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85" yWindow="30" windowWidth="9870" windowHeight="9030" tabRatio="873" firstSheet="13" activeTab="13"/>
  </bookViews>
  <sheets>
    <sheet name="2.1.1. DNT AGUDA 2016Vs 2016" sheetId="1" r:id="rId1"/>
    <sheet name="2.1.2. DNT CRÓNICA 2015 Vs 2016" sheetId="2" r:id="rId2"/>
    <sheet name="2.1.3.DNT GLOBAL 2015 Vs 2016" sheetId="3" r:id="rId3"/>
    <sheet name="2.1.4.Mortali dnt" sheetId="4" r:id="rId4"/>
    <sheet name="2.1.5. BPN 2015 Vs 2016" sheetId="5" r:id="rId5"/>
    <sheet name="2.1.6. Mm 2015-2016" sheetId="6" r:id="rId6"/>
    <sheet name="2.1.7 MME" sheetId="7" r:id="rId7"/>
    <sheet name="2.1.8 perinatal" sheetId="8" r:id="rId8"/>
    <sheet name="2.1.9. sifilis" sheetId="9" r:id="rId9"/>
    <sheet name="2.1.10 fecundidad" sheetId="10" r:id="rId10"/>
    <sheet name="2.1.11 fecundidad 2" sheetId="11" r:id="rId11"/>
    <sheet name="2.1.12 Mort infantil" sheetId="12" r:id="rId12"/>
    <sheet name="2.1.12.CLASIF INFANTIL-b" sheetId="13" r:id="rId13"/>
    <sheet name="2.1.13 MENORES 5 AÑOS" sheetId="14" r:id="rId14"/>
    <sheet name="2.1.14 Mort  IRA" sheetId="15" r:id="rId15"/>
    <sheet name="2.1.14 Mort  IRA (2)" sheetId="16" r:id="rId16"/>
    <sheet name="2.1.15. Mort neumonia" sheetId="17" r:id="rId17"/>
    <sheet name="2.1.15. Mort neumonia (2)" sheetId="18" r:id="rId18"/>
    <sheet name="2.1.16 Mort  eda" sheetId="19" r:id="rId19"/>
    <sheet name="2.1.17.GRAFICAS TOS FERINA " sheetId="20" r:id="rId20"/>
    <sheet name="2.1.19. vac bcg" sheetId="21" r:id="rId21"/>
    <sheet name="2.1.20 vac polio" sheetId="22" r:id="rId22"/>
    <sheet name="2.1.21. vac tv" sheetId="23" r:id="rId23"/>
    <sheet name="2.1.22. vac pent" sheetId="24" r:id="rId24"/>
    <sheet name="2.2. adic Mort EDA" sheetId="25" r:id="rId25"/>
    <sheet name="2.2.  NUEMO ira ADICIONAL" sheetId="26" r:id="rId26"/>
    <sheet name="2.9-2.10.cronicas" sheetId="27" r:id="rId27"/>
    <sheet name="2.18 rabia" sheetId="28" r:id="rId28"/>
    <sheet name="3.1. vacunacion 2015-2016" sheetId="29" r:id="rId29"/>
    <sheet name="3.9 RIPS" sheetId="30" r:id="rId30"/>
    <sheet name="3,10  morbilidad red adscrita" sheetId="31" r:id="rId31"/>
    <sheet name="3,11 morbilidad red no adscrita" sheetId="32" r:id="rId32"/>
  </sheets>
  <externalReferences>
    <externalReference r:id="rId35"/>
  </externalReferences>
  <definedNames>
    <definedName name="_GoBack" localSheetId="5">'2.1.6. Mm 2015-2016'!$K$16</definedName>
    <definedName name="_Piv05Conciliada" hidden="1">'[1]Localidades2005'!$A$5</definedName>
    <definedName name="_Piv93Conciliada" hidden="1">'[1]Localidades1993'!$A$5</definedName>
    <definedName name="SBHom" hidden="1">-OFFSET('[1]VisorLoc'!$N$6,,,17,1)</definedName>
    <definedName name="SBMuj" hidden="1">OFFSET('[1]VisorLoc'!$O$6,,,17,1)</definedName>
    <definedName name="SCHom" hidden="1">-OFFSET('[1]VisorLoc'!$Q$6,,,17,1)</definedName>
    <definedName name="SCMuj" hidden="1">OFFSET('[1]VisorLoc'!$R$6,,,17,1)</definedName>
  </definedNames>
  <calcPr fullCalcOnLoad="1"/>
</workbook>
</file>

<file path=xl/sharedStrings.xml><?xml version="1.0" encoding="utf-8"?>
<sst xmlns="http://schemas.openxmlformats.org/spreadsheetml/2006/main" count="3121" uniqueCount="662">
  <si>
    <t xml:space="preserve">Localidad 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</si>
  <si>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</si>
  <si>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</si>
  <si>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</si>
  <si>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</si>
  <si>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</si>
  <si>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</si>
  <si>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</si>
  <si>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</si>
  <si>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</si>
  <si>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</si>
  <si>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</si>
  <si>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</si>
  <si>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</si>
  <si>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</si>
  <si>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</si>
  <si>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</si>
  <si>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</si>
  <si>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</si>
  <si>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 xml:space="preserve">Total </t>
  </si>
  <si>
    <t>%</t>
  </si>
  <si>
    <t>Total</t>
  </si>
  <si>
    <t>Contributivo</t>
  </si>
  <si>
    <t>Subsidiado</t>
  </si>
  <si>
    <t>Especial</t>
  </si>
  <si>
    <t>LOCALIDAD DE RESIDENCIA</t>
  </si>
  <si>
    <t>AÑO 2015</t>
  </si>
  <si>
    <t>AÑO 2016</t>
  </si>
  <si>
    <t>CASOS DNT AGUDA (No.)</t>
  </si>
  <si>
    <t>PREVALENCIA (%)</t>
  </si>
  <si>
    <t>TOTAL CAPTADOS POR SISVAN</t>
  </si>
  <si>
    <t>SANTA FE</t>
  </si>
  <si>
    <t>S. CRISTOBAL</t>
  </si>
  <si>
    <t>B. UNIDOS</t>
  </si>
  <si>
    <t>MARTIRES</t>
  </si>
  <si>
    <t>A. NARIÑO</t>
  </si>
  <si>
    <t>PTE ARANDA</t>
  </si>
  <si>
    <t>R. URIBE</t>
  </si>
  <si>
    <t>C. BOLIVAR</t>
  </si>
  <si>
    <t>SIN DATO</t>
  </si>
  <si>
    <t>TOTAL BOGOTÁ</t>
  </si>
  <si>
    <t>CASOS Y PREVALENCIA DE DESNUTRICIÓN AGUDA EN MENORES DE 5 AÑOS CAPTADOS POR EL SISVAN.  DISTRIBUCIÓN POR RÉGIMEN DE ASEGURAMIENTO. BOGOTA D.C.
 Comparación 2015 Vs 2016</t>
  </si>
  <si>
    <t>CASOS Y PREVALENCIA DE DESNUTRICIÓN AGUDA EN MENORES DE 5 AÑOS CAPTADOS POR EL SISVAN.  BOGOTA, D.C. Comparación 2015 Vs 2016</t>
  </si>
  <si>
    <t>CASOS Y PREVALENCIA DE DESNUTRICIÓN AGUDA EN MENORES DE 5 AÑOS CAPTADOS POR EL SISVAN.  DISTRIBUCIÓN POR LOCALIDAD Y SEXO. BOGOTA, D.C.
 Comparación 2015 Vs 2016</t>
  </si>
  <si>
    <t>LOCALIDAD</t>
  </si>
  <si>
    <t>FEMENINO</t>
  </si>
  <si>
    <t>MASCULINO</t>
  </si>
  <si>
    <t xml:space="preserve">TOTAL CAPTADOS POR SISVAN  </t>
  </si>
  <si>
    <t>Régimen</t>
  </si>
  <si>
    <t xml:space="preserve"> Casos DNT aguda (N°)</t>
  </si>
  <si>
    <t>Prevalencia (%)</t>
  </si>
  <si>
    <t>Total Captados por el SISVAN</t>
  </si>
  <si>
    <t>Vinculado</t>
  </si>
  <si>
    <t>Reg. Especial</t>
  </si>
  <si>
    <t>Sin dato</t>
  </si>
  <si>
    <t>Total Bogotá</t>
  </si>
  <si>
    <t>Fuente: Sistema de Vigilancia Alimentaria y Nutricional SISVAN-SVSP-SDS. Bogotá 2017.</t>
  </si>
  <si>
    <t>CASOS Y PREVALENCIA DE RETRASO EN TALLA O DESNUTRICIÓN CRÓNICA EN MENORES DE 5 AÑOS CAPTADOS POR EL SISVAN.  DISTRIBUCIÓN POR RÉGIMEN DE ASEGURAMIENTO. BOGOTA D.C.
Comparación 2015 Vs 2016</t>
  </si>
  <si>
    <t>CASOS Y PREVALENCIA DE RETRASO EN TALLA O DESNUTRICIÓN CRÓNICA EN MENORES DE 5 AÑOS CAPTADOS POR EL SISVAN.  BOGOTA, D.C. 
Comparación 2015 Vs 2016</t>
  </si>
  <si>
    <t>CASOS Y PREVALENCIA DE RETRASO EN TALLA O DESNUTRICIÓN CRÓNICA EN MENORES DE 5 AÑOS CAPTADOS POR EL SISVAN.  DISTRIBUCIÓN POR LOCALIDAD Y SEXO. BOGOTA, D.C.
Comparación 2015 Vs 2016</t>
  </si>
  <si>
    <t>CASOS RETRASO EN TALLA (N°)</t>
  </si>
  <si>
    <t>*Información Preliminar</t>
  </si>
  <si>
    <t>CASOS Y PREVALENCIA DESNUTRICIÓN GLOBAL EN MENORES DE 5 AÑOS CAPTADOS POR EL SISVAN.  DISTRIBUCIÓN POR RÉGIMEN DE ASEGURAMIENTO. BOGOTA D.C.
 Comparación 2015 Vs 2016</t>
  </si>
  <si>
    <t>CASOS Y PREVALENCIA DE DESNUTRICIÓN GLOBAL EN MENORES DE 5 AÑOS CAPTADOS POR EL SISVAN.  BOGOTA, D.C. 
Comparación 2015 Vs 2016</t>
  </si>
  <si>
    <t>CASOS Y PREVALENCIA DE DESNUTRICIÓN GLOBAL EN MENORES DE 5 AÑOS CAPTADOS POR EL SISVAN.  DISTRIBUCIÓN POR LOCALIDAD Y SEXO. BOGOTA, D.C.
 Comparación 2015 Vs 2016</t>
  </si>
  <si>
    <t>Régimen de Aseguramiento</t>
  </si>
  <si>
    <t>CASOS DNT GLOBAL (N°)</t>
  </si>
  <si>
    <t>TABLA 8 c</t>
  </si>
  <si>
    <t xml:space="preserve">PROPORCIÓN DE BAJO PESO AL NACER.  DISTRIBUCIÓN POR RÉGIMEN DE ASEGURAMIENTO. BOGOTA, D.C. 
Comparación 2015 Vs 2016 </t>
  </si>
  <si>
    <t>CASOS Y PROPORCIÓN DE BAJO PESO AL NACER POR LOCALIDAD DE RESIDENCIA. BOGOTA D.C. 
Comparación 2015 Vs 2016</t>
  </si>
  <si>
    <t>CASOS Y PREVALENCIA DE BAJO PESO AL NACER.  DISTRIBUCIÓN POR LOCALIDAD Y SEXO. BOGOTA, D.C. 
Comparación 2015 Vs 2016</t>
  </si>
  <si>
    <t>TOTAL BAJO PESO</t>
  </si>
  <si>
    <t>TOTAL NACIDO VIVO 2015</t>
  </si>
  <si>
    <t>TOTAL NACIDO VIVO 2016</t>
  </si>
  <si>
    <t>TOTAL NACIDOS VIVOS (No.)</t>
  </si>
  <si>
    <t>CASOS BAJO PESO AL NACER (No.)</t>
  </si>
  <si>
    <t>PROPORCIÓN BAJO PESO AL NACER (%)</t>
  </si>
  <si>
    <t>SUBSIDIADO</t>
  </si>
  <si>
    <t>EXCEPCIÓN</t>
  </si>
  <si>
    <t>ESPECIAL</t>
  </si>
  <si>
    <t>NO ASEGURADO</t>
  </si>
  <si>
    <t>TOTAL NACIDAS VIVAS (No.)</t>
  </si>
  <si>
    <t>CASOS BPN (N°)</t>
  </si>
  <si>
    <t>Proporción BPN (%)</t>
  </si>
  <si>
    <t>Fuente: Sistema de Estadísticas Vitales - DANE , SVSP-SDS. Bogotá 2017.</t>
  </si>
  <si>
    <t>CONTRIBUTIVO</t>
  </si>
  <si>
    <t>Localidad</t>
  </si>
  <si>
    <t>Dosis Aplicadas</t>
  </si>
  <si>
    <t>Población Asignada</t>
  </si>
  <si>
    <t>Porcentaje</t>
  </si>
  <si>
    <t>Usaquén</t>
  </si>
  <si>
    <t>Chapinero</t>
  </si>
  <si>
    <t>Santafé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</si>
  <si>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</si>
  <si>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</si>
  <si>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</si>
  <si>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</si>
  <si>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</si>
  <si>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</si>
  <si>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</si>
  <si>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</si>
  <si>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</si>
  <si>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</si>
  <si>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Mártires</t>
  </si>
  <si>
    <t>Antonio Nariño</t>
  </si>
  <si>
    <t>Puente Aranda</t>
  </si>
  <si>
    <t>Candelaria</t>
  </si>
  <si>
    <t>Rafael Uribe</t>
  </si>
  <si>
    <t>Ciudad Bolívar</t>
  </si>
  <si>
    <t>Sumapaz</t>
  </si>
  <si>
    <r>
      <t>Cobertura de Vacunación con BCG, por Localidad.  Bogotá D.C.  Año 2.016</t>
    </r>
    <r>
      <rPr>
        <b/>
        <sz val="11"/>
        <color indexed="10"/>
        <rFont val="Arial"/>
        <family val="2"/>
      </rPr>
      <t>.</t>
    </r>
  </si>
  <si>
    <t>Cobertura de Vacunación con BCG, según Vinculación al SGSSS.  Bogotá D.C.  Año 2.016.</t>
  </si>
  <si>
    <t>Régimen De Afiliación</t>
  </si>
  <si>
    <t>BCG</t>
  </si>
  <si>
    <t>83.1%</t>
  </si>
  <si>
    <t>16.6%</t>
  </si>
  <si>
    <t>Población No Asegurada</t>
  </si>
  <si>
    <t>3.7%</t>
  </si>
  <si>
    <t>3.5%</t>
  </si>
  <si>
    <t>Polio</t>
  </si>
  <si>
    <t>73.6%</t>
  </si>
  <si>
    <t>14.1%</t>
  </si>
  <si>
    <t>4.2%</t>
  </si>
  <si>
    <t>3.6%</t>
  </si>
  <si>
    <t>95.5%</t>
  </si>
  <si>
    <t>Cobertura de Vacunación con Polio, por Localidad.  Bogotá D.C.  Año 2.016.</t>
  </si>
  <si>
    <t>Cobertura de Vacunación con Triple Viral, por Localidad.  Bogotá D.C.  Año 2.016.</t>
  </si>
  <si>
    <t>Dosis aplicadas</t>
  </si>
  <si>
    <t>Población asignada</t>
  </si>
  <si>
    <t>Cobertura de Vacunación con Pentavalente, por Localidad.  Bogotá D.C.  Año 2.016.</t>
  </si>
  <si>
    <t>Pentavalente</t>
  </si>
  <si>
    <t>14.2%</t>
  </si>
  <si>
    <t>Número muertes</t>
  </si>
  <si>
    <t>Tasa por 100000             &lt;5 años</t>
  </si>
  <si>
    <t>RAFAEL URIBE</t>
  </si>
  <si>
    <t>TOTAL</t>
  </si>
  <si>
    <t>Casos</t>
  </si>
  <si>
    <t>01-USAQUEN</t>
  </si>
  <si>
    <t>02-CHAPINERO</t>
  </si>
  <si>
    <t>03-SANTA FE</t>
  </si>
  <si>
    <t>04-SAN CRISTOBAL</t>
  </si>
  <si>
    <t>05-USME</t>
  </si>
  <si>
    <t>06-TUNJUELITO</t>
  </si>
  <si>
    <t>07-BOSA</t>
  </si>
  <si>
    <t>08-KENNEDY</t>
  </si>
  <si>
    <t>09-FONTIBÓN</t>
  </si>
  <si>
    <t>10-ENGATIVÁ</t>
  </si>
  <si>
    <t>11-SUBA</t>
  </si>
  <si>
    <t>12-BARRIOS UNIDOS</t>
  </si>
  <si>
    <t>13-TEUSAQUILLO</t>
  </si>
  <si>
    <t>14-MÁRTIRES</t>
  </si>
  <si>
    <t>15-ANTONIO NARIÑO</t>
  </si>
  <si>
    <t>16-PUENTE ARANDA</t>
  </si>
  <si>
    <t>17-CANDELARIA</t>
  </si>
  <si>
    <t>18-RAFAEL URIBE URIBE</t>
  </si>
  <si>
    <t>19-CIUDAD BOLIVAR</t>
  </si>
  <si>
    <t>20-SUMAPAZ</t>
  </si>
  <si>
    <t>TOTAL DISTRITO</t>
  </si>
  <si>
    <t xml:space="preserve">TOTAL </t>
  </si>
  <si>
    <t>03-SANTAFE</t>
  </si>
  <si>
    <t>09-FONTIBON</t>
  </si>
  <si>
    <t>10-ENGATIVA</t>
  </si>
  <si>
    <t>Masculino</t>
  </si>
  <si>
    <t>Femenino</t>
  </si>
  <si>
    <t>contributivo</t>
  </si>
  <si>
    <t>subsidiado</t>
  </si>
  <si>
    <t>MASC.</t>
  </si>
  <si>
    <t>RAZON POR 1000 NV</t>
  </si>
  <si>
    <t>CASOS</t>
  </si>
  <si>
    <t>Título: Numero de casos y tasa de mortalidad por IRA en menores de cinco años en Bogota D.C, a Diciembre 2015 (datos preliminares)</t>
  </si>
  <si>
    <t>TASA POR 10 MIL MENORES DE 5 AÑOS</t>
  </si>
  <si>
    <t>GATO</t>
  </si>
  <si>
    <t>PERRO</t>
  </si>
  <si>
    <t>USAQUÉN</t>
  </si>
  <si>
    <t>FONTIBÓN</t>
  </si>
  <si>
    <t>LOS MÁRTIRES</t>
  </si>
  <si>
    <t>LA CANDELARIA</t>
  </si>
  <si>
    <t>CIUDAD BOLÍVAR</t>
  </si>
  <si>
    <t>Año</t>
  </si>
  <si>
    <t xml:space="preserve">Diagnóstico </t>
  </si>
  <si>
    <t>Hombre</t>
  </si>
  <si>
    <t>Mujer</t>
  </si>
  <si>
    <t>Menores de 1 año</t>
  </si>
  <si>
    <t>De 1 a 5 años</t>
  </si>
  <si>
    <t>De 6 a 11 años</t>
  </si>
  <si>
    <t>De 12 a 17 años</t>
  </si>
  <si>
    <t>De 18 a 28 años</t>
  </si>
  <si>
    <t>De 29 a 59 años</t>
  </si>
  <si>
    <t>De 60 y más años</t>
  </si>
  <si>
    <t>Total Hombre</t>
  </si>
  <si>
    <t>Total Mujer</t>
  </si>
  <si>
    <t xml:space="preserve">ANTONIO NARIÑO                          </t>
  </si>
  <si>
    <t>Caries De La Dentina</t>
  </si>
  <si>
    <t>Hipertensión Esencial (Primaria)</t>
  </si>
  <si>
    <t>Diarrea Y Gastroenteritis De Presunto Origen Infeccioso</t>
  </si>
  <si>
    <t xml:space="preserve">Rinofaringitis Aguda </t>
  </si>
  <si>
    <t>Infección De Vías Urinarias</t>
  </si>
  <si>
    <t xml:space="preserve">BARRIOS UNIDOS                          </t>
  </si>
  <si>
    <t>Astigmatismo</t>
  </si>
  <si>
    <t>Rinofaringitis Aguda</t>
  </si>
  <si>
    <t xml:space="preserve">BOSA                                    </t>
  </si>
  <si>
    <t>Lumbago No Especificado</t>
  </si>
  <si>
    <t xml:space="preserve">Total                                 </t>
  </si>
  <si>
    <t xml:space="preserve">CHAPINERO                               </t>
  </si>
  <si>
    <t xml:space="preserve">Total                             </t>
  </si>
  <si>
    <t xml:space="preserve">CIUDAD BOLIVAR                          </t>
  </si>
  <si>
    <t xml:space="preserve">ENGATIVÁ                                </t>
  </si>
  <si>
    <t>Hipotiroidismo; No Especificado</t>
  </si>
  <si>
    <t xml:space="preserve">Total                              </t>
  </si>
  <si>
    <t xml:space="preserve">FONTIBÓN                                </t>
  </si>
  <si>
    <t xml:space="preserve">KENNEDY                                 </t>
  </si>
  <si>
    <t xml:space="preserve">Total                                </t>
  </si>
  <si>
    <t xml:space="preserve">MÁRTIRES                                </t>
  </si>
  <si>
    <t>Complicaciones  Relacionadas Con El Embarazo</t>
  </si>
  <si>
    <t>Enfermedad Renal Crónica</t>
  </si>
  <si>
    <t xml:space="preserve">PUENTE ARANDA                           </t>
  </si>
  <si>
    <t>Presbicia</t>
  </si>
  <si>
    <t xml:space="preserve">RAFAEL URIBE                            </t>
  </si>
  <si>
    <t xml:space="preserve">SAN CRISTÓBAL                           </t>
  </si>
  <si>
    <t xml:space="preserve">SANTA FE                                </t>
  </si>
  <si>
    <t>Miopía</t>
  </si>
  <si>
    <t>Sin Dato</t>
  </si>
  <si>
    <t xml:space="preserve">SUBA                                    </t>
  </si>
  <si>
    <t xml:space="preserve">TEUSAQUILLO                             </t>
  </si>
  <si>
    <t>Procedimiento Medico No Especificado</t>
  </si>
  <si>
    <t xml:space="preserve">Total                            </t>
  </si>
  <si>
    <t xml:space="preserve">TUNJUELITO                              </t>
  </si>
  <si>
    <t xml:space="preserve">USAQUÉN                                 </t>
  </si>
  <si>
    <t xml:space="preserve">Total                                  </t>
  </si>
  <si>
    <t xml:space="preserve">USME                                    </t>
  </si>
  <si>
    <t xml:space="preserve">Total                                    </t>
  </si>
  <si>
    <t>Gastritis Crónica</t>
  </si>
  <si>
    <t>Embarazo De Alto Riesgo</t>
  </si>
  <si>
    <t>Hipoacusia; No Especificada</t>
  </si>
  <si>
    <t xml:space="preserve">CANDELARIA                              </t>
  </si>
  <si>
    <t>Infección Intestinal Bacteriana</t>
  </si>
  <si>
    <t>Influenza Con Otras Manifestaciones</t>
  </si>
  <si>
    <t>Obesidad; No Especificada</t>
  </si>
  <si>
    <t>Embarazo Confirmado</t>
  </si>
  <si>
    <t xml:space="preserve">Total                               </t>
  </si>
  <si>
    <t>Adiposidad Localizada</t>
  </si>
  <si>
    <t>Perdida De Dientes Debida A Accidente</t>
  </si>
  <si>
    <t>Hiperlipidemia Mixta</t>
  </si>
  <si>
    <t xml:space="preserve">USME                                </t>
  </si>
  <si>
    <t>Razón por 1000             nacidos vivos</t>
  </si>
  <si>
    <t xml:space="preserve">Razón por 1000 nacidos vivos </t>
  </si>
  <si>
    <t>Tasa por 100,000 &lt;5 años</t>
  </si>
  <si>
    <t>Número de casos, razón y tasa de mortalidad por EDA en menores de 5 años en Bogotá D.C por sexo, a Diciembre 2015.</t>
  </si>
  <si>
    <t>Número de casos, razón y tasa de mortalidad por EDA en menores de 5 años en Bogotá D.C por sexo, a Diciembre 2016</t>
  </si>
  <si>
    <t>Razón por 1000 nacidos vivos</t>
  </si>
  <si>
    <t>Número de casos, razón y tasa de mortalidad por EDA en menores de 5 años en Bogotá D.C por afiliación a SGSSS, a Diciembre 2015.</t>
  </si>
  <si>
    <t>Razón por mil nacidos vivos</t>
  </si>
  <si>
    <t>Número de casos, razón y tasa de mortalidad por EDA en menores de 5 años en Bogotá D.C por afiliación a SGSSS, a Diciembre 2016 (datos preliminares)</t>
  </si>
  <si>
    <t>FEM</t>
  </si>
  <si>
    <t>Casos y tasa de mortalidad por desnutrición en Bogotá D.C. Comparación 2015 Vs 2016*</t>
  </si>
  <si>
    <t>Casos (No.)</t>
  </si>
  <si>
    <t>Tasa por 100.000 &lt; 5 años</t>
  </si>
  <si>
    <t>Casos de mortalidad por desnutrición en menores de 5 años. Distribución por edad, sexo, localidad de residencia y aseguramiento. Bogotá D.C. Comparación 2015 Vs. 2016.*</t>
  </si>
  <si>
    <t>AÑO</t>
  </si>
  <si>
    <t>CASO</t>
  </si>
  <si>
    <t>EDAD</t>
  </si>
  <si>
    <t>SEXO</t>
  </si>
  <si>
    <t>LOCALIDAD RESIDENCIA</t>
  </si>
  <si>
    <t>BARRIO</t>
  </si>
  <si>
    <t>ASEGURADORA</t>
  </si>
  <si>
    <t xml:space="preserve">1 (Enero) </t>
  </si>
  <si>
    <t>4 meses</t>
  </si>
  <si>
    <t>Venecia</t>
  </si>
  <si>
    <t>Asmesalud-Cali</t>
  </si>
  <si>
    <t>2 (Diciembre)</t>
  </si>
  <si>
    <t>21 meses</t>
  </si>
  <si>
    <t>El Jordán</t>
  </si>
  <si>
    <t>Caprecom</t>
  </si>
  <si>
    <t>6 meses</t>
  </si>
  <si>
    <t xml:space="preserve"> Bosa</t>
  </si>
  <si>
    <t>El Porvenir</t>
  </si>
  <si>
    <t>Capital Salud Subsidiado</t>
  </si>
  <si>
    <t>2 (Febrero)</t>
  </si>
  <si>
    <t>13 meses</t>
  </si>
  <si>
    <t xml:space="preserve">Rafael Uribe </t>
  </si>
  <si>
    <t>Quiroga</t>
  </si>
  <si>
    <t>3 (Abril)</t>
  </si>
  <si>
    <t>Cuidad Bolívar</t>
  </si>
  <si>
    <t>Lucero</t>
  </si>
  <si>
    <t>Fondo Financiero Distrital</t>
  </si>
  <si>
    <t>4 (Abril)</t>
  </si>
  <si>
    <t>16 meses</t>
  </si>
  <si>
    <t>COBERTURA DE VACUNACIÓN 2015</t>
  </si>
  <si>
    <t>COBERTURA DE VACUNACIÓN 2016</t>
  </si>
  <si>
    <t>No.</t>
  </si>
  <si>
    <t>Haemophilus Influenza tipo B</t>
  </si>
  <si>
    <t>DPT</t>
  </si>
  <si>
    <t>HEPATITIS B</t>
  </si>
  <si>
    <t>FIEBRE AMARILLA</t>
  </si>
  <si>
    <t>Población asignada menor de 1 año</t>
  </si>
  <si>
    <t>Población asignada de 1 año</t>
  </si>
  <si>
    <t>ANTONIO NARINO</t>
  </si>
  <si>
    <t>14-MARTIRES</t>
  </si>
  <si>
    <t>18-RAFAEL URIBE</t>
  </si>
  <si>
    <t>SIN DATO DE LOCALIDAD</t>
  </si>
  <si>
    <t>tabla 29</t>
  </si>
  <si>
    <t>Casos y tasa de mortalidad de neumonía por 10000 menores de cinco años, año 2015-2016</t>
  </si>
  <si>
    <t>Muertes y tasa de mortalidad por eventos crónicos no transmisibles seleccionados en menores de 70 años según localidad, Bogotá, 2015 y 2016 (eventos seleccionados)*</t>
  </si>
  <si>
    <t>MUERTES</t>
  </si>
  <si>
    <t>TASA</t>
  </si>
  <si>
    <t>NA</t>
  </si>
  <si>
    <t xml:space="preserve">Muertes y tasa de mortalidad por cáncer de tumor maligno de tráquea, bronquios y pulmón (ambos sexos) según localidad, Bogotá, 2015 y 2016*
</t>
  </si>
  <si>
    <t>Muertes y tasa de mortalidad por cáncer de próstata en menores de 70 años (ambos sexos) según localidad, Bogotá, 2015 y 2016*</t>
  </si>
  <si>
    <t>Muestras de vigilancia activa de la rabia discriminada por especie y localidad de procedencia</t>
  </si>
  <si>
    <t>No asegurado</t>
  </si>
  <si>
    <t>Régimen Especial</t>
  </si>
  <si>
    <t>Santa Fe</t>
  </si>
  <si>
    <t>10 A 14 Años</t>
  </si>
  <si>
    <t>15 A 19 Años</t>
  </si>
  <si>
    <t>20 A 34 Años</t>
  </si>
  <si>
    <t>35 A 39 Años</t>
  </si>
  <si>
    <t>Total General</t>
  </si>
  <si>
    <t>Característica</t>
  </si>
  <si>
    <t>Número</t>
  </si>
  <si>
    <t>% Acumulado</t>
  </si>
  <si>
    <t>Nacidos Vivos</t>
  </si>
  <si>
    <t>Casos MM</t>
  </si>
  <si>
    <t>Estrato Socioeconómico</t>
  </si>
  <si>
    <t>Razón MM</t>
  </si>
  <si>
    <t>Estrato 1</t>
  </si>
  <si>
    <t>Estrato 2 a 3</t>
  </si>
  <si>
    <t>Razón      por 100.000 NV</t>
  </si>
  <si>
    <t>Estrato 4 a 6</t>
  </si>
  <si>
    <t>Entidad Aseguradora</t>
  </si>
  <si>
    <t>Excepción</t>
  </si>
  <si>
    <t>No Asegurado</t>
  </si>
  <si>
    <t>Capital Salud</t>
  </si>
  <si>
    <t>Sanitas</t>
  </si>
  <si>
    <t>Cafesalud</t>
  </si>
  <si>
    <t>Rafael Uribe Uribe</t>
  </si>
  <si>
    <t>Famisanar</t>
  </si>
  <si>
    <t>Nueva EPS</t>
  </si>
  <si>
    <t>Salud Total</t>
  </si>
  <si>
    <t>Comfamiliar Huila</t>
  </si>
  <si>
    <t>Compensar</t>
  </si>
  <si>
    <t>Convida</t>
  </si>
  <si>
    <t>Sanidad Policía</t>
  </si>
  <si>
    <t>CAUSALIDAD</t>
  </si>
  <si>
    <t>Muertes  Directas</t>
  </si>
  <si>
    <t>Sepsis</t>
  </si>
  <si>
    <t>Preeclamsia</t>
  </si>
  <si>
    <t>Trombo embolismo Pulmonar</t>
  </si>
  <si>
    <t>Hemorragia</t>
  </si>
  <si>
    <t>Insuficiencia Respiratoria</t>
  </si>
  <si>
    <t>Muertes  Indirectas</t>
  </si>
  <si>
    <t>Sin Localidad</t>
  </si>
  <si>
    <t>Lupus</t>
  </si>
  <si>
    <t>Cáncer</t>
  </si>
  <si>
    <t>VIH</t>
  </si>
  <si>
    <t>Crisis Asmática</t>
  </si>
  <si>
    <t>Hipertensión Pulmonar</t>
  </si>
  <si>
    <t>En Estudio</t>
  </si>
  <si>
    <t>Caridiopatias</t>
  </si>
  <si>
    <t>Grupo de Edad</t>
  </si>
  <si>
    <t>N°</t>
  </si>
  <si>
    <r>
      <t>N</t>
    </r>
    <r>
      <rPr>
        <sz val="8"/>
        <color indexed="8"/>
        <rFont val="Calibri"/>
        <family val="2"/>
      </rPr>
      <t> </t>
    </r>
    <r>
      <rPr>
        <b/>
        <sz val="11"/>
        <color indexed="8"/>
        <rFont val="Calibri"/>
        <family val="2"/>
      </rPr>
      <t>°</t>
    </r>
  </si>
  <si>
    <t>25 A 29 AÑOS</t>
  </si>
  <si>
    <t>35 AÑOS Y MAS</t>
  </si>
  <si>
    <t>15 A 19 AÑOS</t>
  </si>
  <si>
    <t>10 A 14 AÑOS</t>
  </si>
  <si>
    <r>
      <t> </t>
    </r>
    <r>
      <rPr>
        <sz val="10"/>
        <color indexed="8"/>
        <rFont val="Calibri"/>
        <family val="2"/>
      </rPr>
      <t>Razonnn????</t>
    </r>
  </si>
  <si>
    <t>Total general</t>
  </si>
  <si>
    <r>
      <t> </t>
    </r>
    <r>
      <rPr>
        <sz val="10"/>
        <color indexed="8"/>
        <rFont val="Calibri"/>
        <family val="2"/>
      </rPr>
      <t>¿???????</t>
    </r>
  </si>
  <si>
    <t>Vinculación SGSSS</t>
  </si>
  <si>
    <t>Porcentaje (%)</t>
  </si>
  <si>
    <t>Tasa</t>
  </si>
  <si>
    <t>Tasa x 1000</t>
  </si>
  <si>
    <t>NV más</t>
  </si>
  <si>
    <t>Fetales</t>
  </si>
  <si>
    <t xml:space="preserve">No asegurado </t>
  </si>
  <si>
    <t>Total Distrito</t>
  </si>
  <si>
    <t>Sin Dato De Localidad</t>
  </si>
  <si>
    <t>2010-2016</t>
  </si>
  <si>
    <t>FUENTE  2010-2014: Bases de datos DANE-RUAF-ND. Analisis Demografico SDS.-Finales</t>
  </si>
  <si>
    <t>FUENTE  2015-2016: Bases de datos SDS-RUAF-ND. Analisis Demografico SDS.-preliminares( Año 2015 ajustado marzo 2016 y 2016 ajustado enero 23 2017)</t>
  </si>
  <si>
    <t>Mortalidad infantil según sexo y régimen de afiliación.  Bogotá D.C. año 2015. (Datos preliminares)</t>
  </si>
  <si>
    <t>Distribución porcentual de las causas de mortalidad infantil en Bogotá D.C, años 2015 y 2016.</t>
  </si>
  <si>
    <t>HOMBRES</t>
  </si>
  <si>
    <t>MUJERES</t>
  </si>
  <si>
    <t>INDET.</t>
  </si>
  <si>
    <t>RÉGIMEN CONTRIBUTIVO</t>
  </si>
  <si>
    <t>RÉGIMEN SUBSIDIADO</t>
  </si>
  <si>
    <t>RÉGIMEN ESPECIAL</t>
  </si>
  <si>
    <t>RÉGIMEN EXCEPCION</t>
  </si>
  <si>
    <t>CAUSAS 667</t>
  </si>
  <si>
    <t xml:space="preserve">TASA </t>
  </si>
  <si>
    <t xml:space="preserve">6,13 Malformaciones congénitas, deformidades y anomalías cromosómicas </t>
  </si>
  <si>
    <t>4,04 Trastornos respiratorios específicos del periodo perinatal</t>
  </si>
  <si>
    <t xml:space="preserve">4,06 Resto de ciertas afecciones originadas en el período perinatal </t>
  </si>
  <si>
    <t>4,02 Feto o recién nacido afectados por complicaciones obstétricas y traumatismo del nacimiento</t>
  </si>
  <si>
    <t>4,05 Sepsis bacteriana del recién nacido</t>
  </si>
  <si>
    <t>0 Signos, síntomas y afecciones mal definidas</t>
  </si>
  <si>
    <t>1,08 Infecciones respiratorias agudas</t>
  </si>
  <si>
    <t>4,01 Feto o recién nacido afectados por ciertas afecciones maternas</t>
  </si>
  <si>
    <t>6,06 Resto de enfermedades del sistema respiratorio</t>
  </si>
  <si>
    <t>6,14 Resto de enfermedades</t>
  </si>
  <si>
    <t>1,04 Ciertas enfermedades inmunoprevenibles</t>
  </si>
  <si>
    <t>1,06 Septicemia, excepto neonatal</t>
  </si>
  <si>
    <t>6,09 Resto de enfermedades del sistema digestivo</t>
  </si>
  <si>
    <t>6,04 Enfermedades del sistema nervioso, excepto meningitis</t>
  </si>
  <si>
    <t>6,1 Enfermedades del sistema urinario</t>
  </si>
  <si>
    <t>5,06 Accidentes que obstruyen la respiración</t>
  </si>
  <si>
    <t>2,12 Leucemia</t>
  </si>
  <si>
    <t>1,05 Meningitis</t>
  </si>
  <si>
    <t>5,12 Agresiones (homicidios)</t>
  </si>
  <si>
    <t>6,07 Apendicitis, hernia de la cavidad abdominal y obstrucción intestinal</t>
  </si>
  <si>
    <t>2,14 Tumores malignos de otras localizaciones y de las no especificadas</t>
  </si>
  <si>
    <t>1,09 Resto de ciertas enfermedades infecciosas y parasitarias</t>
  </si>
  <si>
    <t>1,01 Enfermedades infecciosas intestinales</t>
  </si>
  <si>
    <t>3,04 Enfermedad cardiopulmonar y enfermedades de la circulación pulmonar y otras formas de enfermedad del corazón</t>
  </si>
  <si>
    <t>1,02 Tuberculosis</t>
  </si>
  <si>
    <t>Mortalidad infantil según sexo y régimen de afiliación. Bogotá D.C  a Diciembre 2016 (datos preliminares)</t>
  </si>
  <si>
    <t>5,13 Eventos de intención no determinada</t>
  </si>
  <si>
    <t>5,01 Accidentes de transporte terrestre</t>
  </si>
  <si>
    <t>2,03 Tumor maligno De los órganos digestivos y del peritoneo, excepto estómago y colon</t>
  </si>
  <si>
    <t>5,03 Caídas</t>
  </si>
  <si>
    <t>2,15 Tumores: in situ, benignos y de comportamiento incierto o desconocido</t>
  </si>
  <si>
    <t xml:space="preserve">5,1 Los demás accidentes </t>
  </si>
  <si>
    <t>6,08 Cirrosis y ciertas otras enfermedades crónicas del hígado</t>
  </si>
  <si>
    <t>6,02 Deficiencias nutricionales y anemias nutricionales</t>
  </si>
  <si>
    <t>6,05 Enfermedades crónicas de las vías respiratorias inferiores</t>
  </si>
  <si>
    <t>SECRETARIA DISTRITAL DE SALUD BOGOTA D.C.</t>
  </si>
  <si>
    <t>DIRECCION DE EPIDEMIOLOGIA -SUBDIRECCION DE VIGILANCIA EN SALUD PUBLICA</t>
  </si>
  <si>
    <t>MORTALIDAD INFANTIL  CLASIFICADA  POR LOCALIDAD</t>
  </si>
  <si>
    <t>causas 667</t>
  </si>
  <si>
    <t>Neonatal temprana</t>
  </si>
  <si>
    <t>Neonatal tardía</t>
  </si>
  <si>
    <t>Postneonatal</t>
  </si>
  <si>
    <t>LOCALIDADES</t>
  </si>
  <si>
    <t>Neonatal Temprana</t>
  </si>
  <si>
    <t>Neonatal tardia</t>
  </si>
  <si>
    <t>Pos-neonatal</t>
  </si>
  <si>
    <t xml:space="preserve">No. </t>
  </si>
  <si>
    <t>Razón de mortalidad en menores de 5 años (por 1.000 NV) según sexo y régimen de afiliación. Bogotá D.C. año 2015  (datos preliminares)</t>
  </si>
  <si>
    <t>Distribución porcentual de las causas de mortalidad en menores de cinco años en Bogotá D.C, años 2015 y 2016</t>
  </si>
  <si>
    <t>AÑO 215</t>
  </si>
  <si>
    <t>5,03 Caidas</t>
  </si>
  <si>
    <t>Razón de mortalidad en menores de 5 años (por 1.000 NV) según sexo y régimen de afiliación. Bogotá D.C. año 2016  (datos preliminares)</t>
  </si>
  <si>
    <t>AÑO 216</t>
  </si>
  <si>
    <t>6,03 Trastornos mentales y del comportamiento</t>
  </si>
  <si>
    <t>2,03 Tumor maligno De los organos digestivos y del peritoneo, excepto estómago y colon</t>
  </si>
  <si>
    <t>5,09 Envenenamiento accidental por y exposición a sustancias nocivas</t>
  </si>
  <si>
    <t>2,13 Tumor maligno del tejido linfático, de otros órganos hematopoyéticos y de tejidos afines</t>
  </si>
  <si>
    <t>6,08 Cirrosis y ciertas otras enfermedades crónicas del higado</t>
  </si>
  <si>
    <t>5,05 Ahogamiento y sumersión accidentales</t>
  </si>
  <si>
    <t>2,11 Tumor maligno de otros organos genitourinarios</t>
  </si>
  <si>
    <t>MORTALIDAD EN MENORES DE 5 AÑOS  POR LOCALIDADES</t>
  </si>
  <si>
    <t>Tasa  por 10.000 &lt; de 5 años</t>
  </si>
  <si>
    <t>hombres</t>
  </si>
  <si>
    <t>mujeres</t>
  </si>
  <si>
    <t>0,0 </t>
  </si>
  <si>
    <t> 0,0</t>
  </si>
  <si>
    <t>TOTAL CASOS BOGOTA</t>
  </si>
  <si>
    <t>RAZON  POR 1000 NV BOGOTA</t>
  </si>
  <si>
    <t>RAZON  POR 1000 NV</t>
  </si>
  <si>
    <t>CASOS
2016</t>
  </si>
  <si>
    <t>CASOS 2015</t>
  </si>
  <si>
    <t>Número de casos y razón de mortalidad por IRA en menores de 5 años en Bogotá D.C por afiliación al SGSSS, a Diciembre 2016 (datos preliminares)</t>
  </si>
  <si>
    <t>Número de casos y razón de mortalidad por IRA en menores de 5 años en Bogotá D.C por afiliación al SGSSS, a Diciembre 2015 (datos preliminares)</t>
  </si>
  <si>
    <t>Número de casos y razón de mortalidad por IRA en menores de 5 años en Bogotá D.C por sexo, a Diciembre 2016 (datos preliminares)</t>
  </si>
  <si>
    <t>Número de casos y razón de mortalidad por IRA en menores de 5 años en Bogotá D.C por sexo, a Diciembre 2015 (datos preliminares)</t>
  </si>
  <si>
    <t>Número de casos y razón de mortalidad por IRA en menores de 5 años en Bogotá D.C, años 2015 y 2016 a Diciembre. (Datos preliminares)</t>
  </si>
  <si>
    <t>RAZON POR 1000 NV. BOGOTA</t>
  </si>
  <si>
    <t>CASOS 2016</t>
  </si>
  <si>
    <t>Número de casos y razón de mortalidad por Neumonía en menores de 5 años en Bogotá D.C por afiliación al SGSSS, a Diciembre 2016 (datos preliminares)</t>
  </si>
  <si>
    <t>Número de casos y razón de mortalidad por Neumonía en menores de 5 años en Bogotá D.C por afiliación al SGSSS, a Diciembre 2015 (datos preliminares)</t>
  </si>
  <si>
    <t>Número de casos y razón de mortalidad por Neumonía en menores de 5 años en Bogotá D.C por sexo, a Diciembre 2016 (datos preliminares)</t>
  </si>
  <si>
    <t>Número de casos y razón de mortalidad por Neumonía en menores de 5 años en Bogotá D.C por sexo, a Diciembre 2015 (datos preliminares)</t>
  </si>
  <si>
    <t>Número de casos y razón de mortalidad por Neumonía en menores de 5 años en Bogotá D.C, años 2015 y 2016 a Diciembre</t>
  </si>
  <si>
    <t>Razon por 1000 NV</t>
  </si>
  <si>
    <t>casos  de mortalidad por IRA en menores de 5 años según sexo y régimen de aseguramiento. Bogotá D.C. año 2015. (Datos preliminares)</t>
  </si>
  <si>
    <t>casos de mortalidad por Neumonía en menores de 5 años según sexo y régimen de aseguramiento. Bogotá D.C. año 2015. (Datos preliminares)</t>
  </si>
  <si>
    <t>CASOS DNT AGUDA (N°)</t>
  </si>
  <si>
    <t>TOTAL NIÑAS CAPTADAS</t>
  </si>
  <si>
    <t>TOTAL NIÑOS CAPTADOS</t>
  </si>
  <si>
    <t>S. CRISTÓBAL</t>
  </si>
  <si>
    <t>CASOS DNT CRONICA (No.)</t>
  </si>
  <si>
    <t>Razón y Frecuencia de los Casos de Mortalidad Materna Según Edad. Bogotá, D.C. Año 2016.</t>
  </si>
  <si>
    <t xml:space="preserve">Principales Características de los Casos de Mortalidad Materna. Bogotá, D.C.  Año 2016. </t>
  </si>
  <si>
    <t>Mortalidad Materna según Localidad  de residencia. Bogotá, D.C.  Año 2015-2016.</t>
  </si>
  <si>
    <t xml:space="preserve"> Frecuencia y Razón de Morbilidad Materna  Extrema por Localidades. Bogotá, D.C. Año 2015-2016. </t>
  </si>
  <si>
    <t xml:space="preserve"> Proporción de Morbilidad Materna  Extrema por Grupos de Edad. Bogotá, D.C. Año 2016</t>
  </si>
  <si>
    <t xml:space="preserve">Proporción de Morbilidad Materna  Extrema por Vinculación al SGSSS. Bogotá, D.C. Año 2015-2016 </t>
  </si>
  <si>
    <t>Comparativo casos y tasas de Mortalidad Perinatal Según Localidad. Bogotá, D.C. 2015 - 2016</t>
  </si>
  <si>
    <t>Casos y tasas mortalidad perinatal según vinculación al Sistema General de Seguridad Social en Salud (SGSSS), Bogotá, D.C.  Año 2016.</t>
  </si>
  <si>
    <t>na</t>
  </si>
  <si>
    <t xml:space="preserve"> Sin Dato</t>
  </si>
  <si>
    <t>RAFAEL URIBE URIBE</t>
  </si>
  <si>
    <t>No afiliado</t>
  </si>
  <si>
    <t>LOS MARTIRES</t>
  </si>
  <si>
    <t>Incidencia x 1000NV</t>
  </si>
  <si>
    <t>N. casos</t>
  </si>
  <si>
    <t>Regímen</t>
  </si>
  <si>
    <t>Incidencia de sífilis congénita por régimen de aseguramiento 2015-2016</t>
  </si>
  <si>
    <t xml:space="preserve">Especial </t>
  </si>
  <si>
    <t xml:space="preserve">No Afiliado </t>
  </si>
  <si>
    <t xml:space="preserve">Subsidiado </t>
  </si>
  <si>
    <t xml:space="preserve">Contributivo </t>
  </si>
  <si>
    <t xml:space="preserve">Incidencia X 1000 NV </t>
  </si>
  <si>
    <t xml:space="preserve">N. de casos </t>
  </si>
  <si>
    <t>N. Casos  2016</t>
  </si>
  <si>
    <t>N. Casos 2015</t>
  </si>
  <si>
    <t>Tipo de Aseguramiento</t>
  </si>
  <si>
    <t xml:space="preserve"> Porcentaje de Casos Según Tipo de Aseguramiento. Bogotá, D.C. Año 2016</t>
  </si>
  <si>
    <t>Incidencia de Sífilis Congénita X 1.000 Nacidos Vivos, según Localidad de Residencia. Bogotá, D.C. Año 2015- 2016.</t>
  </si>
  <si>
    <t>10 a 14 años</t>
  </si>
  <si>
    <t>TOTAL BOGOTA</t>
  </si>
  <si>
    <t>15 a 19 años</t>
  </si>
  <si>
    <t xml:space="preserve"> Tasa de Fecundidad Específica Mujeres de 10-14 Años, Desagregado por Localidad de Residencia. Bogotá D.C.  Años 2015-2016</t>
  </si>
  <si>
    <t>Tasa de Fecundidad Específica Mujeres De 15-19 Años, Desagregado Por Localidad De Residencia. Bogotá D.C.  Año 2015-2.016.</t>
  </si>
  <si>
    <t>Casos y tasa de mortalidad en menores de 5 años por EDA,  Bogotá D.C., a Diciembre 2016 (datos preliminares)</t>
  </si>
  <si>
    <t>Número de Casos Confirmados de Tosferina por Sexo. Bogotá D.C.  Año 2.016.</t>
  </si>
  <si>
    <t>Número de Casos Confirmados de Tosferina. Bogotá D.C.  Año 2.015-2016</t>
  </si>
  <si>
    <t>Número de Casos Confirmados de Tosferina por Localidad de Residencia. Bogotá D.C.  Año 2.015-2016.</t>
  </si>
  <si>
    <t xml:space="preserve">CASOS CONFIRMADO TOS FERINA </t>
  </si>
  <si>
    <t>NUMERO DE CASOS 2015</t>
  </si>
  <si>
    <t>NUMERO DE CASOS 2016</t>
  </si>
  <si>
    <t>NUMERO DE CASOS  2016</t>
  </si>
  <si>
    <t>CONFIRMADO POR LABORATORIO</t>
  </si>
  <si>
    <t xml:space="preserve">CONFIRMADO POR NEXO EPIDEMIOLOGICO </t>
  </si>
  <si>
    <t xml:space="preserve">LOCALIDAD DE RESIDENCIA </t>
  </si>
  <si>
    <t xml:space="preserve">NUMERO DE CASOS 2015 </t>
  </si>
  <si>
    <t xml:space="preserve">CONFIRMADOS POR CLINICA </t>
  </si>
  <si>
    <t xml:space="preserve">TOTAL GENERAL </t>
  </si>
  <si>
    <t>01 - Usaquén</t>
  </si>
  <si>
    <t>02- Chapinero</t>
  </si>
  <si>
    <t>03 - Santafe</t>
  </si>
  <si>
    <t>04 - San Cristóbal</t>
  </si>
  <si>
    <t>05 - Usme</t>
  </si>
  <si>
    <t>06 - Tunjuelito</t>
  </si>
  <si>
    <t>07 - Bosa</t>
  </si>
  <si>
    <t>08 - Kennedy</t>
  </si>
  <si>
    <t>09 - Fontibón</t>
  </si>
  <si>
    <t>10 - Engativá</t>
  </si>
  <si>
    <t>11 - Suba</t>
  </si>
  <si>
    <t>12 - Barrios Unidos</t>
  </si>
  <si>
    <t>13 - Teusaquillo</t>
  </si>
  <si>
    <t>14 - Los Mártires</t>
  </si>
  <si>
    <t xml:space="preserve">15- Antonio Nariño </t>
  </si>
  <si>
    <t>16- Puente Aranda</t>
  </si>
  <si>
    <t>18 - Rafael Uribe Uribe</t>
  </si>
  <si>
    <t>19 - Ciudad Bolívar</t>
  </si>
  <si>
    <t xml:space="preserve">BOGOTA SIN DIRECCION </t>
  </si>
  <si>
    <t>TOTAL GENERAL</t>
  </si>
  <si>
    <t xml:space="preserve">Casos menores de cinco años y razon mortalidad por EDA </t>
  </si>
  <si>
    <t>nv</t>
  </si>
  <si>
    <t>Proporción BPN (%) -AÑO 2015</t>
  </si>
  <si>
    <t>Proporción BPN (%)-AÑO 2016</t>
  </si>
  <si>
    <t>Casos /Razón</t>
  </si>
  <si>
    <t>Numero MME</t>
  </si>
  <si>
    <t>% Aporte</t>
  </si>
  <si>
    <t>NV</t>
  </si>
  <si>
    <t>Razon MME Enero- Marzo  2017</t>
  </si>
  <si>
    <t>Razon MME Enero- Marzo  2016</t>
  </si>
  <si>
    <t xml:space="preserve"> 1. Usaquén</t>
  </si>
  <si>
    <t xml:space="preserve"> 2. Chapinero</t>
  </si>
  <si>
    <t xml:space="preserve"> 3. Santa fe</t>
  </si>
  <si>
    <t xml:space="preserve"> 4. San Cristóbal</t>
  </si>
  <si>
    <t>5.  Usme</t>
  </si>
  <si>
    <t xml:space="preserve"> 6. Tunjuelito</t>
  </si>
  <si>
    <t xml:space="preserve"> 7. Bosa</t>
  </si>
  <si>
    <t>8.  Kennedy</t>
  </si>
  <si>
    <t xml:space="preserve"> 9. Fontibón</t>
  </si>
  <si>
    <t xml:space="preserve"> 10. Engativá</t>
  </si>
  <si>
    <t xml:space="preserve"> 11. Suba</t>
  </si>
  <si>
    <t>12.  Barrios Unidos</t>
  </si>
  <si>
    <t xml:space="preserve"> 13. Teusaquillo</t>
  </si>
  <si>
    <t xml:space="preserve"> 14. Los Mártires</t>
  </si>
  <si>
    <t xml:space="preserve"> 15. Antonio Nariño</t>
  </si>
  <si>
    <t xml:space="preserve"> 16. Puente Aranda</t>
  </si>
  <si>
    <t xml:space="preserve"> 17. La Candelaria</t>
  </si>
  <si>
    <t>18. Rafael Uribe Uribe</t>
  </si>
  <si>
    <t xml:space="preserve"> 19. Ciudad Bolívar</t>
  </si>
  <si>
    <t xml:space="preserve"> 20. Sumapaz</t>
  </si>
  <si>
    <t>Razón MME</t>
  </si>
  <si>
    <t xml:space="preserve">10 a 14 Años </t>
  </si>
  <si>
    <t>15 a 19 Años</t>
  </si>
  <si>
    <t>20 a 24 Años</t>
  </si>
  <si>
    <t>25 a 29 Años</t>
  </si>
  <si>
    <t>30 a 34 Años</t>
  </si>
  <si>
    <t>35 y mas Años</t>
  </si>
  <si>
    <t>Frecuencia y razón Morbilidad Materna  Extrema por Grupos de Edad. Bogotá, D.C. Año 2015-2016</t>
  </si>
  <si>
    <t>Grupo Edad</t>
  </si>
  <si>
    <t>Regímen de Afiliación</t>
  </si>
  <si>
    <t>Frecuencia y razón Morbilidad Materna  Extrema por regimen de afiliacion. Bogotá, D.C. Año 2015-2016</t>
  </si>
  <si>
    <t>Distribución porcentual de las causas de mortalidad infantil diferenciada en Bogotá D.C, años 2015 y 2016</t>
  </si>
  <si>
    <t>Diagnóstico</t>
  </si>
  <si>
    <t xml:space="preserve">Antonio Nariño                          </t>
  </si>
  <si>
    <t>Esquizofrenia Paranoide</t>
  </si>
  <si>
    <t>Trastornos Mentales Y Del Comportamiento Debidos Al Uso De Múltiples Drogas Y Al Uso De Otras Sustancias Psicoactivas; Síndrome De Dependencia</t>
  </si>
  <si>
    <t>Enfermedad Por Virus De La Inmunodeficiencia Humana [VIH]</t>
  </si>
  <si>
    <t>Enfermedad Pulmonar Obstructiva Crónica</t>
  </si>
  <si>
    <t xml:space="preserve">Barrios Unidos                          </t>
  </si>
  <si>
    <t>Trastornos Mentales Y Del Comportamiento Debidos Al Uso De Múltiples Drogas Y Al Uso De Otras Sustancias Psicoactivas; Estado De Abstinencia</t>
  </si>
  <si>
    <t>Obesidad</t>
  </si>
  <si>
    <t xml:space="preserve">Bosa                                    </t>
  </si>
  <si>
    <t>Rinofaringitis Aguda [Resfriado Común]</t>
  </si>
  <si>
    <t>Parasitosis Intestinal</t>
  </si>
  <si>
    <t xml:space="preserve">Ciudad Bolívar                          </t>
  </si>
  <si>
    <t xml:space="preserve">Engativá                                </t>
  </si>
  <si>
    <t>Traumatismo; No Especificado</t>
  </si>
  <si>
    <t>Hipotiroidismo</t>
  </si>
  <si>
    <t xml:space="preserve">Fontibón                                </t>
  </si>
  <si>
    <t xml:space="preserve">Kennedy                                 </t>
  </si>
  <si>
    <t>Otras Gastroenteritis Y Colitis De Origen Infeccioso</t>
  </si>
  <si>
    <t xml:space="preserve">Rafael Uribe                            </t>
  </si>
  <si>
    <t xml:space="preserve">San Cristóbal                           </t>
  </si>
  <si>
    <t xml:space="preserve">Santa Fe                                </t>
  </si>
  <si>
    <t xml:space="preserve">Suba                                    </t>
  </si>
  <si>
    <t>Supervisión De Embarazo De Alto Riesgo</t>
  </si>
  <si>
    <t xml:space="preserve">Sumapaz                                 </t>
  </si>
  <si>
    <t xml:space="preserve">Tunjuelito                              </t>
  </si>
  <si>
    <t xml:space="preserve">Hiperlipidemia </t>
  </si>
  <si>
    <t>Raíz Dental Retenida</t>
  </si>
  <si>
    <t xml:space="preserve">Usaquén                                 </t>
  </si>
  <si>
    <t xml:space="preserve">Usme                                    </t>
  </si>
  <si>
    <t>Supervisión De Primer Embarazo Normal</t>
  </si>
  <si>
    <t>Trastornos Mentales Y Del Comportamiento Debidos Al Uso De Múltiples Drogas Y Al Uso De Otras Sustancias Psicoactivas; Síndrome De Dependendencia</t>
  </si>
  <si>
    <t>Cardiomiopatía Isquémica</t>
  </si>
  <si>
    <t>Trastorno Afectivo Bipolar</t>
  </si>
  <si>
    <t>Trastorno De La Refracción; No Especificado</t>
  </si>
  <si>
    <t>Depósitos [Acreciones] En Los Dientes</t>
  </si>
  <si>
    <t xml:space="preserve">Puente Aranda                           </t>
  </si>
  <si>
    <t>Gastritis</t>
  </si>
  <si>
    <t>Amigdalitis Aguda</t>
  </si>
  <si>
    <t xml:space="preserve">Supervisión De Embarazo Normal </t>
  </si>
  <si>
    <t>Hipercolesterolemia Pura</t>
  </si>
  <si>
    <t xml:space="preserve">Cinco primeras causas de morbilidad atendida desagregada por localidad </t>
  </si>
  <si>
    <t xml:space="preserve">Fuente: Base de datos RIPS SDS 2004-2016, población vinculada, desplazada y atenciones no pos. (Datos reportados por las ESE red adscrita, IPS red complementaria e IPS red urgencias, validado por la SDS y con corte de recepción 31 de marzo de 2017) Base de datos RIPS Ministerio de Salud 2009-2015, población contributiva y subsidiada. (Con corte de recepción 30 de agosto de 2016)
</t>
  </si>
  <si>
    <t>Diagnostico</t>
  </si>
  <si>
    <t>Infección De Vías Urinarias; Sitio No Especificado</t>
  </si>
  <si>
    <t xml:space="preserve">Candelaria                              </t>
  </si>
  <si>
    <t>Otras Enteritis Virales</t>
  </si>
  <si>
    <t xml:space="preserve">Chapinero                               </t>
  </si>
  <si>
    <t>Pulpitis</t>
  </si>
  <si>
    <t xml:space="preserve">Mártires                                </t>
  </si>
  <si>
    <t>Bronquiolitis Aguda; No Especificada</t>
  </si>
  <si>
    <t>Parto Único Espontaneo; Presentación Cefálica De Vértice</t>
  </si>
  <si>
    <t xml:space="preserve">Sin Dato </t>
  </si>
  <si>
    <t xml:space="preserve">Teusaquillo                             </t>
  </si>
  <si>
    <t>Gastritis Crónica; No Especificada</t>
  </si>
  <si>
    <t>Infección Intestinal Bacteriana; No Especificada</t>
  </si>
  <si>
    <t>Influenza Con Otras Manifestaciones; Virus No Identificado</t>
  </si>
  <si>
    <t>Amigdalitis Aguda; No Especificada</t>
  </si>
  <si>
    <t>Gastritis; No Especificada</t>
  </si>
  <si>
    <t>Migraña; No Especificada</t>
  </si>
  <si>
    <t>Maloclusion De Tipo No Especificado</t>
  </si>
  <si>
    <t>Supervisión De Embarazo Normal No Especificado</t>
  </si>
  <si>
    <t>Periodontitis Aguda</t>
  </si>
  <si>
    <t>Bronquitis Aguda; No Especificada</t>
  </si>
  <si>
    <t>Caries Dental; No Especificada</t>
  </si>
  <si>
    <t>Hipermetropía</t>
  </si>
  <si>
    <t>Trastorno Mixto De Ansiedad Y Depresión</t>
  </si>
  <si>
    <t>Infertilidad Femenina; No Especificada</t>
  </si>
  <si>
    <t xml:space="preserve"> Cinco primeras causas de morbilidad atendida desagregada por localidad de la red no adscrita</t>
  </si>
  <si>
    <t>Fuente: Base de datos RIPS SDS 2004-2016, población vinculada, desplazada y atenciones no pos. (Datos reportados por las ESE red adscrita, IPS red complementaria e IPS red urgencias, validado por la SDS y con corte de recepción 31 de marzo de 2017) Base de datos RIPS Ministerio de Salud 2009-2015, población contributiva y subsidiada. (Con corte de recepción 30 de agosto de 2016)</t>
  </si>
  <si>
    <t xml:space="preserve">Fuente: Base de datos RIPS SDS 2004-2016, población vinculada, desplazada y atenciones no pos. (Datos reportados por las ESE red adscrita, IPS red complementaria e IPS red urgencias, validado por la SDS y con corte de recepción 31 de marzo de 2017) Base de datos RIPS Ministerio de Salud 2009-2015, población contributiva y subsidiada. (Con corte de recepción 30 de agosto de 2016)
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</si>
</sst>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* #,##0_-;\-* #,##0_-;_-* &quot;-&quot;??_-;_-@_-"/>
    <numFmt numFmtId="168" formatCode="0.0%"/>
    <numFmt numFmtId="169" formatCode="#,##0.00_ ;\-#,##0.0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b/>
      <sz val="14"/>
      <name val="Bell MT"/>
      <family val="1"/>
    </font>
    <font>
      <b/>
      <sz val="9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Book Antiqua"/>
      <family val="1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5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 horizontal="right" vertical="center"/>
    </xf>
    <xf numFmtId="0" fontId="72" fillId="33" borderId="0" xfId="0" applyFont="1" applyFill="1" applyAlignment="1">
      <alignment/>
    </xf>
    <xf numFmtId="0" fontId="72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165" fontId="5" fillId="33" borderId="0" xfId="0" applyNumberFormat="1" applyFont="1" applyFill="1" applyBorder="1" applyAlignment="1" applyProtection="1">
      <alignment horizontal="center"/>
      <protection locked="0"/>
    </xf>
    <xf numFmtId="3" fontId="68" fillId="33" borderId="0" xfId="0" applyNumberFormat="1" applyFont="1" applyFill="1" applyBorder="1" applyAlignment="1">
      <alignment horizontal="right" vertical="center"/>
    </xf>
    <xf numFmtId="0" fontId="73" fillId="33" borderId="0" xfId="0" applyFont="1" applyFill="1" applyBorder="1" applyAlignment="1">
      <alignment/>
    </xf>
    <xf numFmtId="0" fontId="7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3" fontId="74" fillId="33" borderId="0" xfId="0" applyNumberFormat="1" applyFont="1" applyFill="1" applyBorder="1" applyAlignment="1">
      <alignment horizontal="center"/>
    </xf>
    <xf numFmtId="0" fontId="73" fillId="33" borderId="0" xfId="0" applyFont="1" applyFill="1" applyBorder="1" applyAlignment="1">
      <alignment vertical="center" wrapText="1"/>
    </xf>
    <xf numFmtId="3" fontId="74" fillId="34" borderId="0" xfId="0" applyNumberFormat="1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0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6" fillId="33" borderId="0" xfId="0" applyFont="1" applyFill="1" applyBorder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78" fillId="33" borderId="0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center" wrapText="1"/>
    </xf>
    <xf numFmtId="0" fontId="80" fillId="0" borderId="13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3" xfId="0" applyFont="1" applyBorder="1" applyAlignment="1">
      <alignment vertical="center" wrapText="1"/>
    </xf>
    <xf numFmtId="0" fontId="72" fillId="33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74" fillId="33" borderId="0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justify" vertical="center" wrapText="1"/>
    </xf>
    <xf numFmtId="0" fontId="82" fillId="33" borderId="14" xfId="0" applyFont="1" applyFill="1" applyBorder="1" applyAlignment="1">
      <alignment horizontal="justify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vertical="center" wrapText="1"/>
    </xf>
    <xf numFmtId="0" fontId="81" fillId="33" borderId="14" xfId="0" applyFont="1" applyFill="1" applyBorder="1" applyAlignment="1">
      <alignment vertical="center" wrapText="1"/>
    </xf>
    <xf numFmtId="0" fontId="78" fillId="33" borderId="14" xfId="0" applyFont="1" applyFill="1" applyBorder="1" applyAlignment="1">
      <alignment vertical="center" wrapText="1"/>
    </xf>
    <xf numFmtId="0" fontId="78" fillId="33" borderId="14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left"/>
      <protection/>
    </xf>
    <xf numFmtId="167" fontId="0" fillId="33" borderId="14" xfId="49" applyNumberFormat="1" applyFont="1" applyFill="1" applyBorder="1" applyAlignment="1">
      <alignment horizontal="center" vertical="center"/>
    </xf>
    <xf numFmtId="168" fontId="0" fillId="33" borderId="14" xfId="58" applyNumberFormat="1" applyFont="1" applyFill="1" applyBorder="1" applyAlignment="1">
      <alignment/>
    </xf>
    <xf numFmtId="167" fontId="0" fillId="33" borderId="14" xfId="49" applyNumberFormat="1" applyFont="1" applyFill="1" applyBorder="1" applyAlignment="1">
      <alignment/>
    </xf>
    <xf numFmtId="0" fontId="68" fillId="33" borderId="14" xfId="0" applyFont="1" applyFill="1" applyBorder="1" applyAlignment="1">
      <alignment horizontal="center" wrapText="1"/>
    </xf>
    <xf numFmtId="167" fontId="22" fillId="33" borderId="14" xfId="49" applyNumberFormat="1" applyFont="1" applyFill="1" applyBorder="1" applyAlignment="1" applyProtection="1">
      <alignment/>
      <protection/>
    </xf>
    <xf numFmtId="0" fontId="68" fillId="33" borderId="14" xfId="0" applyFont="1" applyFill="1" applyBorder="1" applyAlignment="1">
      <alignment wrapText="1"/>
    </xf>
    <xf numFmtId="0" fontId="74" fillId="33" borderId="11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vertical="center"/>
    </xf>
    <xf numFmtId="0" fontId="82" fillId="33" borderId="14" xfId="0" applyFont="1" applyFill="1" applyBorder="1" applyAlignment="1">
      <alignment horizontal="center" vertical="center"/>
    </xf>
    <xf numFmtId="3" fontId="75" fillId="33" borderId="14" xfId="0" applyNumberFormat="1" applyFont="1" applyFill="1" applyBorder="1" applyAlignment="1">
      <alignment horizontal="center" vertical="center"/>
    </xf>
    <xf numFmtId="10" fontId="82" fillId="33" borderId="14" xfId="0" applyNumberFormat="1" applyFont="1" applyFill="1" applyBorder="1" applyAlignment="1">
      <alignment horizontal="center" vertical="center"/>
    </xf>
    <xf numFmtId="3" fontId="82" fillId="33" borderId="14" xfId="0" applyNumberFormat="1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vertical="center"/>
    </xf>
    <xf numFmtId="3" fontId="81" fillId="33" borderId="14" xfId="0" applyNumberFormat="1" applyFont="1" applyFill="1" applyBorder="1" applyAlignment="1">
      <alignment horizontal="center" vertical="center"/>
    </xf>
    <xf numFmtId="10" fontId="81" fillId="33" borderId="14" xfId="0" applyNumberFormat="1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justify" vertical="center"/>
    </xf>
    <xf numFmtId="0" fontId="81" fillId="33" borderId="14" xfId="0" applyFont="1" applyFill="1" applyBorder="1" applyAlignment="1">
      <alignment horizontal="justify" vertical="center"/>
    </xf>
    <xf numFmtId="0" fontId="81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165" fontId="5" fillId="33" borderId="14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>
      <alignment horizontal="left" vertical="top" wrapText="1"/>
    </xf>
    <xf numFmtId="3" fontId="7" fillId="34" borderId="14" xfId="0" applyNumberFormat="1" applyFont="1" applyFill="1" applyBorder="1" applyAlignment="1">
      <alignment horizontal="center" vertical="top" wrapText="1"/>
    </xf>
    <xf numFmtId="165" fontId="5" fillId="34" borderId="14" xfId="0" applyNumberFormat="1" applyFont="1" applyFill="1" applyBorder="1" applyAlignment="1" applyProtection="1">
      <alignment horizontal="center"/>
      <protection locked="0"/>
    </xf>
    <xf numFmtId="3" fontId="4" fillId="34" borderId="14" xfId="0" applyNumberFormat="1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>
      <alignment horizontal="left"/>
    </xf>
    <xf numFmtId="3" fontId="6" fillId="34" borderId="14" xfId="0" applyNumberFormat="1" applyFont="1" applyFill="1" applyBorder="1" applyAlignment="1">
      <alignment horizontal="center" vertical="top" wrapText="1"/>
    </xf>
    <xf numFmtId="165" fontId="4" fillId="34" borderId="14" xfId="0" applyNumberFormat="1" applyFont="1" applyFill="1" applyBorder="1" applyAlignment="1" applyProtection="1">
      <alignment horizontal="center"/>
      <protection locked="0"/>
    </xf>
    <xf numFmtId="0" fontId="83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 applyProtection="1">
      <alignment horizontal="center"/>
      <protection locked="0"/>
    </xf>
    <xf numFmtId="3" fontId="5" fillId="34" borderId="14" xfId="0" applyNumberFormat="1" applyFont="1" applyFill="1" applyBorder="1" applyAlignment="1" applyProtection="1">
      <alignment horizontal="center"/>
      <protection locked="0"/>
    </xf>
    <xf numFmtId="0" fontId="83" fillId="33" borderId="14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vertical="center" wrapText="1"/>
    </xf>
    <xf numFmtId="0" fontId="84" fillId="33" borderId="14" xfId="0" applyFont="1" applyFill="1" applyBorder="1" applyAlignment="1">
      <alignment horizontal="center" vertical="center" wrapText="1"/>
    </xf>
    <xf numFmtId="3" fontId="72" fillId="33" borderId="14" xfId="0" applyNumberFormat="1" applyFont="1" applyFill="1" applyBorder="1" applyAlignment="1">
      <alignment horizontal="center"/>
    </xf>
    <xf numFmtId="165" fontId="72" fillId="33" borderId="14" xfId="0" applyNumberFormat="1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165" fontId="85" fillId="33" borderId="14" xfId="0" applyNumberFormat="1" applyFont="1" applyFill="1" applyBorder="1" applyAlignment="1">
      <alignment horizontal="center"/>
    </xf>
    <xf numFmtId="0" fontId="85" fillId="33" borderId="14" xfId="0" applyFont="1" applyFill="1" applyBorder="1" applyAlignment="1">
      <alignment horizontal="center"/>
    </xf>
    <xf numFmtId="3" fontId="85" fillId="33" borderId="14" xfId="0" applyNumberFormat="1" applyFont="1" applyFill="1" applyBorder="1" applyAlignment="1">
      <alignment horizontal="center"/>
    </xf>
    <xf numFmtId="0" fontId="86" fillId="33" borderId="14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vertical="center"/>
    </xf>
    <xf numFmtId="0" fontId="87" fillId="33" borderId="14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90" fillId="33" borderId="14" xfId="0" applyFont="1" applyFill="1" applyBorder="1" applyAlignment="1">
      <alignment horizontal="center" vertical="center"/>
    </xf>
    <xf numFmtId="0" fontId="86" fillId="33" borderId="14" xfId="0" applyFont="1" applyFill="1" applyBorder="1" applyAlignment="1">
      <alignment horizontal="center" vertical="center"/>
    </xf>
    <xf numFmtId="0" fontId="87" fillId="33" borderId="14" xfId="0" applyFont="1" applyFill="1" applyBorder="1" applyAlignment="1">
      <alignment vertical="center" wrapText="1"/>
    </xf>
    <xf numFmtId="0" fontId="84" fillId="33" borderId="14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vertical="center" wrapText="1"/>
    </xf>
    <xf numFmtId="0" fontId="73" fillId="33" borderId="14" xfId="0" applyFont="1" applyFill="1" applyBorder="1" applyAlignment="1">
      <alignment vertical="center" wrapText="1"/>
    </xf>
    <xf numFmtId="0" fontId="72" fillId="33" borderId="14" xfId="0" applyFont="1" applyFill="1" applyBorder="1" applyAlignment="1">
      <alignment vertical="center"/>
    </xf>
    <xf numFmtId="0" fontId="72" fillId="33" borderId="14" xfId="0" applyFont="1" applyFill="1" applyBorder="1" applyAlignment="1">
      <alignment horizontal="center" vertical="center"/>
    </xf>
    <xf numFmtId="10" fontId="72" fillId="33" borderId="14" xfId="0" applyNumberFormat="1" applyFont="1" applyFill="1" applyBorder="1" applyAlignment="1">
      <alignment horizontal="center" vertical="center"/>
    </xf>
    <xf numFmtId="10" fontId="73" fillId="33" borderId="14" xfId="0" applyNumberFormat="1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center" vertical="center"/>
    </xf>
    <xf numFmtId="168" fontId="75" fillId="0" borderId="14" xfId="58" applyNumberFormat="1" applyFont="1" applyFill="1" applyBorder="1" applyAlignment="1">
      <alignment horizontal="center" vertical="center"/>
    </xf>
    <xf numFmtId="0" fontId="28" fillId="0" borderId="0" xfId="55" applyFont="1" applyFill="1" applyAlignment="1">
      <alignment horizontal="left"/>
      <protection/>
    </xf>
    <xf numFmtId="0" fontId="9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70" fillId="33" borderId="14" xfId="0" applyFont="1" applyFill="1" applyBorder="1" applyAlignment="1">
      <alignment horizontal="center" vertical="center" wrapText="1"/>
    </xf>
    <xf numFmtId="0" fontId="92" fillId="33" borderId="14" xfId="0" applyFont="1" applyFill="1" applyBorder="1" applyAlignment="1">
      <alignment vertical="center"/>
    </xf>
    <xf numFmtId="0" fontId="92" fillId="33" borderId="14" xfId="0" applyFont="1" applyFill="1" applyBorder="1" applyAlignment="1">
      <alignment horizontal="center" vertical="center"/>
    </xf>
    <xf numFmtId="168" fontId="92" fillId="33" borderId="14" xfId="58" applyNumberFormat="1" applyFont="1" applyFill="1" applyBorder="1" applyAlignment="1">
      <alignment horizontal="center" vertical="center"/>
    </xf>
    <xf numFmtId="9" fontId="92" fillId="33" borderId="14" xfId="58" applyNumberFormat="1" applyFont="1" applyFill="1" applyBorder="1" applyAlignment="1">
      <alignment horizontal="center" vertical="center"/>
    </xf>
    <xf numFmtId="9" fontId="92" fillId="33" borderId="14" xfId="58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9" fontId="81" fillId="33" borderId="14" xfId="58" applyFont="1" applyFill="1" applyBorder="1" applyAlignment="1">
      <alignment horizontal="center" vertical="center"/>
    </xf>
    <xf numFmtId="1" fontId="81" fillId="33" borderId="14" xfId="58" applyNumberFormat="1" applyFont="1" applyFill="1" applyBorder="1" applyAlignment="1">
      <alignment horizontal="center" vertical="center"/>
    </xf>
    <xf numFmtId="1" fontId="29" fillId="33" borderId="14" xfId="58" applyNumberFormat="1" applyFont="1" applyFill="1" applyBorder="1" applyAlignment="1">
      <alignment horizontal="center" vertical="center"/>
    </xf>
    <xf numFmtId="0" fontId="28" fillId="0" borderId="0" xfId="55" applyFont="1" applyFill="1" applyAlignment="1">
      <alignment horizontal="left" vertical="center"/>
      <protection/>
    </xf>
    <xf numFmtId="168" fontId="85" fillId="33" borderId="0" xfId="0" applyNumberFormat="1" applyFont="1" applyFill="1" applyBorder="1" applyAlignment="1">
      <alignment/>
    </xf>
    <xf numFmtId="0" fontId="86" fillId="33" borderId="0" xfId="0" applyFont="1" applyFill="1" applyBorder="1" applyAlignment="1">
      <alignment vertical="center" wrapText="1"/>
    </xf>
    <xf numFmtId="168" fontId="75" fillId="33" borderId="14" xfId="58" applyNumberFormat="1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168" fontId="30" fillId="33" borderId="14" xfId="58" applyNumberFormat="1" applyFont="1" applyFill="1" applyBorder="1" applyAlignment="1">
      <alignment horizontal="center" vertical="center"/>
    </xf>
    <xf numFmtId="165" fontId="30" fillId="33" borderId="14" xfId="0" applyNumberFormat="1" applyFont="1" applyFill="1" applyBorder="1" applyAlignment="1">
      <alignment horizontal="center" vertical="center"/>
    </xf>
    <xf numFmtId="9" fontId="75" fillId="33" borderId="14" xfId="0" applyNumberFormat="1" applyFont="1" applyFill="1" applyBorder="1" applyAlignment="1">
      <alignment horizontal="center" vertical="center"/>
    </xf>
    <xf numFmtId="9" fontId="75" fillId="33" borderId="14" xfId="58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9" fontId="29" fillId="33" borderId="14" xfId="58" applyFont="1" applyFill="1" applyBorder="1" applyAlignment="1">
      <alignment horizontal="center" vertical="center"/>
    </xf>
    <xf numFmtId="9" fontId="85" fillId="33" borderId="0" xfId="58" applyFont="1" applyFill="1" applyBorder="1" applyAlignment="1">
      <alignment/>
    </xf>
    <xf numFmtId="17" fontId="31" fillId="0" borderId="0" xfId="53" applyNumberFormat="1" applyFont="1" applyFill="1" applyAlignment="1" applyProtection="1">
      <alignment horizontal="left"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31" fillId="0" borderId="0" xfId="53" applyFont="1" applyFill="1" applyAlignment="1">
      <alignment horizontal="left"/>
      <protection/>
    </xf>
    <xf numFmtId="0" fontId="74" fillId="33" borderId="14" xfId="56" applyFont="1" applyFill="1" applyBorder="1" applyAlignment="1">
      <alignment horizontal="center" vertical="center" wrapText="1"/>
      <protection/>
    </xf>
    <xf numFmtId="0" fontId="13" fillId="33" borderId="14" xfId="54" applyFont="1" applyFill="1" applyBorder="1" applyAlignment="1">
      <alignment horizontal="center" vertical="center"/>
      <protection/>
    </xf>
    <xf numFmtId="9" fontId="13" fillId="33" borderId="14" xfId="58" applyFont="1" applyFill="1" applyBorder="1" applyAlignment="1">
      <alignment horizontal="center" vertical="center"/>
    </xf>
    <xf numFmtId="0" fontId="32" fillId="33" borderId="14" xfId="54" applyFont="1" applyFill="1" applyBorder="1" applyAlignment="1">
      <alignment horizontal="center"/>
      <protection/>
    </xf>
    <xf numFmtId="0" fontId="32" fillId="33" borderId="14" xfId="56" applyNumberFormat="1" applyFont="1" applyFill="1" applyBorder="1" applyAlignment="1">
      <alignment horizontal="center" vertical="center"/>
      <protection/>
    </xf>
    <xf numFmtId="9" fontId="32" fillId="33" borderId="14" xfId="58" applyFont="1" applyFill="1" applyBorder="1" applyAlignment="1">
      <alignment horizontal="center" vertical="center"/>
    </xf>
    <xf numFmtId="9" fontId="74" fillId="33" borderId="14" xfId="58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/>
    </xf>
    <xf numFmtId="168" fontId="92" fillId="0" borderId="14" xfId="58" applyNumberFormat="1" applyFont="1" applyFill="1" applyBorder="1" applyAlignment="1">
      <alignment horizontal="center" vertical="center"/>
    </xf>
    <xf numFmtId="9" fontId="92" fillId="0" borderId="14" xfId="58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9" fontId="81" fillId="0" borderId="14" xfId="0" applyNumberFormat="1" applyFont="1" applyFill="1" applyBorder="1" applyAlignment="1">
      <alignment horizontal="center" vertical="center"/>
    </xf>
    <xf numFmtId="9" fontId="74" fillId="0" borderId="14" xfId="58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65" fontId="0" fillId="33" borderId="14" xfId="0" applyNumberFormat="1" applyFill="1" applyBorder="1" applyAlignment="1">
      <alignment horizontal="right"/>
    </xf>
    <xf numFmtId="165" fontId="0" fillId="33" borderId="14" xfId="0" applyNumberFormat="1" applyFill="1" applyBorder="1" applyAlignment="1">
      <alignment/>
    </xf>
    <xf numFmtId="0" fontId="91" fillId="0" borderId="0" xfId="0" applyFont="1" applyFill="1" applyBorder="1" applyAlignment="1">
      <alignment/>
    </xf>
    <xf numFmtId="0" fontId="81" fillId="33" borderId="0" xfId="0" applyFont="1" applyFill="1" applyBorder="1" applyAlignment="1">
      <alignment vertical="center" wrapText="1"/>
    </xf>
    <xf numFmtId="9" fontId="0" fillId="33" borderId="0" xfId="58" applyFont="1" applyFill="1" applyBorder="1" applyAlignment="1">
      <alignment/>
    </xf>
    <xf numFmtId="0" fontId="81" fillId="33" borderId="14" xfId="0" applyFont="1" applyFill="1" applyBorder="1" applyAlignment="1">
      <alignment horizontal="center" vertical="center" textRotation="90" wrapText="1"/>
    </xf>
    <xf numFmtId="0" fontId="81" fillId="33" borderId="14" xfId="0" applyFont="1" applyFill="1" applyBorder="1" applyAlignment="1">
      <alignment horizontal="center" vertical="center" textRotation="90"/>
    </xf>
    <xf numFmtId="0" fontId="0" fillId="33" borderId="14" xfId="0" applyFill="1" applyBorder="1" applyAlignment="1">
      <alignment horizontal="center"/>
    </xf>
    <xf numFmtId="0" fontId="82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textRotation="90"/>
    </xf>
    <xf numFmtId="0" fontId="68" fillId="33" borderId="14" xfId="0" applyFont="1" applyFill="1" applyBorder="1" applyAlignment="1">
      <alignment horizontal="center" vertical="center" textRotation="90" wrapText="1"/>
    </xf>
    <xf numFmtId="0" fontId="90" fillId="33" borderId="14" xfId="0" applyFont="1" applyFill="1" applyBorder="1" applyAlignment="1">
      <alignment horizontal="center" vertical="center" textRotation="90" wrapText="1"/>
    </xf>
    <xf numFmtId="0" fontId="0" fillId="33" borderId="14" xfId="0" applyFont="1" applyFill="1" applyBorder="1" applyAlignment="1">
      <alignment vertical="center"/>
    </xf>
    <xf numFmtId="0" fontId="68" fillId="33" borderId="14" xfId="0" applyFont="1" applyFill="1" applyBorder="1" applyAlignment="1">
      <alignment vertical="center"/>
    </xf>
    <xf numFmtId="0" fontId="90" fillId="33" borderId="14" xfId="0" applyFont="1" applyFill="1" applyBorder="1" applyAlignment="1">
      <alignment horizontal="center" vertical="center" wrapText="1"/>
    </xf>
    <xf numFmtId="165" fontId="82" fillId="33" borderId="14" xfId="0" applyNumberFormat="1" applyFont="1" applyFill="1" applyBorder="1" applyAlignment="1">
      <alignment horizontal="center" vertical="center"/>
    </xf>
    <xf numFmtId="165" fontId="81" fillId="33" borderId="14" xfId="0" applyNumberFormat="1" applyFont="1" applyFill="1" applyBorder="1" applyAlignment="1">
      <alignment horizontal="center" vertical="center" wrapText="1"/>
    </xf>
    <xf numFmtId="165" fontId="88" fillId="33" borderId="14" xfId="0" applyNumberFormat="1" applyFont="1" applyFill="1" applyBorder="1" applyAlignment="1">
      <alignment horizontal="center" vertical="center"/>
    </xf>
    <xf numFmtId="165" fontId="90" fillId="33" borderId="14" xfId="0" applyNumberFormat="1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vertical="top" wrapText="1"/>
    </xf>
    <xf numFmtId="0" fontId="93" fillId="33" borderId="15" xfId="0" applyFont="1" applyFill="1" applyBorder="1" applyAlignment="1">
      <alignment vertical="top" wrapText="1"/>
    </xf>
    <xf numFmtId="0" fontId="93" fillId="33" borderId="16" xfId="0" applyFont="1" applyFill="1" applyBorder="1" applyAlignment="1">
      <alignment vertical="top" wrapText="1"/>
    </xf>
    <xf numFmtId="0" fontId="93" fillId="33" borderId="17" xfId="0" applyFont="1" applyFill="1" applyBorder="1" applyAlignment="1">
      <alignment vertical="top" wrapText="1"/>
    </xf>
    <xf numFmtId="0" fontId="93" fillId="33" borderId="18" xfId="0" applyFont="1" applyFill="1" applyBorder="1" applyAlignment="1">
      <alignment vertical="top" wrapText="1"/>
    </xf>
    <xf numFmtId="0" fontId="93" fillId="33" borderId="19" xfId="0" applyFont="1" applyFill="1" applyBorder="1" applyAlignment="1">
      <alignment vertical="top" wrapText="1"/>
    </xf>
    <xf numFmtId="0" fontId="93" fillId="33" borderId="13" xfId="0" applyFont="1" applyFill="1" applyBorder="1" applyAlignment="1">
      <alignment vertical="top" wrapText="1"/>
    </xf>
    <xf numFmtId="0" fontId="93" fillId="33" borderId="0" xfId="0" applyFont="1" applyFill="1" applyBorder="1" applyAlignment="1">
      <alignment vertical="top" wrapText="1"/>
    </xf>
    <xf numFmtId="0" fontId="83" fillId="33" borderId="14" xfId="0" applyFont="1" applyFill="1" applyBorder="1" applyAlignment="1">
      <alignment horizontal="center"/>
    </xf>
    <xf numFmtId="0" fontId="69" fillId="33" borderId="0" xfId="0" applyFont="1" applyFill="1" applyBorder="1" applyAlignment="1">
      <alignment vertical="center"/>
    </xf>
    <xf numFmtId="168" fontId="69" fillId="33" borderId="0" xfId="58" applyNumberFormat="1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center" vertical="center" wrapText="1"/>
    </xf>
    <xf numFmtId="168" fontId="0" fillId="33" borderId="0" xfId="58" applyNumberFormat="1" applyFont="1" applyFill="1" applyBorder="1" applyAlignment="1">
      <alignment horizontal="center"/>
    </xf>
    <xf numFmtId="169" fontId="0" fillId="33" borderId="0" xfId="47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78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78" fillId="33" borderId="14" xfId="0" applyFont="1" applyFill="1" applyBorder="1" applyAlignment="1">
      <alignment vertical="center"/>
    </xf>
    <xf numFmtId="0" fontId="69" fillId="33" borderId="14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/>
    </xf>
    <xf numFmtId="165" fontId="72" fillId="33" borderId="0" xfId="0" applyNumberFormat="1" applyFont="1" applyFill="1" applyBorder="1" applyAlignment="1">
      <alignment horizont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0" fillId="36" borderId="0" xfId="0" applyNumberFormat="1" applyFill="1" applyBorder="1" applyAlignment="1">
      <alignment/>
    </xf>
    <xf numFmtId="0" fontId="90" fillId="33" borderId="19" xfId="0" applyFont="1" applyFill="1" applyBorder="1" applyAlignment="1">
      <alignment vertical="center"/>
    </xf>
    <xf numFmtId="0" fontId="90" fillId="33" borderId="19" xfId="0" applyFont="1" applyFill="1" applyBorder="1" applyAlignment="1">
      <alignment horizontal="center" vertical="center"/>
    </xf>
    <xf numFmtId="0" fontId="88" fillId="33" borderId="0" xfId="0" applyFont="1" applyFill="1" applyAlignment="1">
      <alignment vertical="center"/>
    </xf>
    <xf numFmtId="0" fontId="88" fillId="33" borderId="0" xfId="0" applyFont="1" applyFill="1" applyAlignment="1">
      <alignment horizontal="center" vertical="center"/>
    </xf>
    <xf numFmtId="0" fontId="94" fillId="33" borderId="0" xfId="0" applyFont="1" applyFill="1" applyAlignment="1">
      <alignment vertical="center"/>
    </xf>
    <xf numFmtId="0" fontId="75" fillId="33" borderId="14" xfId="0" applyFont="1" applyFill="1" applyBorder="1" applyAlignment="1">
      <alignment horizontal="left" vertical="center"/>
    </xf>
    <xf numFmtId="168" fontId="70" fillId="33" borderId="14" xfId="0" applyNumberFormat="1" applyFont="1" applyFill="1" applyBorder="1" applyAlignment="1">
      <alignment horizontal="center" vertical="center"/>
    </xf>
    <xf numFmtId="0" fontId="26" fillId="33" borderId="0" xfId="54" applyFont="1" applyFill="1" applyBorder="1" applyAlignment="1">
      <alignment horizontal="left"/>
      <protection/>
    </xf>
    <xf numFmtId="0" fontId="27" fillId="33" borderId="0" xfId="54" applyFont="1" applyFill="1" applyBorder="1" applyAlignment="1">
      <alignment horizontal="center" vertical="center" wrapText="1"/>
      <protection/>
    </xf>
    <xf numFmtId="165" fontId="0" fillId="33" borderId="14" xfId="0" applyNumberFormat="1" applyFill="1" applyBorder="1" applyAlignment="1">
      <alignment horizontal="center"/>
    </xf>
    <xf numFmtId="0" fontId="69" fillId="33" borderId="14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horizontal="center" vertical="center" wrapText="1"/>
    </xf>
    <xf numFmtId="0" fontId="93" fillId="33" borderId="14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/>
    </xf>
    <xf numFmtId="0" fontId="93" fillId="33" borderId="14" xfId="0" applyFont="1" applyFill="1" applyBorder="1" applyAlignment="1">
      <alignment horizontal="center" vertical="center"/>
    </xf>
    <xf numFmtId="0" fontId="95" fillId="33" borderId="14" xfId="0" applyFont="1" applyFill="1" applyBorder="1" applyAlignment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4" fillId="33" borderId="14" xfId="0" applyFont="1" applyFill="1" applyBorder="1" applyAlignment="1">
      <alignment horizontal="center" vertical="center"/>
    </xf>
    <xf numFmtId="0" fontId="96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97" fillId="33" borderId="14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vertical="center"/>
    </xf>
    <xf numFmtId="0" fontId="83" fillId="33" borderId="14" xfId="0" applyFont="1" applyFill="1" applyBorder="1" applyAlignment="1">
      <alignment vertical="center"/>
    </xf>
    <xf numFmtId="0" fontId="98" fillId="33" borderId="14" xfId="0" applyFont="1" applyFill="1" applyBorder="1" applyAlignment="1">
      <alignment vertical="center"/>
    </xf>
    <xf numFmtId="0" fontId="73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9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/>
    </xf>
    <xf numFmtId="0" fontId="68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165" fontId="92" fillId="33" borderId="14" xfId="0" applyNumberFormat="1" applyFont="1" applyFill="1" applyBorder="1" applyAlignment="1">
      <alignment horizontal="center" vertical="center"/>
    </xf>
    <xf numFmtId="3" fontId="92" fillId="33" borderId="14" xfId="0" applyNumberFormat="1" applyFont="1" applyFill="1" applyBorder="1" applyAlignment="1">
      <alignment horizontal="center" vertical="center"/>
    </xf>
    <xf numFmtId="3" fontId="92" fillId="33" borderId="14" xfId="0" applyNumberFormat="1" applyFont="1" applyFill="1" applyBorder="1" applyAlignment="1">
      <alignment horizontal="center"/>
    </xf>
    <xf numFmtId="165" fontId="92" fillId="33" borderId="14" xfId="0" applyNumberFormat="1" applyFont="1" applyFill="1" applyBorder="1" applyAlignment="1">
      <alignment horizontal="center"/>
    </xf>
    <xf numFmtId="3" fontId="74" fillId="33" borderId="14" xfId="0" applyNumberFormat="1" applyFont="1" applyFill="1" applyBorder="1" applyAlignment="1">
      <alignment horizontal="center" vertical="center"/>
    </xf>
    <xf numFmtId="165" fontId="74" fillId="33" borderId="14" xfId="0" applyNumberFormat="1" applyFont="1" applyFill="1" applyBorder="1" applyAlignment="1">
      <alignment horizontal="center" vertical="center"/>
    </xf>
    <xf numFmtId="3" fontId="74" fillId="33" borderId="14" xfId="0" applyNumberFormat="1" applyFont="1" applyFill="1" applyBorder="1" applyAlignment="1">
      <alignment horizontal="center"/>
    </xf>
    <xf numFmtId="165" fontId="74" fillId="33" borderId="14" xfId="0" applyNumberFormat="1" applyFont="1" applyFill="1" applyBorder="1" applyAlignment="1">
      <alignment horizontal="center"/>
    </xf>
    <xf numFmtId="0" fontId="74" fillId="33" borderId="14" xfId="0" applyFont="1" applyFill="1" applyBorder="1" applyAlignment="1">
      <alignment horizontal="left"/>
    </xf>
    <xf numFmtId="0" fontId="69" fillId="33" borderId="14" xfId="0" applyFont="1" applyFill="1" applyBorder="1" applyAlignment="1">
      <alignment horizontal="justify" vertical="top"/>
    </xf>
    <xf numFmtId="0" fontId="78" fillId="33" borderId="14" xfId="0" applyFont="1" applyFill="1" applyBorder="1" applyAlignment="1">
      <alignment horizontal="justify" vertical="top"/>
    </xf>
    <xf numFmtId="3" fontId="83" fillId="33" borderId="14" xfId="0" applyNumberFormat="1" applyFont="1" applyFill="1" applyBorder="1" applyAlignment="1">
      <alignment horizontal="center"/>
    </xf>
    <xf numFmtId="165" fontId="83" fillId="33" borderId="14" xfId="0" applyNumberFormat="1" applyFont="1" applyFill="1" applyBorder="1" applyAlignment="1">
      <alignment horizontal="center"/>
    </xf>
    <xf numFmtId="0" fontId="19" fillId="33" borderId="0" xfId="55" applyFont="1" applyFill="1" applyBorder="1" applyAlignment="1">
      <alignment vertical="center"/>
      <protection/>
    </xf>
    <xf numFmtId="0" fontId="30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 vertical="center"/>
      <protection/>
    </xf>
    <xf numFmtId="0" fontId="19" fillId="33" borderId="0" xfId="55" applyFont="1" applyFill="1" applyBorder="1" applyAlignment="1">
      <alignment horizontal="left" vertical="center"/>
      <protection/>
    </xf>
    <xf numFmtId="0" fontId="85" fillId="0" borderId="14" xfId="0" applyFont="1" applyBorder="1" applyAlignment="1">
      <alignment/>
    </xf>
    <xf numFmtId="0" fontId="100" fillId="33" borderId="14" xfId="0" applyFont="1" applyFill="1" applyBorder="1" applyAlignment="1">
      <alignment horizontal="center" vertical="center" wrapText="1"/>
    </xf>
    <xf numFmtId="0" fontId="100" fillId="33" borderId="14" xfId="0" applyFont="1" applyFill="1" applyBorder="1" applyAlignment="1">
      <alignment horizontal="center" vertical="center"/>
    </xf>
    <xf numFmtId="0" fontId="101" fillId="33" borderId="14" xfId="0" applyFont="1" applyFill="1" applyBorder="1" applyAlignment="1">
      <alignment horizontal="center" vertical="center"/>
    </xf>
    <xf numFmtId="3" fontId="102" fillId="33" borderId="14" xfId="0" applyNumberFormat="1" applyFont="1" applyFill="1" applyBorder="1" applyAlignment="1">
      <alignment horizontal="center" vertical="center"/>
    </xf>
    <xf numFmtId="10" fontId="101" fillId="33" borderId="14" xfId="0" applyNumberFormat="1" applyFont="1" applyFill="1" applyBorder="1" applyAlignment="1">
      <alignment horizontal="center" vertical="center"/>
    </xf>
    <xf numFmtId="0" fontId="102" fillId="33" borderId="14" xfId="0" applyFont="1" applyFill="1" applyBorder="1" applyAlignment="1">
      <alignment horizontal="center" vertical="center"/>
    </xf>
    <xf numFmtId="0" fontId="103" fillId="33" borderId="14" xfId="0" applyFont="1" applyFill="1" applyBorder="1" applyAlignment="1">
      <alignment horizontal="center" vertical="center"/>
    </xf>
    <xf numFmtId="3" fontId="71" fillId="33" borderId="14" xfId="0" applyNumberFormat="1" applyFont="1" applyFill="1" applyBorder="1" applyAlignment="1">
      <alignment horizontal="center" vertical="center"/>
    </xf>
    <xf numFmtId="10" fontId="100" fillId="33" borderId="14" xfId="0" applyNumberFormat="1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88" fillId="33" borderId="14" xfId="0" applyFont="1" applyFill="1" applyBorder="1" applyAlignment="1">
      <alignment vertical="center"/>
    </xf>
    <xf numFmtId="0" fontId="104" fillId="33" borderId="14" xfId="0" applyFont="1" applyFill="1" applyBorder="1" applyAlignment="1">
      <alignment horizontal="center" vertical="center"/>
    </xf>
    <xf numFmtId="0" fontId="90" fillId="33" borderId="14" xfId="0" applyFont="1" applyFill="1" applyBorder="1" applyAlignment="1">
      <alignment vertical="center"/>
    </xf>
    <xf numFmtId="3" fontId="90" fillId="33" borderId="14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8" fillId="33" borderId="14" xfId="0" applyFont="1" applyFill="1" applyBorder="1" applyAlignment="1">
      <alignment horizontal="right" vertical="center"/>
    </xf>
    <xf numFmtId="0" fontId="70" fillId="33" borderId="14" xfId="0" applyFont="1" applyFill="1" applyBorder="1" applyAlignment="1">
      <alignment horizontal="justify" vertical="center"/>
    </xf>
    <xf numFmtId="0" fontId="75" fillId="33" borderId="14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vertical="center"/>
    </xf>
    <xf numFmtId="0" fontId="90" fillId="33" borderId="14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74" fillId="33" borderId="14" xfId="56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/>
    </xf>
    <xf numFmtId="0" fontId="68" fillId="33" borderId="14" xfId="0" applyFont="1" applyFill="1" applyBorder="1" applyAlignment="1">
      <alignment horizontal="center" vertical="center"/>
    </xf>
    <xf numFmtId="168" fontId="82" fillId="33" borderId="14" xfId="0" applyNumberFormat="1" applyFont="1" applyFill="1" applyBorder="1" applyAlignment="1">
      <alignment horizontal="center" vertical="center"/>
    </xf>
    <xf numFmtId="168" fontId="81" fillId="33" borderId="14" xfId="0" applyNumberFormat="1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/>
    </xf>
    <xf numFmtId="166" fontId="92" fillId="33" borderId="14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/>
    </xf>
    <xf numFmtId="165" fontId="92" fillId="33" borderId="14" xfId="0" applyNumberFormat="1" applyFont="1" applyFill="1" applyBorder="1" applyAlignment="1">
      <alignment horizontal="center" vertical="top" wrapText="1"/>
    </xf>
    <xf numFmtId="0" fontId="92" fillId="34" borderId="14" xfId="0" applyFont="1" applyFill="1" applyBorder="1" applyAlignment="1">
      <alignment horizontal="left"/>
    </xf>
    <xf numFmtId="3" fontId="92" fillId="34" borderId="14" xfId="0" applyNumberFormat="1" applyFont="1" applyFill="1" applyBorder="1" applyAlignment="1">
      <alignment horizontal="center"/>
    </xf>
    <xf numFmtId="165" fontId="92" fillId="34" borderId="14" xfId="0" applyNumberFormat="1" applyFont="1" applyFill="1" applyBorder="1" applyAlignment="1">
      <alignment horizontal="center" vertical="top" wrapText="1"/>
    </xf>
    <xf numFmtId="3" fontId="92" fillId="34" borderId="14" xfId="0" applyNumberFormat="1" applyFont="1" applyFill="1" applyBorder="1" applyAlignment="1">
      <alignment horizontal="center" vertical="center"/>
    </xf>
    <xf numFmtId="166" fontId="92" fillId="34" borderId="14" xfId="0" applyNumberFormat="1" applyFont="1" applyFill="1" applyBorder="1" applyAlignment="1">
      <alignment horizontal="center" vertical="center"/>
    </xf>
    <xf numFmtId="165" fontId="92" fillId="34" borderId="14" xfId="0" applyNumberFormat="1" applyFont="1" applyFill="1" applyBorder="1" applyAlignment="1">
      <alignment horizontal="center"/>
    </xf>
    <xf numFmtId="3" fontId="74" fillId="34" borderId="14" xfId="0" applyNumberFormat="1" applyFont="1" applyFill="1" applyBorder="1" applyAlignment="1">
      <alignment horizontal="center" vertical="center"/>
    </xf>
    <xf numFmtId="3" fontId="74" fillId="34" borderId="14" xfId="0" applyNumberFormat="1" applyFont="1" applyFill="1" applyBorder="1" applyAlignment="1">
      <alignment horizontal="center"/>
    </xf>
    <xf numFmtId="165" fontId="74" fillId="34" borderId="14" xfId="0" applyNumberFormat="1" applyFont="1" applyFill="1" applyBorder="1" applyAlignment="1">
      <alignment horizontal="center"/>
    </xf>
    <xf numFmtId="166" fontId="74" fillId="34" borderId="14" xfId="0" applyNumberFormat="1" applyFont="1" applyFill="1" applyBorder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0" fontId="92" fillId="34" borderId="14" xfId="0" applyFont="1" applyFill="1" applyBorder="1" applyAlignment="1">
      <alignment horizontal="center" vertical="center"/>
    </xf>
    <xf numFmtId="165" fontId="92" fillId="34" borderId="14" xfId="0" applyNumberFormat="1" applyFont="1" applyFill="1" applyBorder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0" fontId="74" fillId="34" borderId="14" xfId="0" applyFont="1" applyFill="1" applyBorder="1" applyAlignment="1">
      <alignment horizontal="left"/>
    </xf>
    <xf numFmtId="165" fontId="74" fillId="34" borderId="14" xfId="0" applyNumberFormat="1" applyFont="1" applyFill="1" applyBorder="1" applyAlignment="1">
      <alignment horizontal="center" vertical="center"/>
    </xf>
    <xf numFmtId="165" fontId="68" fillId="34" borderId="14" xfId="0" applyNumberFormat="1" applyFont="1" applyFill="1" applyBorder="1" applyAlignment="1">
      <alignment horizontal="center"/>
    </xf>
    <xf numFmtId="3" fontId="68" fillId="34" borderId="14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22" fillId="33" borderId="0" xfId="54" applyFont="1" applyFill="1" applyBorder="1">
      <alignment/>
      <protection/>
    </xf>
    <xf numFmtId="165" fontId="0" fillId="33" borderId="0" xfId="0" applyNumberFormat="1" applyFill="1" applyBorder="1" applyAlignment="1">
      <alignment/>
    </xf>
    <xf numFmtId="0" fontId="28" fillId="33" borderId="0" xfId="55" applyFont="1" applyFill="1" applyBorder="1" applyAlignment="1">
      <alignment horizontal="left"/>
      <protection/>
    </xf>
    <xf numFmtId="0" fontId="0" fillId="33" borderId="0" xfId="0" applyFill="1" applyAlignment="1">
      <alignment horizontal="left"/>
    </xf>
    <xf numFmtId="0" fontId="81" fillId="33" borderId="14" xfId="0" applyFont="1" applyFill="1" applyBorder="1" applyAlignment="1">
      <alignment horizontal="left" vertical="center"/>
    </xf>
    <xf numFmtId="0" fontId="27" fillId="33" borderId="0" xfId="54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 horizontal="left"/>
    </xf>
    <xf numFmtId="0" fontId="105" fillId="33" borderId="14" xfId="0" applyFont="1" applyFill="1" applyBorder="1" applyAlignment="1">
      <alignment horizontal="center" vertical="center" wrapText="1"/>
    </xf>
    <xf numFmtId="0" fontId="99" fillId="33" borderId="14" xfId="0" applyFont="1" applyFill="1" applyBorder="1" applyAlignment="1">
      <alignment vertical="center" wrapText="1"/>
    </xf>
    <xf numFmtId="0" fontId="99" fillId="33" borderId="14" xfId="0" applyFont="1" applyFill="1" applyBorder="1" applyAlignment="1">
      <alignment horizontal="center" vertical="center"/>
    </xf>
    <xf numFmtId="168" fontId="105" fillId="33" borderId="14" xfId="0" applyNumberFormat="1" applyFont="1" applyFill="1" applyBorder="1" applyAlignment="1">
      <alignment horizontal="center" vertical="center"/>
    </xf>
    <xf numFmtId="168" fontId="105" fillId="33" borderId="14" xfId="0" applyNumberFormat="1" applyFont="1" applyFill="1" applyBorder="1" applyAlignment="1">
      <alignment horizontal="right" vertical="center"/>
    </xf>
    <xf numFmtId="0" fontId="99" fillId="34" borderId="14" xfId="0" applyFont="1" applyFill="1" applyBorder="1" applyAlignment="1">
      <alignment vertical="center" wrapText="1"/>
    </xf>
    <xf numFmtId="0" fontId="99" fillId="34" borderId="14" xfId="0" applyFont="1" applyFill="1" applyBorder="1" applyAlignment="1">
      <alignment horizontal="center" vertical="center"/>
    </xf>
    <xf numFmtId="168" fontId="105" fillId="34" borderId="14" xfId="0" applyNumberFormat="1" applyFont="1" applyFill="1" applyBorder="1" applyAlignment="1">
      <alignment horizontal="center" vertical="center"/>
    </xf>
    <xf numFmtId="168" fontId="105" fillId="34" borderId="14" xfId="0" applyNumberFormat="1" applyFont="1" applyFill="1" applyBorder="1" applyAlignment="1">
      <alignment horizontal="right" vertical="center"/>
    </xf>
    <xf numFmtId="168" fontId="99" fillId="33" borderId="14" xfId="0" applyNumberFormat="1" applyFont="1" applyFill="1" applyBorder="1" applyAlignment="1">
      <alignment horizontal="center" vertical="center"/>
    </xf>
    <xf numFmtId="168" fontId="99" fillId="33" borderId="14" xfId="0" applyNumberFormat="1" applyFont="1" applyFill="1" applyBorder="1" applyAlignment="1">
      <alignment horizontal="right" vertical="center"/>
    </xf>
    <xf numFmtId="168" fontId="99" fillId="34" borderId="14" xfId="0" applyNumberFormat="1" applyFont="1" applyFill="1" applyBorder="1" applyAlignment="1">
      <alignment horizontal="center" vertical="center"/>
    </xf>
    <xf numFmtId="168" fontId="99" fillId="34" borderId="14" xfId="0" applyNumberFormat="1" applyFont="1" applyFill="1" applyBorder="1" applyAlignment="1">
      <alignment horizontal="right" vertical="center"/>
    </xf>
    <xf numFmtId="10" fontId="99" fillId="33" borderId="14" xfId="0" applyNumberFormat="1" applyFont="1" applyFill="1" applyBorder="1" applyAlignment="1">
      <alignment horizontal="right" vertical="center"/>
    </xf>
    <xf numFmtId="10" fontId="99" fillId="34" borderId="14" xfId="0" applyNumberFormat="1" applyFont="1" applyFill="1" applyBorder="1" applyAlignment="1">
      <alignment horizontal="right" vertical="center"/>
    </xf>
    <xf numFmtId="0" fontId="105" fillId="34" borderId="14" xfId="0" applyFont="1" applyFill="1" applyBorder="1" applyAlignment="1">
      <alignment horizontal="center" vertical="center"/>
    </xf>
    <xf numFmtId="10" fontId="105" fillId="34" borderId="14" xfId="0" applyNumberFormat="1" applyFont="1" applyFill="1" applyBorder="1" applyAlignment="1">
      <alignment horizontal="center" vertical="center"/>
    </xf>
    <xf numFmtId="0" fontId="90" fillId="0" borderId="14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/>
    </xf>
    <xf numFmtId="0" fontId="88" fillId="0" borderId="14" xfId="0" applyFont="1" applyBorder="1" applyAlignment="1">
      <alignment vertical="center" wrapText="1"/>
    </xf>
    <xf numFmtId="0" fontId="88" fillId="0" borderId="14" xfId="0" applyFont="1" applyBorder="1" applyAlignment="1">
      <alignment horizontal="center" vertical="center"/>
    </xf>
    <xf numFmtId="9" fontId="90" fillId="0" borderId="14" xfId="0" applyNumberFormat="1" applyFont="1" applyBorder="1" applyAlignment="1">
      <alignment horizontal="center" vertical="center"/>
    </xf>
    <xf numFmtId="0" fontId="88" fillId="21" borderId="14" xfId="0" applyFont="1" applyFill="1" applyBorder="1" applyAlignment="1">
      <alignment vertical="center" wrapText="1"/>
    </xf>
    <xf numFmtId="0" fontId="88" fillId="21" borderId="14" xfId="0" applyFont="1" applyFill="1" applyBorder="1" applyAlignment="1">
      <alignment horizontal="center" vertical="center"/>
    </xf>
    <xf numFmtId="9" fontId="90" fillId="21" borderId="14" xfId="0" applyNumberFormat="1" applyFont="1" applyFill="1" applyBorder="1" applyAlignment="1">
      <alignment horizontal="center" vertical="center"/>
    </xf>
    <xf numFmtId="9" fontId="88" fillId="0" borderId="14" xfId="0" applyNumberFormat="1" applyFont="1" applyBorder="1" applyAlignment="1">
      <alignment horizontal="center" vertical="center"/>
    </xf>
    <xf numFmtId="9" fontId="88" fillId="21" borderId="14" xfId="0" applyNumberFormat="1" applyFont="1" applyFill="1" applyBorder="1" applyAlignment="1">
      <alignment horizontal="center" vertical="center"/>
    </xf>
    <xf numFmtId="0" fontId="90" fillId="21" borderId="14" xfId="0" applyFont="1" applyFill="1" applyBorder="1" applyAlignment="1">
      <alignment horizontal="center" vertical="center" wrapText="1"/>
    </xf>
    <xf numFmtId="0" fontId="90" fillId="21" borderId="14" xfId="0" applyFont="1" applyFill="1" applyBorder="1" applyAlignment="1">
      <alignment horizontal="center" vertical="center"/>
    </xf>
    <xf numFmtId="0" fontId="82" fillId="34" borderId="14" xfId="0" applyFont="1" applyFill="1" applyBorder="1" applyAlignment="1">
      <alignment vertical="center" wrapText="1"/>
    </xf>
    <xf numFmtId="0" fontId="82" fillId="34" borderId="14" xfId="0" applyFont="1" applyFill="1" applyBorder="1" applyAlignment="1">
      <alignment horizontal="center" vertical="center"/>
    </xf>
    <xf numFmtId="10" fontId="81" fillId="34" borderId="14" xfId="0" applyNumberFormat="1" applyFont="1" applyFill="1" applyBorder="1" applyAlignment="1">
      <alignment horizontal="center" vertical="center"/>
    </xf>
    <xf numFmtId="10" fontId="82" fillId="34" borderId="14" xfId="0" applyNumberFormat="1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 wrapText="1"/>
    </xf>
    <xf numFmtId="0" fontId="81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0" fontId="81" fillId="33" borderId="14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 applyProtection="1">
      <alignment horizontal="left" vertical="center"/>
      <protection/>
    </xf>
    <xf numFmtId="0" fontId="20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82" fillId="34" borderId="14" xfId="0" applyFont="1" applyFill="1" applyBorder="1" applyAlignment="1">
      <alignment vertical="center"/>
    </xf>
    <xf numFmtId="0" fontId="21" fillId="34" borderId="14" xfId="0" applyFont="1" applyFill="1" applyBorder="1" applyAlignment="1" applyProtection="1">
      <alignment horizontal="center" vertical="center"/>
      <protection/>
    </xf>
    <xf numFmtId="0" fontId="68" fillId="34" borderId="14" xfId="0" applyFont="1" applyFill="1" applyBorder="1" applyAlignment="1">
      <alignment horizontal="center"/>
    </xf>
    <xf numFmtId="0" fontId="81" fillId="37" borderId="14" xfId="0" applyFont="1" applyFill="1" applyBorder="1" applyAlignment="1">
      <alignment horizontal="center" vertical="center" wrapText="1"/>
    </xf>
    <xf numFmtId="0" fontId="88" fillId="37" borderId="14" xfId="0" applyFont="1" applyFill="1" applyBorder="1" applyAlignment="1">
      <alignment vertical="center"/>
    </xf>
    <xf numFmtId="0" fontId="88" fillId="37" borderId="14" xfId="0" applyFont="1" applyFill="1" applyBorder="1" applyAlignment="1">
      <alignment horizontal="center" vertical="center"/>
    </xf>
    <xf numFmtId="0" fontId="88" fillId="21" borderId="14" xfId="0" applyFont="1" applyFill="1" applyBorder="1" applyAlignment="1">
      <alignment vertical="center"/>
    </xf>
    <xf numFmtId="0" fontId="74" fillId="35" borderId="20" xfId="0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vertical="center"/>
    </xf>
    <xf numFmtId="0" fontId="92" fillId="0" borderId="13" xfId="0" applyFont="1" applyBorder="1" applyAlignment="1">
      <alignment vertical="center" wrapText="1"/>
    </xf>
    <xf numFmtId="0" fontId="92" fillId="0" borderId="13" xfId="0" applyFont="1" applyBorder="1" applyAlignment="1">
      <alignment horizontal="center" vertical="center"/>
    </xf>
    <xf numFmtId="0" fontId="70" fillId="35" borderId="20" xfId="0" applyFont="1" applyFill="1" applyBorder="1" applyAlignment="1">
      <alignment horizontal="center" vertical="center"/>
    </xf>
    <xf numFmtId="0" fontId="70" fillId="35" borderId="21" xfId="0" applyFont="1" applyFill="1" applyBorder="1" applyAlignment="1">
      <alignment horizontal="center" vertical="center"/>
    </xf>
    <xf numFmtId="0" fontId="75" fillId="0" borderId="13" xfId="0" applyFont="1" applyBorder="1" applyAlignment="1">
      <alignment vertical="center"/>
    </xf>
    <xf numFmtId="0" fontId="7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vertical="center" wrapText="1"/>
    </xf>
    <xf numFmtId="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8" borderId="14" xfId="0" applyNumberFormat="1" applyFill="1" applyBorder="1" applyAlignment="1">
      <alignment/>
    </xf>
    <xf numFmtId="165" fontId="85" fillId="33" borderId="0" xfId="0" applyNumberFormat="1" applyFont="1" applyFill="1" applyBorder="1" applyAlignment="1">
      <alignment/>
    </xf>
    <xf numFmtId="9" fontId="81" fillId="33" borderId="0" xfId="0" applyNumberFormat="1" applyFont="1" applyFill="1" applyBorder="1" applyAlignment="1">
      <alignment horizontal="center" vertical="center" wrapText="1"/>
    </xf>
    <xf numFmtId="1" fontId="82" fillId="33" borderId="0" xfId="0" applyNumberFormat="1" applyFont="1" applyFill="1" applyBorder="1" applyAlignment="1">
      <alignment horizontal="center" vertical="center"/>
    </xf>
    <xf numFmtId="1" fontId="0" fillId="38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0" fontId="70" fillId="33" borderId="14" xfId="0" applyFont="1" applyFill="1" applyBorder="1" applyAlignment="1">
      <alignment horizontal="center" vertical="center"/>
    </xf>
    <xf numFmtId="0" fontId="106" fillId="33" borderId="14" xfId="0" applyFont="1" applyFill="1" applyBorder="1" applyAlignment="1">
      <alignment horizontal="center"/>
    </xf>
    <xf numFmtId="0" fontId="74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84" fillId="33" borderId="14" xfId="0" applyFont="1" applyFill="1" applyBorder="1" applyAlignment="1">
      <alignment horizontal="center"/>
    </xf>
    <xf numFmtId="0" fontId="8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top" wrapText="1"/>
    </xf>
    <xf numFmtId="0" fontId="91" fillId="33" borderId="14" xfId="0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 vertical="top" wrapText="1"/>
    </xf>
    <xf numFmtId="0" fontId="74" fillId="33" borderId="16" xfId="0" applyFont="1" applyFill="1" applyBorder="1" applyAlignment="1">
      <alignment horizontal="center" vertical="top" wrapText="1"/>
    </xf>
    <xf numFmtId="0" fontId="74" fillId="33" borderId="17" xfId="0" applyFont="1" applyFill="1" applyBorder="1" applyAlignment="1">
      <alignment horizontal="center" vertical="top" wrapText="1"/>
    </xf>
    <xf numFmtId="0" fontId="74" fillId="33" borderId="18" xfId="0" applyFont="1" applyFill="1" applyBorder="1" applyAlignment="1">
      <alignment horizontal="center" vertical="top" wrapText="1"/>
    </xf>
    <xf numFmtId="0" fontId="74" fillId="33" borderId="19" xfId="0" applyFont="1" applyFill="1" applyBorder="1" applyAlignment="1">
      <alignment horizontal="center" vertical="top" wrapText="1"/>
    </xf>
    <xf numFmtId="0" fontId="74" fillId="33" borderId="13" xfId="0" applyFont="1" applyFill="1" applyBorder="1" applyAlignment="1">
      <alignment horizontal="center" vertical="top" wrapText="1"/>
    </xf>
    <xf numFmtId="0" fontId="71" fillId="33" borderId="15" xfId="0" applyFont="1" applyFill="1" applyBorder="1" applyAlignment="1">
      <alignment horizontal="center" vertical="top" wrapText="1"/>
    </xf>
    <xf numFmtId="0" fontId="71" fillId="33" borderId="16" xfId="0" applyFont="1" applyFill="1" applyBorder="1" applyAlignment="1">
      <alignment horizontal="center" vertical="top" wrapText="1"/>
    </xf>
    <xf numFmtId="0" fontId="71" fillId="33" borderId="17" xfId="0" applyFont="1" applyFill="1" applyBorder="1" applyAlignment="1">
      <alignment horizontal="center" vertical="top" wrapText="1"/>
    </xf>
    <xf numFmtId="0" fontId="71" fillId="33" borderId="18" xfId="0" applyFont="1" applyFill="1" applyBorder="1" applyAlignment="1">
      <alignment horizontal="center" vertical="top" wrapText="1"/>
    </xf>
    <xf numFmtId="0" fontId="71" fillId="33" borderId="19" xfId="0" applyFont="1" applyFill="1" applyBorder="1" applyAlignment="1">
      <alignment horizontal="center" vertical="top" wrapText="1"/>
    </xf>
    <xf numFmtId="0" fontId="71" fillId="33" borderId="13" xfId="0" applyFont="1" applyFill="1" applyBorder="1" applyAlignment="1">
      <alignment horizontal="center" vertical="top" wrapText="1"/>
    </xf>
    <xf numFmtId="0" fontId="93" fillId="33" borderId="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70" fillId="33" borderId="14" xfId="0" applyFont="1" applyFill="1" applyBorder="1" applyAlignment="1">
      <alignment horizontal="center"/>
    </xf>
    <xf numFmtId="0" fontId="84" fillId="33" borderId="14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top" wrapText="1"/>
    </xf>
    <xf numFmtId="0" fontId="74" fillId="33" borderId="14" xfId="0" applyFont="1" applyFill="1" applyBorder="1" applyAlignment="1">
      <alignment horizontal="center"/>
    </xf>
    <xf numFmtId="0" fontId="86" fillId="33" borderId="14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96" fillId="33" borderId="14" xfId="0" applyFont="1" applyFill="1" applyBorder="1" applyAlignment="1">
      <alignment horizontal="center" vertical="center" wrapText="1"/>
    </xf>
    <xf numFmtId="0" fontId="27" fillId="33" borderId="0" xfId="55" applyFont="1" applyFill="1" applyBorder="1" applyAlignment="1">
      <alignment horizontal="center" vertical="center" wrapText="1"/>
      <protection/>
    </xf>
    <xf numFmtId="0" fontId="27" fillId="33" borderId="0" xfId="55" applyFont="1" applyFill="1" applyBorder="1" applyAlignment="1">
      <alignment horizontal="center" vertical="center"/>
      <protection/>
    </xf>
    <xf numFmtId="0" fontId="78" fillId="33" borderId="0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center"/>
    </xf>
    <xf numFmtId="0" fontId="78" fillId="33" borderId="14" xfId="0" applyFont="1" applyFill="1" applyBorder="1" applyAlignment="1">
      <alignment horizontal="center" vertical="center" wrapText="1"/>
    </xf>
    <xf numFmtId="0" fontId="90" fillId="33" borderId="14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wrapText="1"/>
    </xf>
    <xf numFmtId="0" fontId="100" fillId="33" borderId="14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90" fillId="33" borderId="25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33" borderId="26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center" vertical="center"/>
    </xf>
    <xf numFmtId="0" fontId="90" fillId="33" borderId="19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justify" vertical="center"/>
    </xf>
    <xf numFmtId="0" fontId="70" fillId="33" borderId="14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left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 wrapText="1"/>
    </xf>
    <xf numFmtId="0" fontId="93" fillId="33" borderId="14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/>
    </xf>
    <xf numFmtId="0" fontId="32" fillId="33" borderId="14" xfId="56" applyFont="1" applyFill="1" applyBorder="1" applyAlignment="1">
      <alignment horizontal="center" vertical="center" wrapText="1"/>
      <protection/>
    </xf>
    <xf numFmtId="0" fontId="32" fillId="33" borderId="25" xfId="56" applyFont="1" applyFill="1" applyBorder="1" applyAlignment="1">
      <alignment horizontal="center" vertical="center" wrapText="1"/>
      <protection/>
    </xf>
    <xf numFmtId="0" fontId="32" fillId="33" borderId="10" xfId="56" applyFont="1" applyFill="1" applyBorder="1" applyAlignment="1">
      <alignment horizontal="center" vertical="center" wrapText="1"/>
      <protection/>
    </xf>
    <xf numFmtId="0" fontId="32" fillId="33" borderId="26" xfId="56" applyFont="1" applyFill="1" applyBorder="1" applyAlignment="1">
      <alignment horizontal="center" vertical="center" wrapText="1"/>
      <protection/>
    </xf>
    <xf numFmtId="0" fontId="74" fillId="33" borderId="14" xfId="56" applyFont="1" applyFill="1" applyBorder="1" applyAlignment="1">
      <alignment horizontal="center" vertical="center" wrapText="1"/>
      <protection/>
    </xf>
    <xf numFmtId="0" fontId="81" fillId="33" borderId="22" xfId="0" applyFont="1" applyFill="1" applyBorder="1" applyAlignment="1">
      <alignment horizontal="center" vertical="center" wrapText="1"/>
    </xf>
    <xf numFmtId="0" fontId="81" fillId="33" borderId="2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/>
    </xf>
    <xf numFmtId="0" fontId="68" fillId="33" borderId="14" xfId="0" applyFont="1" applyFill="1" applyBorder="1" applyAlignment="1">
      <alignment horizontal="center"/>
    </xf>
    <xf numFmtId="0" fontId="81" fillId="33" borderId="25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textRotation="90" wrapText="1"/>
    </xf>
    <xf numFmtId="0" fontId="98" fillId="33" borderId="14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center" vertical="center" textRotation="90" wrapText="1"/>
    </xf>
    <xf numFmtId="0" fontId="68" fillId="33" borderId="14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/>
    </xf>
    <xf numFmtId="0" fontId="90" fillId="37" borderId="14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/>
    </xf>
    <xf numFmtId="0" fontId="81" fillId="33" borderId="14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9" fillId="0" borderId="30" xfId="0" applyFont="1" applyBorder="1" applyAlignment="1">
      <alignment vertical="center" wrapText="1"/>
    </xf>
    <xf numFmtId="0" fontId="79" fillId="0" borderId="31" xfId="0" applyFont="1" applyBorder="1" applyAlignment="1">
      <alignment vertical="center" wrapText="1"/>
    </xf>
    <xf numFmtId="0" fontId="79" fillId="0" borderId="32" xfId="0" applyFont="1" applyBorder="1" applyAlignment="1">
      <alignment vertical="center" wrapText="1"/>
    </xf>
    <xf numFmtId="0" fontId="79" fillId="0" borderId="18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79" fillId="35" borderId="37" xfId="0" applyFont="1" applyFill="1" applyBorder="1" applyAlignment="1">
      <alignment horizontal="center" vertical="center"/>
    </xf>
    <xf numFmtId="0" fontId="79" fillId="35" borderId="38" xfId="0" applyFont="1" applyFill="1" applyBorder="1" applyAlignment="1">
      <alignment horizontal="center" vertical="center"/>
    </xf>
    <xf numFmtId="0" fontId="79" fillId="35" borderId="35" xfId="0" applyFont="1" applyFill="1" applyBorder="1" applyAlignment="1">
      <alignment horizontal="center" vertical="center"/>
    </xf>
    <xf numFmtId="0" fontId="79" fillId="0" borderId="36" xfId="0" applyFont="1" applyBorder="1" applyAlignment="1">
      <alignment vertical="center" wrapText="1"/>
    </xf>
    <xf numFmtId="0" fontId="79" fillId="35" borderId="30" xfId="0" applyFont="1" applyFill="1" applyBorder="1" applyAlignment="1">
      <alignment horizontal="center" vertical="center"/>
    </xf>
    <xf numFmtId="0" fontId="79" fillId="35" borderId="32" xfId="0" applyFont="1" applyFill="1" applyBorder="1" applyAlignment="1">
      <alignment horizontal="center" vertical="center"/>
    </xf>
    <xf numFmtId="0" fontId="79" fillId="35" borderId="30" xfId="0" applyFont="1" applyFill="1" applyBorder="1" applyAlignment="1">
      <alignment horizontal="center" vertical="center" wrapText="1"/>
    </xf>
    <xf numFmtId="0" fontId="79" fillId="35" borderId="32" xfId="0" applyFont="1" applyFill="1" applyBorder="1" applyAlignment="1">
      <alignment horizontal="center" vertical="center" wrapText="1"/>
    </xf>
    <xf numFmtId="0" fontId="79" fillId="35" borderId="3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92" fillId="0" borderId="30" xfId="0" applyFont="1" applyBorder="1" applyAlignment="1">
      <alignment vertical="center"/>
    </xf>
    <xf numFmtId="0" fontId="92" fillId="0" borderId="31" xfId="0" applyFont="1" applyBorder="1" applyAlignment="1">
      <alignment vertical="center"/>
    </xf>
    <xf numFmtId="0" fontId="92" fillId="0" borderId="39" xfId="0" applyFont="1" applyBorder="1" applyAlignment="1">
      <alignment vertical="center"/>
    </xf>
    <xf numFmtId="0" fontId="74" fillId="0" borderId="30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0" fillId="0" borderId="30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soPob2005\Censo2005\ProyeccionesCenso2005\Bogot&#225;\Componentes_Bogota\Resumen%20Localidades%20Estructuras%20conciliadas%201993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ciones"/>
      <sheetName val="ProyeccionBta"/>
      <sheetName val="Localidades1993"/>
      <sheetName val="Localidades2005"/>
      <sheetName val="VisorLoc"/>
      <sheetName val="macro1"/>
    </sheetNames>
    <sheetDataSet>
      <sheetData sheetId="2">
        <row r="5">
          <cell r="A5" t="str">
            <v>0 - 4</v>
          </cell>
        </row>
      </sheetData>
      <sheetData sheetId="3">
        <row r="5">
          <cell r="A5" t="str">
            <v>0 - 4</v>
          </cell>
        </row>
      </sheetData>
      <sheetData sheetId="4">
        <row r="6">
          <cell r="N6">
            <v>2.469189095853748</v>
          </cell>
          <cell r="O6">
            <v>2.4914923773139654</v>
          </cell>
          <cell r="Q6">
            <v>4.445757937438488</v>
          </cell>
          <cell r="R6">
            <v>4.251243692358433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I37"/>
  <sheetViews>
    <sheetView zoomScale="90" zoomScaleNormal="90" zoomScalePageLayoutView="0" workbookViewId="0" topLeftCell="A1">
      <selection activeCell="G9" sqref="G9"/>
    </sheetView>
  </sheetViews>
  <sheetFormatPr defaultColWidth="11.421875" defaultRowHeight="15"/>
  <cols>
    <col min="1" max="1" width="11.421875" style="1" customWidth="1"/>
    <col min="2" max="2" width="16.57421875" style="1" customWidth="1"/>
    <col min="3" max="3" width="13.00390625" style="1" customWidth="1"/>
    <col min="4" max="4" width="16.00390625" style="1" customWidth="1"/>
    <col min="5" max="8" width="16.7109375" style="1" customWidth="1"/>
    <col min="9" max="11" width="11.421875" style="1" customWidth="1"/>
    <col min="12" max="12" width="17.00390625" style="1" customWidth="1"/>
    <col min="13" max="13" width="10.421875" style="1" customWidth="1"/>
    <col min="14" max="14" width="15.140625" style="1" customWidth="1"/>
    <col min="15" max="15" width="12.7109375" style="1" bestFit="1" customWidth="1"/>
    <col min="16" max="16" width="9.28125" style="1" customWidth="1"/>
    <col min="17" max="17" width="14.421875" style="1" customWidth="1"/>
    <col min="18" max="18" width="11.421875" style="1" customWidth="1"/>
    <col min="19" max="19" width="0" style="1" hidden="1" customWidth="1"/>
    <col min="20" max="25" width="11.421875" style="1" customWidth="1"/>
    <col min="26" max="26" width="0" style="1" hidden="1" customWidth="1"/>
    <col min="27" max="28" width="11.421875" style="1" customWidth="1"/>
    <col min="29" max="29" width="20.00390625" style="1" customWidth="1"/>
    <col min="30" max="35" width="17.140625" style="1" customWidth="1"/>
    <col min="36" max="16384" width="11.421875" style="1" customWidth="1"/>
  </cols>
  <sheetData>
    <row r="3" spans="3:32" ht="15">
      <c r="C3" s="4"/>
      <c r="O3" s="4"/>
      <c r="AF3" s="4"/>
    </row>
    <row r="4" ht="6.75" customHeight="1" thickBot="1"/>
    <row r="5" spans="29:35" ht="14.25" customHeight="1" thickBot="1">
      <c r="AC5" s="194" t="s">
        <v>41</v>
      </c>
      <c r="AD5" s="195"/>
      <c r="AE5" s="195"/>
      <c r="AF5" s="195"/>
      <c r="AG5" s="195"/>
      <c r="AH5" s="195"/>
      <c r="AI5" s="196"/>
    </row>
    <row r="6" spans="2:35" ht="31.5" customHeight="1" thickBot="1">
      <c r="B6" s="421" t="s">
        <v>42</v>
      </c>
      <c r="C6" s="422"/>
      <c r="D6" s="422"/>
      <c r="E6" s="422"/>
      <c r="F6" s="422"/>
      <c r="G6" s="422"/>
      <c r="H6" s="423"/>
      <c r="L6" s="427" t="s">
        <v>43</v>
      </c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9"/>
      <c r="AC6" s="197"/>
      <c r="AD6" s="198"/>
      <c r="AE6" s="198"/>
      <c r="AF6" s="198"/>
      <c r="AG6" s="198"/>
      <c r="AH6" s="198"/>
      <c r="AI6" s="199"/>
    </row>
    <row r="7" spans="2:26" ht="15.75" thickBot="1">
      <c r="B7" s="424"/>
      <c r="C7" s="425"/>
      <c r="D7" s="425"/>
      <c r="E7" s="425"/>
      <c r="F7" s="425"/>
      <c r="G7" s="425"/>
      <c r="H7" s="426"/>
      <c r="L7" s="430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2:35" ht="15.75">
      <c r="B8" s="193"/>
      <c r="C8" s="193"/>
      <c r="D8" s="193"/>
      <c r="E8" s="193"/>
      <c r="F8" s="193"/>
      <c r="G8" s="193"/>
      <c r="H8" s="19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C8" s="418" t="s">
        <v>48</v>
      </c>
      <c r="AD8" s="419" t="s">
        <v>26</v>
      </c>
      <c r="AE8" s="419"/>
      <c r="AF8" s="419"/>
      <c r="AG8" s="420" t="s">
        <v>27</v>
      </c>
      <c r="AH8" s="420"/>
      <c r="AI8" s="420"/>
    </row>
    <row r="9" spans="2:35" ht="25.5">
      <c r="B9" s="193"/>
      <c r="C9" s="193"/>
      <c r="D9" s="193"/>
      <c r="E9" s="193"/>
      <c r="F9" s="193"/>
      <c r="G9" s="193"/>
      <c r="H9" s="19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C9" s="418"/>
      <c r="AD9" s="83" t="s">
        <v>49</v>
      </c>
      <c r="AE9" s="83" t="s">
        <v>50</v>
      </c>
      <c r="AF9" s="83" t="s">
        <v>51</v>
      </c>
      <c r="AG9" s="83" t="s">
        <v>49</v>
      </c>
      <c r="AH9" s="83" t="s">
        <v>50</v>
      </c>
      <c r="AI9" s="83" t="s">
        <v>51</v>
      </c>
    </row>
    <row r="10" spans="12:35" ht="18">
      <c r="L10" s="412" t="s">
        <v>44</v>
      </c>
      <c r="M10" s="413" t="s">
        <v>26</v>
      </c>
      <c r="N10" s="413"/>
      <c r="O10" s="413"/>
      <c r="P10" s="413"/>
      <c r="Q10" s="413"/>
      <c r="R10" s="413"/>
      <c r="S10" s="413"/>
      <c r="T10" s="413" t="s">
        <v>27</v>
      </c>
      <c r="U10" s="413"/>
      <c r="V10" s="413"/>
      <c r="W10" s="413"/>
      <c r="X10" s="413"/>
      <c r="Y10" s="413"/>
      <c r="Z10" s="413"/>
      <c r="AC10" s="84" t="s">
        <v>23</v>
      </c>
      <c r="AD10" s="85">
        <v>1121</v>
      </c>
      <c r="AE10" s="86">
        <v>1.3385873783509463</v>
      </c>
      <c r="AF10" s="87">
        <v>83745</v>
      </c>
      <c r="AG10" s="85">
        <v>946.1007424085682</v>
      </c>
      <c r="AH10" s="86">
        <v>1.4391772652589303</v>
      </c>
      <c r="AI10" s="87">
        <v>65739</v>
      </c>
    </row>
    <row r="11" spans="2:35" ht="15">
      <c r="B11" s="414" t="s">
        <v>25</v>
      </c>
      <c r="C11" s="415" t="s">
        <v>26</v>
      </c>
      <c r="D11" s="415"/>
      <c r="E11" s="415"/>
      <c r="F11" s="415" t="s">
        <v>27</v>
      </c>
      <c r="G11" s="415"/>
      <c r="H11" s="415"/>
      <c r="L11" s="412"/>
      <c r="M11" s="416" t="s">
        <v>45</v>
      </c>
      <c r="N11" s="416"/>
      <c r="O11" s="416"/>
      <c r="P11" s="416" t="s">
        <v>46</v>
      </c>
      <c r="Q11" s="416"/>
      <c r="R11" s="416"/>
      <c r="S11" s="417" t="s">
        <v>47</v>
      </c>
      <c r="T11" s="416" t="s">
        <v>45</v>
      </c>
      <c r="U11" s="416"/>
      <c r="V11" s="416"/>
      <c r="W11" s="416" t="s">
        <v>46</v>
      </c>
      <c r="X11" s="416"/>
      <c r="Y11" s="416"/>
      <c r="Z11" s="417" t="s">
        <v>47</v>
      </c>
      <c r="AC11" s="88" t="s">
        <v>309</v>
      </c>
      <c r="AD11" s="89">
        <v>115</v>
      </c>
      <c r="AE11" s="90">
        <v>2.029650547123191</v>
      </c>
      <c r="AF11" s="91">
        <v>5666</v>
      </c>
      <c r="AG11" s="89">
        <v>121</v>
      </c>
      <c r="AH11" s="90">
        <v>5.024916943521594</v>
      </c>
      <c r="AI11" s="91">
        <v>2408</v>
      </c>
    </row>
    <row r="12" spans="2:35" ht="45">
      <c r="B12" s="414"/>
      <c r="C12" s="300" t="s">
        <v>28</v>
      </c>
      <c r="D12" s="300" t="s">
        <v>29</v>
      </c>
      <c r="E12" s="300" t="s">
        <v>30</v>
      </c>
      <c r="F12" s="300" t="s">
        <v>28</v>
      </c>
      <c r="G12" s="300" t="s">
        <v>29</v>
      </c>
      <c r="H12" s="300" t="s">
        <v>30</v>
      </c>
      <c r="L12" s="412"/>
      <c r="M12" s="116" t="s">
        <v>477</v>
      </c>
      <c r="N12" s="116" t="s">
        <v>29</v>
      </c>
      <c r="O12" s="116" t="s">
        <v>478</v>
      </c>
      <c r="P12" s="116" t="s">
        <v>477</v>
      </c>
      <c r="Q12" s="116" t="s">
        <v>29</v>
      </c>
      <c r="R12" s="116" t="s">
        <v>479</v>
      </c>
      <c r="S12" s="417"/>
      <c r="T12" s="116" t="s">
        <v>477</v>
      </c>
      <c r="U12" s="116" t="s">
        <v>29</v>
      </c>
      <c r="V12" s="116" t="s">
        <v>478</v>
      </c>
      <c r="W12" s="116" t="s">
        <v>477</v>
      </c>
      <c r="X12" s="116" t="s">
        <v>29</v>
      </c>
      <c r="Y12" s="116" t="s">
        <v>479</v>
      </c>
      <c r="Z12" s="417"/>
      <c r="AA12" s="67"/>
      <c r="AC12" s="84" t="s">
        <v>22</v>
      </c>
      <c r="AD12" s="85">
        <v>1552</v>
      </c>
      <c r="AE12" s="86">
        <v>1</v>
      </c>
      <c r="AF12" s="87">
        <v>148814</v>
      </c>
      <c r="AG12" s="85">
        <v>1289.0104952871204</v>
      </c>
      <c r="AH12" s="86">
        <v>1.0601112698920327</v>
      </c>
      <c r="AI12" s="87">
        <v>121592</v>
      </c>
    </row>
    <row r="13" spans="2:35" ht="15">
      <c r="B13" s="307" t="s">
        <v>1</v>
      </c>
      <c r="C13" s="133">
        <v>170</v>
      </c>
      <c r="D13" s="257">
        <v>1.2031990940618587</v>
      </c>
      <c r="E13" s="261">
        <v>14129</v>
      </c>
      <c r="F13" s="258">
        <v>134</v>
      </c>
      <c r="G13" s="308">
        <v>1.1414941647499788</v>
      </c>
      <c r="H13" s="261">
        <v>11739</v>
      </c>
      <c r="L13" s="256" t="s">
        <v>1</v>
      </c>
      <c r="M13" s="133">
        <v>82</v>
      </c>
      <c r="N13" s="257">
        <v>1.2</v>
      </c>
      <c r="O13" s="258">
        <v>6938</v>
      </c>
      <c r="P13" s="133">
        <v>88</v>
      </c>
      <c r="Q13" s="257">
        <v>1.2</v>
      </c>
      <c r="R13" s="258">
        <v>7191</v>
      </c>
      <c r="S13" s="258">
        <v>14129</v>
      </c>
      <c r="T13" s="133">
        <v>68</v>
      </c>
      <c r="U13" s="257">
        <v>1.2434672914038567</v>
      </c>
      <c r="V13" s="258">
        <v>5545</v>
      </c>
      <c r="W13" s="133">
        <v>66</v>
      </c>
      <c r="X13" s="257">
        <v>1.1293965795417877</v>
      </c>
      <c r="Y13" s="258">
        <v>6194</v>
      </c>
      <c r="Z13" s="258">
        <v>11739</v>
      </c>
      <c r="AA13" s="6"/>
      <c r="AC13" s="88" t="s">
        <v>310</v>
      </c>
      <c r="AD13" s="89">
        <v>57</v>
      </c>
      <c r="AE13" s="90">
        <v>1.625784369652025</v>
      </c>
      <c r="AF13" s="91">
        <v>3506</v>
      </c>
      <c r="AG13" s="89">
        <v>33</v>
      </c>
      <c r="AH13" s="90">
        <v>1.6450648055832502</v>
      </c>
      <c r="AI13" s="91">
        <v>2006</v>
      </c>
    </row>
    <row r="14" spans="2:35" ht="15">
      <c r="B14" s="307" t="s">
        <v>2</v>
      </c>
      <c r="C14" s="133">
        <v>45</v>
      </c>
      <c r="D14" s="257">
        <v>1.1326453561540397</v>
      </c>
      <c r="E14" s="261">
        <v>3973</v>
      </c>
      <c r="F14" s="258">
        <v>37</v>
      </c>
      <c r="G14" s="308">
        <v>1.0040705563093621</v>
      </c>
      <c r="H14" s="261">
        <v>3685</v>
      </c>
      <c r="L14" s="256" t="s">
        <v>2</v>
      </c>
      <c r="M14" s="133">
        <v>23</v>
      </c>
      <c r="N14" s="257">
        <v>1.2</v>
      </c>
      <c r="O14" s="258">
        <v>1953</v>
      </c>
      <c r="P14" s="133">
        <v>22</v>
      </c>
      <c r="Q14" s="257">
        <v>1.1</v>
      </c>
      <c r="R14" s="258">
        <v>2020</v>
      </c>
      <c r="S14" s="258">
        <v>3973</v>
      </c>
      <c r="T14" s="133">
        <v>18</v>
      </c>
      <c r="U14" s="257">
        <v>1.0095344924284912</v>
      </c>
      <c r="V14" s="258">
        <v>1780</v>
      </c>
      <c r="W14" s="133">
        <v>19</v>
      </c>
      <c r="X14" s="257">
        <v>0.9968520461699895</v>
      </c>
      <c r="Y14" s="258">
        <v>1905</v>
      </c>
      <c r="Z14" s="258">
        <v>3685</v>
      </c>
      <c r="AA14" s="6"/>
      <c r="AC14" s="84" t="s">
        <v>54</v>
      </c>
      <c r="AD14" s="85">
        <v>19</v>
      </c>
      <c r="AE14" s="86">
        <v>1.9978969505783386</v>
      </c>
      <c r="AF14" s="87">
        <v>951</v>
      </c>
      <c r="AG14" s="85">
        <v>12.865185185185185</v>
      </c>
      <c r="AH14" s="86">
        <v>1.9259259259259258</v>
      </c>
      <c r="AI14" s="87">
        <v>668</v>
      </c>
    </row>
    <row r="15" spans="1:35" ht="15">
      <c r="A15" s="3"/>
      <c r="B15" s="307" t="s">
        <v>31</v>
      </c>
      <c r="C15" s="133">
        <v>72</v>
      </c>
      <c r="D15" s="257">
        <v>0.983472203250922</v>
      </c>
      <c r="E15" s="261">
        <v>7321</v>
      </c>
      <c r="F15" s="258">
        <v>46</v>
      </c>
      <c r="G15" s="308">
        <v>0.9465020576131686</v>
      </c>
      <c r="H15" s="261">
        <v>4860</v>
      </c>
      <c r="L15" s="256" t="s">
        <v>31</v>
      </c>
      <c r="M15" s="133">
        <v>37</v>
      </c>
      <c r="N15" s="257">
        <v>1</v>
      </c>
      <c r="O15" s="258">
        <v>3607</v>
      </c>
      <c r="P15" s="133">
        <v>35</v>
      </c>
      <c r="Q15" s="257">
        <v>0.9</v>
      </c>
      <c r="R15" s="258">
        <v>3714</v>
      </c>
      <c r="S15" s="258">
        <v>7321</v>
      </c>
      <c r="T15" s="133">
        <v>21</v>
      </c>
      <c r="U15" s="257">
        <v>0.8894536213468869</v>
      </c>
      <c r="V15" s="258">
        <v>2361</v>
      </c>
      <c r="W15" s="133">
        <v>25</v>
      </c>
      <c r="X15" s="257">
        <v>1</v>
      </c>
      <c r="Y15" s="258">
        <v>2499</v>
      </c>
      <c r="Z15" s="258">
        <v>4860</v>
      </c>
      <c r="AA15" s="6"/>
      <c r="AC15" s="92" t="s">
        <v>55</v>
      </c>
      <c r="AD15" s="93">
        <v>2864</v>
      </c>
      <c r="AE15" s="94">
        <v>1.2</v>
      </c>
      <c r="AF15" s="91">
        <v>242682</v>
      </c>
      <c r="AG15" s="93">
        <v>2401.976422880874</v>
      </c>
      <c r="AH15" s="94">
        <v>1.2483441466433525</v>
      </c>
      <c r="AI15" s="91">
        <v>192413</v>
      </c>
    </row>
    <row r="16" spans="2:35" ht="15">
      <c r="B16" s="307" t="s">
        <v>32</v>
      </c>
      <c r="C16" s="133">
        <v>222</v>
      </c>
      <c r="D16" s="257">
        <v>1.3012895662368111</v>
      </c>
      <c r="E16" s="261">
        <v>17060</v>
      </c>
      <c r="F16" s="258">
        <v>206</v>
      </c>
      <c r="G16" s="308">
        <v>1.4679683602935936</v>
      </c>
      <c r="H16" s="261">
        <v>14033</v>
      </c>
      <c r="L16" s="256" t="s">
        <v>480</v>
      </c>
      <c r="M16" s="133">
        <v>114</v>
      </c>
      <c r="N16" s="257">
        <v>1.4</v>
      </c>
      <c r="O16" s="258">
        <v>8206</v>
      </c>
      <c r="P16" s="133">
        <v>108</v>
      </c>
      <c r="Q16" s="257">
        <v>1.2</v>
      </c>
      <c r="R16" s="258">
        <v>8854</v>
      </c>
      <c r="S16" s="258">
        <v>17060</v>
      </c>
      <c r="T16" s="133">
        <v>105</v>
      </c>
      <c r="U16" s="257">
        <v>1.556477912837237</v>
      </c>
      <c r="V16" s="258">
        <v>6740</v>
      </c>
      <c r="W16" s="133">
        <v>101</v>
      </c>
      <c r="X16" s="257">
        <v>1.4107656485412958</v>
      </c>
      <c r="Y16" s="258">
        <v>7293</v>
      </c>
      <c r="Z16" s="258">
        <v>14033</v>
      </c>
      <c r="AA16" s="6"/>
      <c r="AC16" s="7" t="s">
        <v>56</v>
      </c>
      <c r="AD16" s="9"/>
      <c r="AE16" s="10"/>
      <c r="AF16" s="10"/>
      <c r="AG16" s="10"/>
      <c r="AH16" s="10"/>
      <c r="AI16" s="10"/>
    </row>
    <row r="17" spans="2:35" ht="15">
      <c r="B17" s="307" t="s">
        <v>5</v>
      </c>
      <c r="C17" s="133">
        <v>187</v>
      </c>
      <c r="D17" s="257">
        <v>1.364963503649635</v>
      </c>
      <c r="E17" s="261">
        <v>13700</v>
      </c>
      <c r="F17" s="258">
        <v>225</v>
      </c>
      <c r="G17" s="308">
        <v>1.6191709844559583</v>
      </c>
      <c r="H17" s="261">
        <v>13896</v>
      </c>
      <c r="L17" s="256" t="s">
        <v>5</v>
      </c>
      <c r="M17" s="133">
        <v>90</v>
      </c>
      <c r="N17" s="257">
        <v>1.4</v>
      </c>
      <c r="O17" s="258">
        <v>6648</v>
      </c>
      <c r="P17" s="133">
        <v>97</v>
      </c>
      <c r="Q17" s="257">
        <v>1.4</v>
      </c>
      <c r="R17" s="258">
        <v>7052</v>
      </c>
      <c r="S17" s="258">
        <v>13700</v>
      </c>
      <c r="T17" s="133">
        <v>118</v>
      </c>
      <c r="U17" s="257">
        <v>1.7407567256509853</v>
      </c>
      <c r="V17" s="258">
        <v>6939</v>
      </c>
      <c r="W17" s="133">
        <v>107</v>
      </c>
      <c r="X17" s="257">
        <v>1.5</v>
      </c>
      <c r="Y17" s="258">
        <v>6957</v>
      </c>
      <c r="Z17" s="258">
        <v>13896</v>
      </c>
      <c r="AA17" s="6"/>
      <c r="AD17" s="9"/>
      <c r="AE17" s="10"/>
      <c r="AF17" s="10"/>
      <c r="AG17" s="10"/>
      <c r="AH17" s="10"/>
      <c r="AI17" s="10"/>
    </row>
    <row r="18" spans="2:35" ht="15">
      <c r="B18" s="307" t="s">
        <v>6</v>
      </c>
      <c r="C18" s="133">
        <v>91</v>
      </c>
      <c r="D18" s="257">
        <v>1.160122386537481</v>
      </c>
      <c r="E18" s="261">
        <v>7844</v>
      </c>
      <c r="F18" s="258">
        <v>106</v>
      </c>
      <c r="G18" s="308">
        <v>1.4361197669692454</v>
      </c>
      <c r="H18" s="261">
        <v>7381</v>
      </c>
      <c r="L18" s="256" t="s">
        <v>6</v>
      </c>
      <c r="M18" s="133">
        <v>38</v>
      </c>
      <c r="N18" s="257">
        <v>1</v>
      </c>
      <c r="O18" s="258">
        <v>3717</v>
      </c>
      <c r="P18" s="133">
        <v>53</v>
      </c>
      <c r="Q18" s="257">
        <v>1.3</v>
      </c>
      <c r="R18" s="258">
        <v>4127</v>
      </c>
      <c r="S18" s="258">
        <v>7844</v>
      </c>
      <c r="T18" s="133">
        <v>51</v>
      </c>
      <c r="U18" s="257">
        <v>1.4</v>
      </c>
      <c r="V18" s="258">
        <v>3595</v>
      </c>
      <c r="W18" s="133">
        <v>55</v>
      </c>
      <c r="X18" s="257">
        <v>1.4775725593667546</v>
      </c>
      <c r="Y18" s="258">
        <v>3786</v>
      </c>
      <c r="Z18" s="258">
        <v>7381</v>
      </c>
      <c r="AA18" s="6"/>
      <c r="AD18" s="14"/>
      <c r="AE18" s="15"/>
      <c r="AF18" s="15"/>
      <c r="AG18" s="15"/>
      <c r="AH18" s="15"/>
      <c r="AI18" s="15"/>
    </row>
    <row r="19" spans="2:35" ht="15">
      <c r="B19" s="307" t="s">
        <v>7</v>
      </c>
      <c r="C19" s="133">
        <v>373</v>
      </c>
      <c r="D19" s="257">
        <v>1.2780975877192984</v>
      </c>
      <c r="E19" s="261">
        <v>29184</v>
      </c>
      <c r="F19" s="258">
        <v>241</v>
      </c>
      <c r="G19" s="308">
        <v>1.1583753905311225</v>
      </c>
      <c r="H19" s="261">
        <v>20805</v>
      </c>
      <c r="L19" s="256" t="s">
        <v>7</v>
      </c>
      <c r="M19" s="133">
        <v>198</v>
      </c>
      <c r="N19" s="257">
        <v>1.4</v>
      </c>
      <c r="O19" s="258">
        <v>14240</v>
      </c>
      <c r="P19" s="133">
        <v>175</v>
      </c>
      <c r="Q19" s="257">
        <v>1.2</v>
      </c>
      <c r="R19" s="258">
        <v>14944</v>
      </c>
      <c r="S19" s="258">
        <v>29184</v>
      </c>
      <c r="T19" s="133">
        <v>111</v>
      </c>
      <c r="U19" s="257">
        <v>1.1310846293678045</v>
      </c>
      <c r="V19" s="258">
        <v>9892</v>
      </c>
      <c r="W19" s="133">
        <v>130</v>
      </c>
      <c r="X19" s="257">
        <v>1.1908033342493358</v>
      </c>
      <c r="Y19" s="258">
        <v>10913</v>
      </c>
      <c r="Z19" s="258">
        <v>20805</v>
      </c>
      <c r="AA19" s="6"/>
      <c r="AD19" s="3"/>
      <c r="AE19" s="3"/>
      <c r="AF19" s="3"/>
      <c r="AG19" s="3"/>
      <c r="AH19" s="3"/>
      <c r="AI19" s="3"/>
    </row>
    <row r="20" spans="2:27" ht="15">
      <c r="B20" s="307" t="s">
        <v>8</v>
      </c>
      <c r="C20" s="133">
        <v>345</v>
      </c>
      <c r="D20" s="257">
        <v>1.3076602357578744</v>
      </c>
      <c r="E20" s="261">
        <v>26383</v>
      </c>
      <c r="F20" s="258">
        <v>235</v>
      </c>
      <c r="G20" s="308">
        <v>1.3345448350275428</v>
      </c>
      <c r="H20" s="261">
        <v>17609</v>
      </c>
      <c r="L20" s="256" t="s">
        <v>8</v>
      </c>
      <c r="M20" s="133">
        <v>163</v>
      </c>
      <c r="N20" s="257">
        <v>1.3</v>
      </c>
      <c r="O20" s="258">
        <v>12794</v>
      </c>
      <c r="P20" s="133">
        <v>182</v>
      </c>
      <c r="Q20" s="257">
        <v>1.3</v>
      </c>
      <c r="R20" s="258">
        <v>13589</v>
      </c>
      <c r="S20" s="258">
        <v>26383</v>
      </c>
      <c r="T20" s="133">
        <v>113</v>
      </c>
      <c r="U20" s="257">
        <v>1.3410187036819197</v>
      </c>
      <c r="V20" s="258">
        <v>8492</v>
      </c>
      <c r="W20" s="133">
        <v>122</v>
      </c>
      <c r="X20" s="257">
        <v>1.3372794037049216</v>
      </c>
      <c r="Y20" s="258">
        <v>9117</v>
      </c>
      <c r="Z20" s="258">
        <v>17609</v>
      </c>
      <c r="AA20" s="6"/>
    </row>
    <row r="21" spans="2:27" ht="15">
      <c r="B21" s="307" t="s">
        <v>9</v>
      </c>
      <c r="C21" s="133">
        <v>118</v>
      </c>
      <c r="D21" s="257">
        <v>1.0211145725164417</v>
      </c>
      <c r="E21" s="261">
        <v>11556</v>
      </c>
      <c r="F21" s="258">
        <v>94</v>
      </c>
      <c r="G21" s="308">
        <v>0.9885371753076032</v>
      </c>
      <c r="H21" s="261">
        <v>9509</v>
      </c>
      <c r="L21" s="256" t="s">
        <v>9</v>
      </c>
      <c r="M21" s="133">
        <v>67</v>
      </c>
      <c r="N21" s="257">
        <v>1.2</v>
      </c>
      <c r="O21" s="258">
        <v>5557</v>
      </c>
      <c r="P21" s="133">
        <v>51</v>
      </c>
      <c r="Q21" s="257">
        <v>0.9</v>
      </c>
      <c r="R21" s="258">
        <v>5999</v>
      </c>
      <c r="S21" s="258">
        <v>11556</v>
      </c>
      <c r="T21" s="133">
        <v>46</v>
      </c>
      <c r="U21" s="257">
        <v>1.0397830018083183</v>
      </c>
      <c r="V21" s="258">
        <v>4421</v>
      </c>
      <c r="W21" s="133">
        <v>48</v>
      </c>
      <c r="X21" s="257">
        <v>0.9</v>
      </c>
      <c r="Y21" s="258">
        <v>5088</v>
      </c>
      <c r="Z21" s="258">
        <v>9509</v>
      </c>
      <c r="AA21" s="6"/>
    </row>
    <row r="22" spans="2:27" ht="15">
      <c r="B22" s="307" t="s">
        <v>10</v>
      </c>
      <c r="C22" s="133">
        <v>257</v>
      </c>
      <c r="D22" s="257">
        <v>1.020570248590263</v>
      </c>
      <c r="E22" s="261">
        <v>25182</v>
      </c>
      <c r="F22" s="258">
        <v>214</v>
      </c>
      <c r="G22" s="308">
        <v>0.9529322705615175</v>
      </c>
      <c r="H22" s="261">
        <v>22457</v>
      </c>
      <c r="L22" s="256" t="s">
        <v>10</v>
      </c>
      <c r="M22" s="133">
        <v>124</v>
      </c>
      <c r="N22" s="257">
        <v>1</v>
      </c>
      <c r="O22" s="258">
        <v>12267</v>
      </c>
      <c r="P22" s="133">
        <v>133</v>
      </c>
      <c r="Q22" s="257">
        <v>1</v>
      </c>
      <c r="R22" s="258">
        <v>12915</v>
      </c>
      <c r="S22" s="258">
        <v>25182</v>
      </c>
      <c r="T22" s="133">
        <v>96</v>
      </c>
      <c r="U22" s="257">
        <v>0.8845522524165603</v>
      </c>
      <c r="V22" s="258">
        <v>10962</v>
      </c>
      <c r="W22" s="133">
        <v>118</v>
      </c>
      <c r="X22" s="257">
        <v>1.026086956521739</v>
      </c>
      <c r="Y22" s="258">
        <v>11495</v>
      </c>
      <c r="Z22" s="258">
        <v>22457</v>
      </c>
      <c r="AA22" s="6"/>
    </row>
    <row r="23" spans="2:27" ht="15">
      <c r="B23" s="307" t="s">
        <v>11</v>
      </c>
      <c r="C23" s="133">
        <v>313</v>
      </c>
      <c r="D23" s="257">
        <v>1.1938362956747273</v>
      </c>
      <c r="E23" s="261">
        <v>26218</v>
      </c>
      <c r="F23" s="258">
        <v>213</v>
      </c>
      <c r="G23" s="308">
        <v>1.1357577050229284</v>
      </c>
      <c r="H23" s="261">
        <v>18754</v>
      </c>
      <c r="L23" s="256" t="s">
        <v>11</v>
      </c>
      <c r="M23" s="133">
        <v>171</v>
      </c>
      <c r="N23" s="257">
        <v>1.3</v>
      </c>
      <c r="O23" s="258">
        <v>12915</v>
      </c>
      <c r="P23" s="133">
        <v>142</v>
      </c>
      <c r="Q23" s="257">
        <v>1.1</v>
      </c>
      <c r="R23" s="258">
        <v>13303</v>
      </c>
      <c r="S23" s="258">
        <v>26218</v>
      </c>
      <c r="T23" s="133">
        <v>112</v>
      </c>
      <c r="U23" s="257">
        <v>1.2412891986062717</v>
      </c>
      <c r="V23" s="258">
        <v>9175</v>
      </c>
      <c r="W23" s="133">
        <v>101</v>
      </c>
      <c r="X23" s="257">
        <v>1.1062408682947193</v>
      </c>
      <c r="Y23" s="258">
        <v>9579</v>
      </c>
      <c r="Z23" s="258">
        <v>18754</v>
      </c>
      <c r="AA23" s="6"/>
    </row>
    <row r="24" spans="2:27" ht="15">
      <c r="B24" s="307" t="s">
        <v>33</v>
      </c>
      <c r="C24" s="133">
        <v>22</v>
      </c>
      <c r="D24" s="257">
        <v>0.6557377049180327</v>
      </c>
      <c r="E24" s="261">
        <v>3355</v>
      </c>
      <c r="F24" s="258">
        <v>22</v>
      </c>
      <c r="G24" s="308">
        <v>0.7168458781362007</v>
      </c>
      <c r="H24" s="261">
        <v>3069</v>
      </c>
      <c r="L24" s="256" t="s">
        <v>33</v>
      </c>
      <c r="M24" s="133">
        <v>10</v>
      </c>
      <c r="N24" s="257">
        <v>0.6</v>
      </c>
      <c r="O24" s="258">
        <v>1618</v>
      </c>
      <c r="P24" s="133">
        <v>12</v>
      </c>
      <c r="Q24" s="257">
        <v>0.7</v>
      </c>
      <c r="R24" s="258">
        <v>1737</v>
      </c>
      <c r="S24" s="258">
        <v>3355</v>
      </c>
      <c r="T24" s="133">
        <v>9</v>
      </c>
      <c r="U24" s="257">
        <v>0.614334470989761</v>
      </c>
      <c r="V24" s="258">
        <v>1465</v>
      </c>
      <c r="W24" s="133">
        <v>13</v>
      </c>
      <c r="X24" s="257">
        <v>0.809968847352025</v>
      </c>
      <c r="Y24" s="258">
        <v>1604</v>
      </c>
      <c r="Z24" s="258">
        <v>3069</v>
      </c>
      <c r="AA24" s="6"/>
    </row>
    <row r="25" spans="2:27" ht="15">
      <c r="B25" s="307" t="s">
        <v>13</v>
      </c>
      <c r="C25" s="133">
        <v>22</v>
      </c>
      <c r="D25" s="257">
        <v>0.7919366450683946</v>
      </c>
      <c r="E25" s="261">
        <v>2778</v>
      </c>
      <c r="F25" s="258">
        <v>17</v>
      </c>
      <c r="G25" s="308">
        <v>0.6004945249028613</v>
      </c>
      <c r="H25" s="261">
        <v>2831</v>
      </c>
      <c r="L25" s="256" t="s">
        <v>13</v>
      </c>
      <c r="M25" s="133">
        <v>9</v>
      </c>
      <c r="N25" s="257">
        <v>0.7</v>
      </c>
      <c r="O25" s="258">
        <v>1347</v>
      </c>
      <c r="P25" s="133">
        <v>13</v>
      </c>
      <c r="Q25" s="257">
        <v>0.9</v>
      </c>
      <c r="R25" s="258">
        <v>1431</v>
      </c>
      <c r="S25" s="258">
        <v>2778</v>
      </c>
      <c r="T25" s="133">
        <v>7</v>
      </c>
      <c r="U25" s="257">
        <v>0.5147058823529411</v>
      </c>
      <c r="V25" s="258">
        <v>1357</v>
      </c>
      <c r="W25" s="133">
        <v>10</v>
      </c>
      <c r="X25" s="257">
        <v>0.6779661016949152</v>
      </c>
      <c r="Y25" s="258">
        <v>1474</v>
      </c>
      <c r="Z25" s="258">
        <v>2831</v>
      </c>
      <c r="AA25" s="6"/>
    </row>
    <row r="26" spans="2:27" ht="15">
      <c r="B26" s="307" t="s">
        <v>34</v>
      </c>
      <c r="C26" s="133">
        <v>45</v>
      </c>
      <c r="D26" s="257">
        <v>1.3702801461632157</v>
      </c>
      <c r="E26" s="261">
        <v>3284</v>
      </c>
      <c r="F26" s="258">
        <v>17</v>
      </c>
      <c r="G26" s="308">
        <v>0.7542147293700089</v>
      </c>
      <c r="H26" s="261">
        <v>2254</v>
      </c>
      <c r="L26" s="256" t="s">
        <v>34</v>
      </c>
      <c r="M26" s="133">
        <v>21</v>
      </c>
      <c r="N26" s="257">
        <v>1.3</v>
      </c>
      <c r="O26" s="258">
        <v>1613</v>
      </c>
      <c r="P26" s="133">
        <v>24</v>
      </c>
      <c r="Q26" s="257">
        <v>1.4</v>
      </c>
      <c r="R26" s="258">
        <v>1671</v>
      </c>
      <c r="S26" s="258">
        <v>3284</v>
      </c>
      <c r="T26" s="133">
        <v>7</v>
      </c>
      <c r="U26" s="257">
        <v>0.6092254134029591</v>
      </c>
      <c r="V26" s="258">
        <v>1145</v>
      </c>
      <c r="W26" s="133">
        <v>10</v>
      </c>
      <c r="X26" s="257">
        <v>0.9000900090009001</v>
      </c>
      <c r="Y26" s="258">
        <v>1109</v>
      </c>
      <c r="Z26" s="258">
        <v>2254</v>
      </c>
      <c r="AA26" s="6"/>
    </row>
    <row r="27" spans="2:27" ht="15">
      <c r="B27" s="307" t="s">
        <v>35</v>
      </c>
      <c r="C27" s="133">
        <v>24</v>
      </c>
      <c r="D27" s="257">
        <v>1.1488750598372426</v>
      </c>
      <c r="E27" s="261">
        <v>2089</v>
      </c>
      <c r="F27" s="258">
        <v>25</v>
      </c>
      <c r="G27" s="308">
        <v>1.3206550449022716</v>
      </c>
      <c r="H27" s="261">
        <v>1893</v>
      </c>
      <c r="L27" s="256" t="s">
        <v>35</v>
      </c>
      <c r="M27" s="133">
        <v>10</v>
      </c>
      <c r="N27" s="257">
        <v>1</v>
      </c>
      <c r="O27" s="258">
        <v>977</v>
      </c>
      <c r="P27" s="133">
        <v>14</v>
      </c>
      <c r="Q27" s="257">
        <v>1.3</v>
      </c>
      <c r="R27" s="258">
        <v>1112</v>
      </c>
      <c r="S27" s="258">
        <v>2089</v>
      </c>
      <c r="T27" s="133">
        <v>12</v>
      </c>
      <c r="U27" s="257">
        <v>1.3029315960912053</v>
      </c>
      <c r="V27" s="258">
        <v>919</v>
      </c>
      <c r="W27" s="133">
        <v>13</v>
      </c>
      <c r="X27" s="257">
        <v>1.3333333333333335</v>
      </c>
      <c r="Y27" s="258">
        <v>974</v>
      </c>
      <c r="Z27" s="258">
        <v>1893</v>
      </c>
      <c r="AA27" s="6"/>
    </row>
    <row r="28" spans="2:27" ht="15">
      <c r="B28" s="307" t="s">
        <v>36</v>
      </c>
      <c r="C28" s="133">
        <v>75</v>
      </c>
      <c r="D28" s="257">
        <v>1.1957908163265305</v>
      </c>
      <c r="E28" s="261">
        <v>6272</v>
      </c>
      <c r="F28" s="258">
        <v>49</v>
      </c>
      <c r="G28" s="308">
        <v>1.0944829126647309</v>
      </c>
      <c r="H28" s="261">
        <v>4477</v>
      </c>
      <c r="L28" s="256" t="s">
        <v>36</v>
      </c>
      <c r="M28" s="133">
        <v>35</v>
      </c>
      <c r="N28" s="257">
        <v>1.1</v>
      </c>
      <c r="O28" s="258">
        <v>3091</v>
      </c>
      <c r="P28" s="133">
        <v>40</v>
      </c>
      <c r="Q28" s="257">
        <v>1.3</v>
      </c>
      <c r="R28" s="258">
        <v>3181</v>
      </c>
      <c r="S28" s="258">
        <v>6272</v>
      </c>
      <c r="T28" s="133">
        <v>25</v>
      </c>
      <c r="U28" s="257">
        <v>1.1441647597254003</v>
      </c>
      <c r="V28" s="258">
        <v>2182</v>
      </c>
      <c r="W28" s="133">
        <v>24</v>
      </c>
      <c r="X28" s="257">
        <v>1.0443864229765014</v>
      </c>
      <c r="Y28" s="258">
        <v>2295</v>
      </c>
      <c r="Z28" s="258">
        <v>4477</v>
      </c>
      <c r="AA28" s="6"/>
    </row>
    <row r="29" spans="2:27" ht="15">
      <c r="B29" s="307" t="s">
        <v>16</v>
      </c>
      <c r="C29" s="133">
        <v>22</v>
      </c>
      <c r="D29" s="257">
        <v>1.3888888888888888</v>
      </c>
      <c r="E29" s="261">
        <v>1584</v>
      </c>
      <c r="F29" s="258">
        <v>16</v>
      </c>
      <c r="G29" s="308">
        <v>1.2872083668543846</v>
      </c>
      <c r="H29" s="261">
        <v>1243</v>
      </c>
      <c r="L29" s="256" t="s">
        <v>16</v>
      </c>
      <c r="M29" s="133">
        <v>17</v>
      </c>
      <c r="N29" s="257">
        <v>2.2</v>
      </c>
      <c r="O29" s="258">
        <v>761</v>
      </c>
      <c r="P29" s="133">
        <v>5</v>
      </c>
      <c r="Q29" s="257">
        <v>0.6</v>
      </c>
      <c r="R29" s="258">
        <v>823</v>
      </c>
      <c r="S29" s="258">
        <v>1584</v>
      </c>
      <c r="T29" s="133">
        <v>5</v>
      </c>
      <c r="U29" s="257">
        <v>0.8620689655172413</v>
      </c>
      <c r="V29" s="258">
        <v>578</v>
      </c>
      <c r="W29" s="133">
        <v>11</v>
      </c>
      <c r="X29" s="257">
        <v>1.6541353383458646</v>
      </c>
      <c r="Y29" s="258">
        <v>665</v>
      </c>
      <c r="Z29" s="258">
        <v>1243</v>
      </c>
      <c r="AA29" s="6"/>
    </row>
    <row r="30" spans="2:27" ht="15">
      <c r="B30" s="307" t="s">
        <v>37</v>
      </c>
      <c r="C30" s="133">
        <v>126</v>
      </c>
      <c r="D30" s="257">
        <v>1.2874220905282519</v>
      </c>
      <c r="E30" s="261">
        <v>9787</v>
      </c>
      <c r="F30" s="258">
        <v>141</v>
      </c>
      <c r="G30" s="308">
        <v>1.6167870657034744</v>
      </c>
      <c r="H30" s="261">
        <v>8721</v>
      </c>
      <c r="L30" s="256" t="s">
        <v>37</v>
      </c>
      <c r="M30" s="133">
        <v>54</v>
      </c>
      <c r="N30" s="257">
        <v>1.2</v>
      </c>
      <c r="O30" s="258">
        <v>4581</v>
      </c>
      <c r="P30" s="133">
        <v>72</v>
      </c>
      <c r="Q30" s="257">
        <v>1.4</v>
      </c>
      <c r="R30" s="258">
        <v>5206</v>
      </c>
      <c r="S30" s="258">
        <v>9787</v>
      </c>
      <c r="T30" s="133">
        <v>74</v>
      </c>
      <c r="U30" s="257">
        <v>1.795117280995692</v>
      </c>
      <c r="V30" s="258">
        <v>4174</v>
      </c>
      <c r="W30" s="133">
        <v>67</v>
      </c>
      <c r="X30" s="257">
        <v>1.4715572150230618</v>
      </c>
      <c r="Y30" s="258">
        <v>4547</v>
      </c>
      <c r="Z30" s="258">
        <v>8721</v>
      </c>
      <c r="AA30" s="6"/>
    </row>
    <row r="31" spans="2:27" ht="15">
      <c r="B31" s="307" t="s">
        <v>38</v>
      </c>
      <c r="C31" s="133">
        <v>184</v>
      </c>
      <c r="D31" s="257">
        <v>0.9103502869582426</v>
      </c>
      <c r="E31" s="261">
        <v>20212</v>
      </c>
      <c r="F31" s="258">
        <v>288</v>
      </c>
      <c r="G31" s="308">
        <v>1.5595386364867059</v>
      </c>
      <c r="H31" s="261">
        <v>18467</v>
      </c>
      <c r="L31" s="256" t="s">
        <v>38</v>
      </c>
      <c r="M31" s="133">
        <v>91</v>
      </c>
      <c r="N31" s="257">
        <v>0.9</v>
      </c>
      <c r="O31" s="258">
        <v>9879</v>
      </c>
      <c r="P31" s="133">
        <v>93</v>
      </c>
      <c r="Q31" s="257">
        <v>0.9</v>
      </c>
      <c r="R31" s="258">
        <v>10333</v>
      </c>
      <c r="S31" s="258">
        <v>20212</v>
      </c>
      <c r="T31" s="133">
        <v>142</v>
      </c>
      <c r="U31" s="257">
        <v>1.5956259763445657</v>
      </c>
      <c r="V31" s="258">
        <v>8953</v>
      </c>
      <c r="W31" s="133">
        <v>146</v>
      </c>
      <c r="X31" s="257">
        <v>1.5442798613299717</v>
      </c>
      <c r="Y31" s="258">
        <v>9514</v>
      </c>
      <c r="Z31" s="258">
        <v>18467</v>
      </c>
      <c r="AA31" s="6"/>
    </row>
    <row r="32" spans="2:27" ht="15">
      <c r="B32" s="307" t="s">
        <v>18</v>
      </c>
      <c r="C32" s="133">
        <v>1</v>
      </c>
      <c r="D32" s="257">
        <v>0.7194244604316548</v>
      </c>
      <c r="E32" s="261">
        <v>139</v>
      </c>
      <c r="F32" s="258">
        <v>6</v>
      </c>
      <c r="G32" s="308">
        <v>2.898550724637681</v>
      </c>
      <c r="H32" s="261">
        <v>207</v>
      </c>
      <c r="L32" s="256" t="s">
        <v>18</v>
      </c>
      <c r="M32" s="133">
        <v>0</v>
      </c>
      <c r="N32" s="257">
        <v>0</v>
      </c>
      <c r="O32" s="258">
        <v>64</v>
      </c>
      <c r="P32" s="133">
        <v>1</v>
      </c>
      <c r="Q32" s="257">
        <v>1.3</v>
      </c>
      <c r="R32" s="258">
        <v>75</v>
      </c>
      <c r="S32" s="258">
        <v>139</v>
      </c>
      <c r="T32" s="133">
        <v>4</v>
      </c>
      <c r="U32" s="257">
        <v>4</v>
      </c>
      <c r="V32" s="258">
        <v>100</v>
      </c>
      <c r="W32" s="133">
        <v>2</v>
      </c>
      <c r="X32" s="257">
        <v>1.9</v>
      </c>
      <c r="Y32" s="258">
        <v>107</v>
      </c>
      <c r="Z32" s="258">
        <v>207</v>
      </c>
      <c r="AA32" s="6"/>
    </row>
    <row r="33" spans="2:27" ht="15">
      <c r="B33" s="307" t="s">
        <v>39</v>
      </c>
      <c r="C33" s="133">
        <v>150</v>
      </c>
      <c r="D33" s="257">
        <v>1.4108352144469527</v>
      </c>
      <c r="E33" s="261">
        <v>10632</v>
      </c>
      <c r="F33" s="258">
        <v>70</v>
      </c>
      <c r="G33" s="308">
        <v>1.5476453681185054</v>
      </c>
      <c r="H33" s="261">
        <v>4523</v>
      </c>
      <c r="L33" s="256" t="s">
        <v>39</v>
      </c>
      <c r="M33" s="133">
        <v>69</v>
      </c>
      <c r="N33" s="257">
        <v>1.3</v>
      </c>
      <c r="O33" s="258">
        <v>5304</v>
      </c>
      <c r="P33" s="133">
        <v>81</v>
      </c>
      <c r="Q33" s="257">
        <v>1.5</v>
      </c>
      <c r="R33" s="258">
        <v>5328</v>
      </c>
      <c r="S33" s="258">
        <v>10632</v>
      </c>
      <c r="T33" s="133">
        <v>29</v>
      </c>
      <c r="U33" s="257">
        <v>1.3</v>
      </c>
      <c r="V33" s="258">
        <v>2185</v>
      </c>
      <c r="W33" s="133">
        <v>41</v>
      </c>
      <c r="X33" s="257">
        <v>1.8</v>
      </c>
      <c r="Y33" s="258">
        <v>2338</v>
      </c>
      <c r="Z33" s="258">
        <v>4523</v>
      </c>
      <c r="AA33" s="6"/>
    </row>
    <row r="34" spans="2:27" ht="15">
      <c r="B34" s="309" t="s">
        <v>40</v>
      </c>
      <c r="C34" s="261">
        <v>2864</v>
      </c>
      <c r="D34" s="262">
        <v>1.1801452106048242</v>
      </c>
      <c r="E34" s="261">
        <v>242682</v>
      </c>
      <c r="F34" s="258">
        <v>2402</v>
      </c>
      <c r="G34" s="308">
        <v>1.2483564000353407</v>
      </c>
      <c r="H34" s="258">
        <v>192413</v>
      </c>
      <c r="L34" s="265" t="s">
        <v>40</v>
      </c>
      <c r="M34" s="261">
        <v>1423</v>
      </c>
      <c r="N34" s="262">
        <v>1.2</v>
      </c>
      <c r="O34" s="261">
        <v>118077</v>
      </c>
      <c r="P34" s="261">
        <v>1441</v>
      </c>
      <c r="Q34" s="262">
        <v>1.2</v>
      </c>
      <c r="R34" s="261">
        <v>124605</v>
      </c>
      <c r="S34" s="261">
        <v>242682</v>
      </c>
      <c r="T34" s="261">
        <v>1173</v>
      </c>
      <c r="U34" s="262">
        <v>1.2778625626034434</v>
      </c>
      <c r="V34" s="261">
        <v>92960</v>
      </c>
      <c r="W34" s="261">
        <v>1229</v>
      </c>
      <c r="X34" s="262">
        <v>1.2</v>
      </c>
      <c r="Y34" s="261">
        <v>99453</v>
      </c>
      <c r="Z34" s="261">
        <v>192413</v>
      </c>
      <c r="AA34" s="11"/>
    </row>
    <row r="35" spans="2:12" ht="15">
      <c r="B35" s="12"/>
      <c r="C35" s="3"/>
      <c r="L35" s="12"/>
    </row>
    <row r="36" spans="2:12" ht="15">
      <c r="B36" s="7" t="s">
        <v>56</v>
      </c>
      <c r="C36" s="13"/>
      <c r="D36" s="13"/>
      <c r="E36" s="13"/>
      <c r="F36" s="13"/>
      <c r="G36" s="13"/>
      <c r="H36" s="13"/>
      <c r="L36" s="7" t="s">
        <v>56</v>
      </c>
    </row>
    <row r="37" spans="2:12" ht="15">
      <c r="B37" s="8"/>
      <c r="L37" s="8"/>
    </row>
  </sheetData>
  <sheetProtection/>
  <mergeCells count="17">
    <mergeCell ref="AC8:AC9"/>
    <mergeCell ref="AD8:AF8"/>
    <mergeCell ref="AG8:AI8"/>
    <mergeCell ref="B6:H7"/>
    <mergeCell ref="L6:Z7"/>
    <mergeCell ref="L10:L12"/>
    <mergeCell ref="M10:S10"/>
    <mergeCell ref="T10:Z10"/>
    <mergeCell ref="B11:B12"/>
    <mergeCell ref="C11:E11"/>
    <mergeCell ref="F11:H11"/>
    <mergeCell ref="M11:O11"/>
    <mergeCell ref="P11:R11"/>
    <mergeCell ref="S11:S12"/>
    <mergeCell ref="T11:V11"/>
    <mergeCell ref="W11:Y11"/>
    <mergeCell ref="Z11:Z12"/>
  </mergeCells>
  <dataValidations count="3">
    <dataValidation type="decimal" operator="greaterThan" allowBlank="1" showInputMessage="1" showErrorMessage="1" sqref="AE16:AG18">
      <formula1>0</formula1>
    </dataValidation>
    <dataValidation type="whole" operator="greaterThan" allowBlank="1" showInputMessage="1" showErrorMessage="1" sqref="AH16:AI17">
      <formula1>0</formula1>
    </dataValidation>
    <dataValidation operator="greaterThan" showInputMessage="1" showErrorMessage="1" sqref="AH18:AI18"/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E24"/>
  <sheetViews>
    <sheetView zoomScalePageLayoutView="0" workbookViewId="0" topLeftCell="A1">
      <selection activeCell="F30" sqref="F29:F30"/>
    </sheetView>
  </sheetViews>
  <sheetFormatPr defaultColWidth="11.421875" defaultRowHeight="15"/>
  <cols>
    <col min="1" max="16384" width="11.421875" style="1" customWidth="1"/>
  </cols>
  <sheetData>
    <row r="1" ht="15">
      <c r="B1" s="1" t="s">
        <v>513</v>
      </c>
    </row>
    <row r="2" spans="2:5" ht="15" customHeight="1">
      <c r="B2" s="468" t="s">
        <v>433</v>
      </c>
      <c r="C2" s="468"/>
      <c r="D2" s="474" t="s">
        <v>510</v>
      </c>
      <c r="E2" s="474"/>
    </row>
    <row r="3" spans="2:5" ht="15">
      <c r="B3" s="468"/>
      <c r="C3" s="468"/>
      <c r="D3" s="56">
        <v>2015</v>
      </c>
      <c r="E3" s="56">
        <v>2016</v>
      </c>
    </row>
    <row r="4" spans="2:5" ht="15">
      <c r="B4" s="239">
        <v>1</v>
      </c>
      <c r="C4" s="240" t="s">
        <v>1</v>
      </c>
      <c r="D4" s="241">
        <v>1.1</v>
      </c>
      <c r="E4" s="241">
        <v>1.4</v>
      </c>
    </row>
    <row r="5" spans="2:5" ht="15">
      <c r="B5" s="239">
        <v>2</v>
      </c>
      <c r="C5" s="240" t="s">
        <v>2</v>
      </c>
      <c r="D5" s="241">
        <v>0.7</v>
      </c>
      <c r="E5" s="241">
        <v>0.6</v>
      </c>
    </row>
    <row r="6" spans="2:5" ht="15">
      <c r="B6" s="239">
        <v>3</v>
      </c>
      <c r="C6" s="240" t="s">
        <v>3</v>
      </c>
      <c r="D6" s="241">
        <v>2.1</v>
      </c>
      <c r="E6" s="241">
        <v>1.5</v>
      </c>
    </row>
    <row r="7" spans="2:5" ht="15">
      <c r="B7" s="239">
        <v>4</v>
      </c>
      <c r="C7" s="240" t="s">
        <v>4</v>
      </c>
      <c r="D7" s="241">
        <v>1.7</v>
      </c>
      <c r="E7" s="241">
        <v>1.4</v>
      </c>
    </row>
    <row r="8" spans="2:5" ht="15">
      <c r="B8" s="239">
        <v>5</v>
      </c>
      <c r="C8" s="240" t="s">
        <v>5</v>
      </c>
      <c r="D8" s="241">
        <v>1.4</v>
      </c>
      <c r="E8" s="241">
        <v>2.3</v>
      </c>
    </row>
    <row r="9" spans="2:5" ht="15">
      <c r="B9" s="239">
        <v>6</v>
      </c>
      <c r="C9" s="240" t="s">
        <v>6</v>
      </c>
      <c r="D9" s="241">
        <v>1.3</v>
      </c>
      <c r="E9" s="241">
        <v>1.7</v>
      </c>
    </row>
    <row r="10" spans="2:5" ht="15">
      <c r="B10" s="239">
        <v>7</v>
      </c>
      <c r="C10" s="240" t="s">
        <v>7</v>
      </c>
      <c r="D10" s="241">
        <v>1.7</v>
      </c>
      <c r="E10" s="241">
        <v>1.4</v>
      </c>
    </row>
    <row r="11" spans="2:5" ht="15">
      <c r="B11" s="239">
        <v>8</v>
      </c>
      <c r="C11" s="240" t="s">
        <v>8</v>
      </c>
      <c r="D11" s="241">
        <v>1.4</v>
      </c>
      <c r="E11" s="241">
        <v>0.7</v>
      </c>
    </row>
    <row r="12" spans="2:5" ht="15">
      <c r="B12" s="239">
        <v>9</v>
      </c>
      <c r="C12" s="240" t="s">
        <v>9</v>
      </c>
      <c r="D12" s="241">
        <v>0.6</v>
      </c>
      <c r="E12" s="241">
        <v>0.4</v>
      </c>
    </row>
    <row r="13" spans="2:5" ht="15">
      <c r="B13" s="239">
        <v>10</v>
      </c>
      <c r="C13" s="240" t="s">
        <v>10</v>
      </c>
      <c r="D13" s="241">
        <v>0.6</v>
      </c>
      <c r="E13" s="241">
        <v>0.6</v>
      </c>
    </row>
    <row r="14" spans="2:5" ht="15">
      <c r="B14" s="239">
        <v>11</v>
      </c>
      <c r="C14" s="240" t="s">
        <v>11</v>
      </c>
      <c r="D14" s="241">
        <v>0.6</v>
      </c>
      <c r="E14" s="241">
        <v>0.6</v>
      </c>
    </row>
    <row r="15" spans="2:5" ht="15">
      <c r="B15" s="239">
        <v>12</v>
      </c>
      <c r="C15" s="240" t="s">
        <v>12</v>
      </c>
      <c r="D15" s="241">
        <v>0.5</v>
      </c>
      <c r="E15" s="241">
        <v>0</v>
      </c>
    </row>
    <row r="16" spans="2:5" ht="15">
      <c r="B16" s="239">
        <v>13</v>
      </c>
      <c r="C16" s="240" t="s">
        <v>13</v>
      </c>
      <c r="D16" s="241">
        <v>0.3</v>
      </c>
      <c r="E16" s="241">
        <v>0.9</v>
      </c>
    </row>
    <row r="17" spans="2:5" ht="15">
      <c r="B17" s="239">
        <v>14</v>
      </c>
      <c r="C17" s="240" t="s">
        <v>34</v>
      </c>
      <c r="D17" s="241">
        <v>7.2</v>
      </c>
      <c r="E17" s="241">
        <v>0.7</v>
      </c>
    </row>
    <row r="18" spans="2:5" ht="15">
      <c r="B18" s="239">
        <v>15</v>
      </c>
      <c r="C18" s="240" t="s">
        <v>296</v>
      </c>
      <c r="D18" s="241">
        <v>1</v>
      </c>
      <c r="E18" s="241">
        <v>1</v>
      </c>
    </row>
    <row r="19" spans="2:5" ht="15">
      <c r="B19" s="239">
        <v>16</v>
      </c>
      <c r="C19" s="240" t="s">
        <v>15</v>
      </c>
      <c r="D19" s="241">
        <v>0.5</v>
      </c>
      <c r="E19" s="241">
        <v>0.6</v>
      </c>
    </row>
    <row r="20" spans="2:5" ht="15">
      <c r="B20" s="239">
        <v>17</v>
      </c>
      <c r="C20" s="240" t="s">
        <v>16</v>
      </c>
      <c r="D20" s="241">
        <v>3.5</v>
      </c>
      <c r="E20" s="241">
        <v>0</v>
      </c>
    </row>
    <row r="21" spans="2:5" ht="15">
      <c r="B21" s="239">
        <v>18</v>
      </c>
      <c r="C21" s="240" t="s">
        <v>134</v>
      </c>
      <c r="D21" s="241">
        <v>1.6</v>
      </c>
      <c r="E21" s="241">
        <v>1.6</v>
      </c>
    </row>
    <row r="22" spans="2:5" ht="15">
      <c r="B22" s="239">
        <v>19</v>
      </c>
      <c r="C22" s="240" t="s">
        <v>17</v>
      </c>
      <c r="D22" s="241">
        <v>1.7</v>
      </c>
      <c r="E22" s="241">
        <v>1.7</v>
      </c>
    </row>
    <row r="23" spans="2:5" ht="15">
      <c r="B23" s="239">
        <v>20</v>
      </c>
      <c r="C23" s="240" t="s">
        <v>18</v>
      </c>
      <c r="D23" s="241">
        <v>0</v>
      </c>
      <c r="E23" s="241">
        <v>0</v>
      </c>
    </row>
    <row r="24" spans="2:5" ht="15">
      <c r="B24" s="437" t="s">
        <v>511</v>
      </c>
      <c r="C24" s="437"/>
      <c r="D24" s="242">
        <v>1.2</v>
      </c>
      <c r="E24" s="242">
        <v>1.1</v>
      </c>
    </row>
  </sheetData>
  <sheetProtection/>
  <mergeCells count="3">
    <mergeCell ref="B2:C3"/>
    <mergeCell ref="D2:E2"/>
    <mergeCell ref="B24:C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E24"/>
  <sheetViews>
    <sheetView zoomScalePageLayoutView="0" workbookViewId="0" topLeftCell="A1">
      <selection activeCell="B2" sqref="B2:E24"/>
    </sheetView>
  </sheetViews>
  <sheetFormatPr defaultColWidth="11.421875" defaultRowHeight="15"/>
  <cols>
    <col min="1" max="16384" width="11.421875" style="1" customWidth="1"/>
  </cols>
  <sheetData>
    <row r="1" ht="15">
      <c r="B1" s="1" t="s">
        <v>514</v>
      </c>
    </row>
    <row r="2" spans="2:5" ht="15">
      <c r="B2" s="414" t="s">
        <v>433</v>
      </c>
      <c r="C2" s="414"/>
      <c r="D2" s="475" t="s">
        <v>512</v>
      </c>
      <c r="E2" s="475"/>
    </row>
    <row r="3" spans="2:5" ht="15">
      <c r="B3" s="414"/>
      <c r="C3" s="414"/>
      <c r="D3" s="236">
        <v>2015</v>
      </c>
      <c r="E3" s="236">
        <v>2016</v>
      </c>
    </row>
    <row r="4" spans="2:5" ht="15">
      <c r="B4" s="133">
        <v>1</v>
      </c>
      <c r="C4" s="133" t="s">
        <v>1</v>
      </c>
      <c r="D4" s="237">
        <v>29.3</v>
      </c>
      <c r="E4" s="237">
        <v>28.4</v>
      </c>
    </row>
    <row r="5" spans="2:5" ht="15">
      <c r="B5" s="133">
        <v>2</v>
      </c>
      <c r="C5" s="133" t="s">
        <v>2</v>
      </c>
      <c r="D5" s="237">
        <v>23.7</v>
      </c>
      <c r="E5" s="237">
        <v>31.8</v>
      </c>
    </row>
    <row r="6" spans="2:5" ht="15">
      <c r="B6" s="133">
        <v>3</v>
      </c>
      <c r="C6" s="133" t="s">
        <v>3</v>
      </c>
      <c r="D6" s="237">
        <v>62.2</v>
      </c>
      <c r="E6" s="237">
        <v>55.4</v>
      </c>
    </row>
    <row r="7" spans="2:5" ht="15">
      <c r="B7" s="133">
        <v>4</v>
      </c>
      <c r="C7" s="133" t="s">
        <v>4</v>
      </c>
      <c r="D7" s="237">
        <v>67.9</v>
      </c>
      <c r="E7" s="237">
        <v>64.8</v>
      </c>
    </row>
    <row r="8" spans="2:5" ht="15">
      <c r="B8" s="133">
        <v>5</v>
      </c>
      <c r="C8" s="133" t="s">
        <v>5</v>
      </c>
      <c r="D8" s="237">
        <v>60.4</v>
      </c>
      <c r="E8" s="237">
        <v>75.8</v>
      </c>
    </row>
    <row r="9" spans="2:5" ht="15">
      <c r="B9" s="133">
        <v>6</v>
      </c>
      <c r="C9" s="133" t="s">
        <v>6</v>
      </c>
      <c r="D9" s="237">
        <v>52.1</v>
      </c>
      <c r="E9" s="237">
        <v>54.7</v>
      </c>
    </row>
    <row r="10" spans="2:5" ht="15">
      <c r="B10" s="133">
        <v>7</v>
      </c>
      <c r="C10" s="133" t="s">
        <v>7</v>
      </c>
      <c r="D10" s="237">
        <v>69.1</v>
      </c>
      <c r="E10" s="237">
        <v>57.2</v>
      </c>
    </row>
    <row r="11" spans="2:5" ht="15">
      <c r="B11" s="133">
        <v>8</v>
      </c>
      <c r="C11" s="133" t="s">
        <v>8</v>
      </c>
      <c r="D11" s="237">
        <v>50.5</v>
      </c>
      <c r="E11" s="237">
        <v>39.9</v>
      </c>
    </row>
    <row r="12" spans="2:5" ht="15">
      <c r="B12" s="133">
        <v>9</v>
      </c>
      <c r="C12" s="133" t="s">
        <v>9</v>
      </c>
      <c r="D12" s="237">
        <v>29.4</v>
      </c>
      <c r="E12" s="237">
        <v>25.9</v>
      </c>
    </row>
    <row r="13" spans="2:5" ht="15">
      <c r="B13" s="133">
        <v>10</v>
      </c>
      <c r="C13" s="133" t="s">
        <v>10</v>
      </c>
      <c r="D13" s="237">
        <v>31</v>
      </c>
      <c r="E13" s="237">
        <v>26.1</v>
      </c>
    </row>
    <row r="14" spans="2:5" ht="15">
      <c r="B14" s="133">
        <v>11</v>
      </c>
      <c r="C14" s="133" t="s">
        <v>11</v>
      </c>
      <c r="D14" s="237">
        <v>36.6</v>
      </c>
      <c r="E14" s="237">
        <v>29.2</v>
      </c>
    </row>
    <row r="15" spans="2:5" ht="15">
      <c r="B15" s="133">
        <v>12</v>
      </c>
      <c r="C15" s="133" t="s">
        <v>12</v>
      </c>
      <c r="D15" s="237">
        <v>17.1</v>
      </c>
      <c r="E15" s="237">
        <v>13.5</v>
      </c>
    </row>
    <row r="16" spans="2:5" ht="15">
      <c r="B16" s="133">
        <v>13</v>
      </c>
      <c r="C16" s="133" t="s">
        <v>13</v>
      </c>
      <c r="D16" s="237">
        <v>11.7</v>
      </c>
      <c r="E16" s="237">
        <v>16.7</v>
      </c>
    </row>
    <row r="17" spans="2:5" ht="15">
      <c r="B17" s="133">
        <v>14</v>
      </c>
      <c r="C17" s="133" t="s">
        <v>34</v>
      </c>
      <c r="D17" s="237">
        <v>54.7</v>
      </c>
      <c r="E17" s="237">
        <v>45.9</v>
      </c>
    </row>
    <row r="18" spans="2:5" ht="15">
      <c r="B18" s="133">
        <v>15</v>
      </c>
      <c r="C18" s="133" t="s">
        <v>296</v>
      </c>
      <c r="D18" s="237">
        <v>35</v>
      </c>
      <c r="E18" s="237">
        <v>41.1</v>
      </c>
    </row>
    <row r="19" spans="2:5" ht="15">
      <c r="B19" s="133">
        <v>16</v>
      </c>
      <c r="C19" s="133" t="s">
        <v>15</v>
      </c>
      <c r="D19" s="237">
        <v>32.1</v>
      </c>
      <c r="E19" s="237">
        <v>34.2</v>
      </c>
    </row>
    <row r="20" spans="2:5" ht="15">
      <c r="B20" s="133">
        <v>17</v>
      </c>
      <c r="C20" s="133" t="s">
        <v>16</v>
      </c>
      <c r="D20" s="237">
        <v>54.6</v>
      </c>
      <c r="E20" s="237">
        <v>57.3</v>
      </c>
    </row>
    <row r="21" spans="2:5" ht="15">
      <c r="B21" s="133">
        <v>18</v>
      </c>
      <c r="C21" s="133" t="s">
        <v>134</v>
      </c>
      <c r="D21" s="237">
        <v>65.8</v>
      </c>
      <c r="E21" s="237">
        <v>60.9</v>
      </c>
    </row>
    <row r="22" spans="2:5" ht="15">
      <c r="B22" s="133">
        <v>19</v>
      </c>
      <c r="C22" s="133" t="s">
        <v>17</v>
      </c>
      <c r="D22" s="237">
        <v>72.2</v>
      </c>
      <c r="E22" s="237">
        <v>62.3</v>
      </c>
    </row>
    <row r="23" spans="2:5" ht="15">
      <c r="B23" s="133">
        <v>20</v>
      </c>
      <c r="C23" s="133" t="s">
        <v>18</v>
      </c>
      <c r="D23" s="237">
        <v>7.6</v>
      </c>
      <c r="E23" s="237">
        <v>10.8</v>
      </c>
    </row>
    <row r="24" spans="2:5" ht="15">
      <c r="B24" s="444" t="s">
        <v>511</v>
      </c>
      <c r="C24" s="444"/>
      <c r="D24" s="238">
        <v>48.3</v>
      </c>
      <c r="E24" s="238">
        <v>43.5</v>
      </c>
    </row>
  </sheetData>
  <sheetProtection/>
  <mergeCells count="3">
    <mergeCell ref="B2:C3"/>
    <mergeCell ref="D2:E2"/>
    <mergeCell ref="B24:C2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9"/>
  <sheetViews>
    <sheetView zoomScale="80" zoomScaleNormal="80" zoomScalePageLayoutView="0" workbookViewId="0" topLeftCell="N1">
      <selection activeCell="AB9" sqref="AB9"/>
    </sheetView>
  </sheetViews>
  <sheetFormatPr defaultColWidth="11.421875" defaultRowHeight="21" customHeight="1"/>
  <cols>
    <col min="1" max="1" width="11.421875" style="130" customWidth="1"/>
    <col min="2" max="2" width="20.57421875" style="130" customWidth="1"/>
    <col min="3" max="6" width="7.28125" style="130" customWidth="1"/>
    <col min="7" max="7" width="8.00390625" style="130" customWidth="1"/>
    <col min="8" max="8" width="7.28125" style="130" customWidth="1"/>
    <col min="9" max="9" width="9.28125" style="130" customWidth="1"/>
    <col min="10" max="10" width="8.57421875" style="130" customWidth="1"/>
    <col min="11" max="19" width="8.28125" style="130" customWidth="1"/>
    <col min="20" max="20" width="7.421875" style="130" customWidth="1"/>
    <col min="21" max="21" width="8.8515625" style="130" customWidth="1"/>
    <col min="22" max="25" width="7.421875" style="130" customWidth="1"/>
    <col min="26" max="27" width="11.421875" style="130" customWidth="1"/>
    <col min="28" max="28" width="98.140625" style="130" customWidth="1"/>
    <col min="29" max="29" width="11.421875" style="130" customWidth="1"/>
    <col min="30" max="30" width="10.57421875" style="130" customWidth="1"/>
    <col min="31" max="31" width="7.8515625" style="130" customWidth="1"/>
    <col min="32" max="32" width="11.00390625" style="130" customWidth="1"/>
    <col min="33" max="40" width="7.8515625" style="130" customWidth="1"/>
    <col min="41" max="41" width="8.28125" style="130" hidden="1" customWidth="1"/>
    <col min="42" max="42" width="21.57421875" style="130" customWidth="1"/>
    <col min="43" max="52" width="7.8515625" style="130" customWidth="1"/>
    <col min="53" max="53" width="11.421875" style="130" customWidth="1"/>
    <col min="54" max="54" width="69.57421875" style="130" customWidth="1"/>
    <col min="55" max="16384" width="11.421875" style="130" customWidth="1"/>
  </cols>
  <sheetData>
    <row r="1" spans="2:28" ht="26.25" customHeight="1">
      <c r="B1" s="128" t="s">
        <v>380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AB1" s="128" t="s">
        <v>381</v>
      </c>
    </row>
    <row r="2" spans="1:25" ht="26.25" customHeight="1">
      <c r="A2" s="129"/>
      <c r="B2" s="468" t="s">
        <v>44</v>
      </c>
      <c r="C2" s="470" t="s">
        <v>26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</row>
    <row r="3" spans="1:32" ht="47.25" customHeight="1">
      <c r="A3" s="129"/>
      <c r="B3" s="468"/>
      <c r="C3" s="470" t="s">
        <v>382</v>
      </c>
      <c r="D3" s="470"/>
      <c r="E3" s="470" t="s">
        <v>383</v>
      </c>
      <c r="F3" s="470"/>
      <c r="G3" s="68" t="s">
        <v>384</v>
      </c>
      <c r="H3" s="470" t="s">
        <v>135</v>
      </c>
      <c r="I3" s="470"/>
      <c r="J3" s="470"/>
      <c r="K3" s="468" t="s">
        <v>385</v>
      </c>
      <c r="L3" s="468"/>
      <c r="M3" s="468"/>
      <c r="N3" s="468" t="s">
        <v>386</v>
      </c>
      <c r="O3" s="468"/>
      <c r="P3" s="468"/>
      <c r="Q3" s="468" t="s">
        <v>80</v>
      </c>
      <c r="R3" s="468"/>
      <c r="S3" s="468"/>
      <c r="T3" s="468" t="s">
        <v>387</v>
      </c>
      <c r="U3" s="468"/>
      <c r="V3" s="468"/>
      <c r="W3" s="468" t="s">
        <v>388</v>
      </c>
      <c r="X3" s="468"/>
      <c r="Y3" s="468"/>
      <c r="AB3" s="344" t="s">
        <v>389</v>
      </c>
      <c r="AC3" s="344">
        <v>2015</v>
      </c>
      <c r="AD3" s="344" t="s">
        <v>20</v>
      </c>
      <c r="AE3" s="344">
        <v>2016</v>
      </c>
      <c r="AF3" s="344" t="s">
        <v>20</v>
      </c>
    </row>
    <row r="4" spans="1:32" ht="26.25" customHeight="1">
      <c r="A4" s="129"/>
      <c r="B4" s="468"/>
      <c r="C4" s="68" t="s">
        <v>289</v>
      </c>
      <c r="D4" s="76" t="s">
        <v>20</v>
      </c>
      <c r="E4" s="68" t="s">
        <v>289</v>
      </c>
      <c r="F4" s="76" t="s">
        <v>20</v>
      </c>
      <c r="G4" s="68"/>
      <c r="H4" s="68" t="s">
        <v>289</v>
      </c>
      <c r="I4" s="76" t="s">
        <v>20</v>
      </c>
      <c r="J4" s="68" t="s">
        <v>390</v>
      </c>
      <c r="K4" s="68" t="s">
        <v>289</v>
      </c>
      <c r="L4" s="76" t="s">
        <v>20</v>
      </c>
      <c r="M4" s="131" t="s">
        <v>390</v>
      </c>
      <c r="N4" s="68" t="s">
        <v>289</v>
      </c>
      <c r="O4" s="76" t="s">
        <v>20</v>
      </c>
      <c r="P4" s="131" t="s">
        <v>390</v>
      </c>
      <c r="Q4" s="68" t="s">
        <v>289</v>
      </c>
      <c r="R4" s="76" t="s">
        <v>20</v>
      </c>
      <c r="S4" s="131" t="s">
        <v>390</v>
      </c>
      <c r="T4" s="68" t="s">
        <v>289</v>
      </c>
      <c r="U4" s="76" t="s">
        <v>20</v>
      </c>
      <c r="V4" s="131" t="s">
        <v>390</v>
      </c>
      <c r="W4" s="68" t="s">
        <v>289</v>
      </c>
      <c r="X4" s="76" t="s">
        <v>20</v>
      </c>
      <c r="Y4" s="131" t="s">
        <v>390</v>
      </c>
      <c r="AB4" s="345" t="s">
        <v>391</v>
      </c>
      <c r="AC4" s="346">
        <v>271</v>
      </c>
      <c r="AD4" s="347">
        <v>0.299</v>
      </c>
      <c r="AE4" s="346">
        <v>229</v>
      </c>
      <c r="AF4" s="348">
        <v>0.256</v>
      </c>
    </row>
    <row r="5" spans="1:32" ht="26.25" customHeight="1">
      <c r="A5" s="129"/>
      <c r="B5" s="132" t="s">
        <v>90</v>
      </c>
      <c r="C5" s="133">
        <v>30</v>
      </c>
      <c r="D5" s="134">
        <f aca="true" t="shared" si="0" ref="D5:D26">C5/$C$26</f>
        <v>0.057034220532319393</v>
      </c>
      <c r="E5" s="133">
        <v>22</v>
      </c>
      <c r="F5" s="134">
        <f aca="true" t="shared" si="1" ref="F5:F26">E5/$E$26</f>
        <v>0.05789473684210526</v>
      </c>
      <c r="G5" s="110"/>
      <c r="H5" s="110">
        <v>52</v>
      </c>
      <c r="I5" s="135">
        <f>H5/$H$26</f>
        <v>0.05733186328555678</v>
      </c>
      <c r="J5" s="110">
        <v>8.2</v>
      </c>
      <c r="K5" s="133">
        <v>44</v>
      </c>
      <c r="L5" s="134">
        <f aca="true" t="shared" si="2" ref="L5:L26">K5/$K$26</f>
        <v>0.07652173913043478</v>
      </c>
      <c r="M5" s="133">
        <v>8.4</v>
      </c>
      <c r="N5" s="133">
        <v>5</v>
      </c>
      <c r="O5" s="134">
        <f aca="true" t="shared" si="3" ref="O5:O26">N5/$N$26</f>
        <v>0.024509803921568627</v>
      </c>
      <c r="P5" s="133">
        <v>7.6</v>
      </c>
      <c r="Q5" s="133">
        <v>2</v>
      </c>
      <c r="R5" s="134">
        <f aca="true" t="shared" si="4" ref="R5:R26">Q5/$Q$26</f>
        <v>0.017699115044247787</v>
      </c>
      <c r="S5" s="133">
        <v>8.1</v>
      </c>
      <c r="T5" s="133"/>
      <c r="U5" s="133"/>
      <c r="V5" s="133"/>
      <c r="W5" s="133">
        <v>1</v>
      </c>
      <c r="X5" s="136">
        <f>W5/$W$26</f>
        <v>0.07142857142857142</v>
      </c>
      <c r="Y5" s="133">
        <v>6.3</v>
      </c>
      <c r="AB5" s="349" t="s">
        <v>392</v>
      </c>
      <c r="AC5" s="350">
        <v>136</v>
      </c>
      <c r="AD5" s="351">
        <v>0.15</v>
      </c>
      <c r="AE5" s="350">
        <v>134</v>
      </c>
      <c r="AF5" s="352">
        <v>0.15</v>
      </c>
    </row>
    <row r="6" spans="1:32" ht="26.25" customHeight="1">
      <c r="A6" s="129"/>
      <c r="B6" s="132" t="s">
        <v>91</v>
      </c>
      <c r="C6" s="133">
        <v>7</v>
      </c>
      <c r="D6" s="134">
        <f t="shared" si="0"/>
        <v>0.013307984790874524</v>
      </c>
      <c r="E6" s="133">
        <v>7</v>
      </c>
      <c r="F6" s="134">
        <f t="shared" si="1"/>
        <v>0.018421052631578946</v>
      </c>
      <c r="G6" s="110"/>
      <c r="H6" s="110">
        <v>14</v>
      </c>
      <c r="I6" s="135">
        <f aca="true" t="shared" si="5" ref="I6:I26">H6/$H$26</f>
        <v>0.015435501653803748</v>
      </c>
      <c r="J6" s="110">
        <v>7.3</v>
      </c>
      <c r="K6" s="133">
        <v>9</v>
      </c>
      <c r="L6" s="134">
        <f t="shared" si="2"/>
        <v>0.01565217391304348</v>
      </c>
      <c r="M6" s="133">
        <v>5.5</v>
      </c>
      <c r="N6" s="133">
        <v>4</v>
      </c>
      <c r="O6" s="134">
        <f t="shared" si="3"/>
        <v>0.0196078431372549</v>
      </c>
      <c r="P6" s="133">
        <v>26.3</v>
      </c>
      <c r="Q6" s="133">
        <v>1</v>
      </c>
      <c r="R6" s="134">
        <f t="shared" si="4"/>
        <v>0.008849557522123894</v>
      </c>
      <c r="S6" s="133">
        <v>10.2</v>
      </c>
      <c r="T6" s="133"/>
      <c r="U6" s="133"/>
      <c r="V6" s="133"/>
      <c r="W6" s="133"/>
      <c r="X6" s="136"/>
      <c r="Y6" s="133"/>
      <c r="AB6" s="345" t="s">
        <v>393</v>
      </c>
      <c r="AC6" s="346">
        <v>102</v>
      </c>
      <c r="AD6" s="347">
        <v>0.112</v>
      </c>
      <c r="AE6" s="346">
        <v>119</v>
      </c>
      <c r="AF6" s="348">
        <v>0.133</v>
      </c>
    </row>
    <row r="7" spans="1:32" ht="26.25" customHeight="1">
      <c r="A7" s="129"/>
      <c r="B7" s="132" t="s">
        <v>311</v>
      </c>
      <c r="C7" s="133">
        <v>9</v>
      </c>
      <c r="D7" s="134">
        <f t="shared" si="0"/>
        <v>0.017110266159695818</v>
      </c>
      <c r="E7" s="133">
        <v>4</v>
      </c>
      <c r="F7" s="134">
        <f t="shared" si="1"/>
        <v>0.010526315789473684</v>
      </c>
      <c r="G7" s="110"/>
      <c r="H7" s="110">
        <v>13</v>
      </c>
      <c r="I7" s="135">
        <f t="shared" si="5"/>
        <v>0.014332965821389196</v>
      </c>
      <c r="J7" s="110">
        <v>8.5</v>
      </c>
      <c r="K7" s="133">
        <v>5</v>
      </c>
      <c r="L7" s="134">
        <f t="shared" si="2"/>
        <v>0.008695652173913044</v>
      </c>
      <c r="M7" s="133">
        <v>5.5</v>
      </c>
      <c r="N7" s="133">
        <v>8</v>
      </c>
      <c r="O7" s="134">
        <f t="shared" si="3"/>
        <v>0.0392156862745098</v>
      </c>
      <c r="P7" s="133">
        <v>15.5</v>
      </c>
      <c r="Q7" s="133">
        <v>0</v>
      </c>
      <c r="R7" s="134">
        <f t="shared" si="4"/>
        <v>0</v>
      </c>
      <c r="S7" s="133">
        <v>0</v>
      </c>
      <c r="T7" s="133"/>
      <c r="U7" s="133"/>
      <c r="V7" s="133"/>
      <c r="W7" s="133"/>
      <c r="X7" s="136"/>
      <c r="Y7" s="133"/>
      <c r="AB7" s="349" t="s">
        <v>394</v>
      </c>
      <c r="AC7" s="350">
        <v>93</v>
      </c>
      <c r="AD7" s="351">
        <v>0.103</v>
      </c>
      <c r="AE7" s="350">
        <v>89</v>
      </c>
      <c r="AF7" s="352">
        <v>0.1</v>
      </c>
    </row>
    <row r="8" spans="1:32" ht="26.25" customHeight="1">
      <c r="A8" s="129"/>
      <c r="B8" s="132" t="s">
        <v>93</v>
      </c>
      <c r="C8" s="133">
        <v>33</v>
      </c>
      <c r="D8" s="134">
        <f t="shared" si="0"/>
        <v>0.06273764258555133</v>
      </c>
      <c r="E8" s="133">
        <v>32</v>
      </c>
      <c r="F8" s="134">
        <f t="shared" si="1"/>
        <v>0.08421052631578947</v>
      </c>
      <c r="G8" s="110"/>
      <c r="H8" s="110">
        <v>65</v>
      </c>
      <c r="I8" s="135">
        <f t="shared" si="5"/>
        <v>0.07166482910694598</v>
      </c>
      <c r="J8" s="110">
        <v>1.8</v>
      </c>
      <c r="K8" s="133">
        <v>36</v>
      </c>
      <c r="L8" s="134">
        <f t="shared" si="2"/>
        <v>0.06260869565217392</v>
      </c>
      <c r="M8" s="133">
        <v>9.6</v>
      </c>
      <c r="N8" s="133">
        <v>22</v>
      </c>
      <c r="O8" s="134">
        <f t="shared" si="3"/>
        <v>0.10784313725490197</v>
      </c>
      <c r="P8" s="133">
        <v>11.8</v>
      </c>
      <c r="Q8" s="133">
        <v>5</v>
      </c>
      <c r="R8" s="134">
        <f t="shared" si="4"/>
        <v>0.04424778761061947</v>
      </c>
      <c r="S8" s="133">
        <v>21.2</v>
      </c>
      <c r="T8" s="133"/>
      <c r="U8" s="133"/>
      <c r="V8" s="133"/>
      <c r="W8" s="133">
        <v>2</v>
      </c>
      <c r="X8" s="136">
        <f>W8/$W$26</f>
        <v>0.14285714285714285</v>
      </c>
      <c r="Y8" s="133">
        <v>13.4</v>
      </c>
      <c r="AB8" s="345" t="s">
        <v>395</v>
      </c>
      <c r="AC8" s="346">
        <v>73</v>
      </c>
      <c r="AD8" s="347">
        <v>0.08</v>
      </c>
      <c r="AE8" s="346">
        <v>86</v>
      </c>
      <c r="AF8" s="348">
        <v>0.096</v>
      </c>
    </row>
    <row r="9" spans="1:32" ht="26.25" customHeight="1">
      <c r="A9" s="129"/>
      <c r="B9" s="132" t="s">
        <v>94</v>
      </c>
      <c r="C9" s="133">
        <v>30</v>
      </c>
      <c r="D9" s="134">
        <f t="shared" si="0"/>
        <v>0.057034220532319393</v>
      </c>
      <c r="E9" s="133">
        <v>17</v>
      </c>
      <c r="F9" s="134">
        <f t="shared" si="1"/>
        <v>0.04473684210526316</v>
      </c>
      <c r="G9" s="110"/>
      <c r="H9" s="110">
        <v>47</v>
      </c>
      <c r="I9" s="135">
        <f t="shared" si="5"/>
        <v>0.05181918412348401</v>
      </c>
      <c r="J9" s="110">
        <v>8.6</v>
      </c>
      <c r="K9" s="133">
        <v>27</v>
      </c>
      <c r="L9" s="134">
        <f t="shared" si="2"/>
        <v>0.04695652173913043</v>
      </c>
      <c r="M9" s="133">
        <v>8.7</v>
      </c>
      <c r="N9" s="133">
        <v>11</v>
      </c>
      <c r="O9" s="134">
        <f t="shared" si="3"/>
        <v>0.05392156862745098</v>
      </c>
      <c r="P9" s="133">
        <v>5.8</v>
      </c>
      <c r="Q9" s="133">
        <v>9</v>
      </c>
      <c r="R9" s="134">
        <f t="shared" si="4"/>
        <v>0.07964601769911504</v>
      </c>
      <c r="S9" s="133">
        <v>27.1</v>
      </c>
      <c r="T9" s="133"/>
      <c r="U9" s="133"/>
      <c r="V9" s="133"/>
      <c r="W9" s="133"/>
      <c r="X9" s="136"/>
      <c r="Y9" s="133"/>
      <c r="AB9" s="349" t="s">
        <v>396</v>
      </c>
      <c r="AC9" s="350">
        <v>74</v>
      </c>
      <c r="AD9" s="351">
        <v>0.082</v>
      </c>
      <c r="AE9" s="350">
        <v>64</v>
      </c>
      <c r="AF9" s="352">
        <v>0.072</v>
      </c>
    </row>
    <row r="10" spans="1:32" ht="26.25" customHeight="1">
      <c r="A10" s="129"/>
      <c r="B10" s="132" t="s">
        <v>95</v>
      </c>
      <c r="C10" s="133">
        <v>12</v>
      </c>
      <c r="D10" s="134">
        <f t="shared" si="0"/>
        <v>0.022813688212927757</v>
      </c>
      <c r="E10" s="133">
        <v>9</v>
      </c>
      <c r="F10" s="134">
        <f t="shared" si="1"/>
        <v>0.02368421052631579</v>
      </c>
      <c r="G10" s="110"/>
      <c r="H10" s="110">
        <v>21</v>
      </c>
      <c r="I10" s="135">
        <f t="shared" si="5"/>
        <v>0.023153252480705624</v>
      </c>
      <c r="J10" s="110">
        <v>7.8</v>
      </c>
      <c r="K10" s="133">
        <v>13</v>
      </c>
      <c r="L10" s="134">
        <f t="shared" si="2"/>
        <v>0.022608695652173914</v>
      </c>
      <c r="M10" s="133">
        <v>7.2</v>
      </c>
      <c r="N10" s="133">
        <v>6</v>
      </c>
      <c r="O10" s="134">
        <f t="shared" si="3"/>
        <v>0.029411764705882353</v>
      </c>
      <c r="P10" s="133">
        <v>9.4</v>
      </c>
      <c r="Q10" s="133">
        <v>1</v>
      </c>
      <c r="R10" s="134">
        <f t="shared" si="4"/>
        <v>0.008849557522123894</v>
      </c>
      <c r="S10" s="133">
        <v>7.7</v>
      </c>
      <c r="T10" s="133"/>
      <c r="U10" s="133"/>
      <c r="V10" s="133"/>
      <c r="W10" s="133">
        <v>1</v>
      </c>
      <c r="X10" s="136">
        <f>W10/$W$26</f>
        <v>0.07142857142857142</v>
      </c>
      <c r="Y10" s="133">
        <v>8.2</v>
      </c>
      <c r="AB10" s="345" t="s">
        <v>397</v>
      </c>
      <c r="AC10" s="346">
        <v>49</v>
      </c>
      <c r="AD10" s="353">
        <v>0.054</v>
      </c>
      <c r="AE10" s="346">
        <v>61</v>
      </c>
      <c r="AF10" s="354">
        <v>0.068</v>
      </c>
    </row>
    <row r="11" spans="1:32" ht="26.25" customHeight="1">
      <c r="A11" s="129"/>
      <c r="B11" s="132" t="s">
        <v>96</v>
      </c>
      <c r="C11" s="133">
        <v>45</v>
      </c>
      <c r="D11" s="134">
        <f t="shared" si="0"/>
        <v>0.08555133079847908</v>
      </c>
      <c r="E11" s="133">
        <v>32</v>
      </c>
      <c r="F11" s="134">
        <f t="shared" si="1"/>
        <v>0.08421052631578947</v>
      </c>
      <c r="G11" s="110"/>
      <c r="H11" s="110">
        <v>77</v>
      </c>
      <c r="I11" s="135">
        <f t="shared" si="5"/>
        <v>0.08489525909592062</v>
      </c>
      <c r="J11" s="110">
        <v>7.4</v>
      </c>
      <c r="K11" s="133">
        <v>48</v>
      </c>
      <c r="L11" s="134">
        <f t="shared" si="2"/>
        <v>0.08347826086956522</v>
      </c>
      <c r="M11" s="133">
        <v>6.7</v>
      </c>
      <c r="N11" s="133">
        <v>17</v>
      </c>
      <c r="O11" s="134">
        <f t="shared" si="3"/>
        <v>0.08333333333333333</v>
      </c>
      <c r="P11" s="133">
        <v>6.5</v>
      </c>
      <c r="Q11" s="133">
        <v>12</v>
      </c>
      <c r="R11" s="134">
        <f t="shared" si="4"/>
        <v>0.10619469026548672</v>
      </c>
      <c r="S11" s="133">
        <v>25.8</v>
      </c>
      <c r="T11" s="133"/>
      <c r="U11" s="133"/>
      <c r="V11" s="133"/>
      <c r="W11" s="133"/>
      <c r="X11" s="136"/>
      <c r="Y11" s="133"/>
      <c r="AB11" s="349" t="s">
        <v>398</v>
      </c>
      <c r="AC11" s="350">
        <v>18</v>
      </c>
      <c r="AD11" s="355">
        <v>0.02</v>
      </c>
      <c r="AE11" s="350">
        <v>24</v>
      </c>
      <c r="AF11" s="356">
        <v>0.027</v>
      </c>
    </row>
    <row r="12" spans="1:32" ht="26.25" customHeight="1">
      <c r="A12" s="129"/>
      <c r="B12" s="132" t="s">
        <v>97</v>
      </c>
      <c r="C12" s="133">
        <v>74</v>
      </c>
      <c r="D12" s="134">
        <f t="shared" si="0"/>
        <v>0.14068441064638784</v>
      </c>
      <c r="E12" s="133">
        <v>62</v>
      </c>
      <c r="F12" s="134">
        <f t="shared" si="1"/>
        <v>0.1631578947368421</v>
      </c>
      <c r="G12" s="110"/>
      <c r="H12" s="110">
        <v>136</v>
      </c>
      <c r="I12" s="135">
        <f t="shared" si="5"/>
        <v>0.14994487320837926</v>
      </c>
      <c r="J12" s="110">
        <v>9.1</v>
      </c>
      <c r="K12" s="133">
        <v>87</v>
      </c>
      <c r="L12" s="134">
        <f t="shared" si="2"/>
        <v>0.15130434782608695</v>
      </c>
      <c r="M12" s="133">
        <v>7.8</v>
      </c>
      <c r="N12" s="133">
        <v>28</v>
      </c>
      <c r="O12" s="134">
        <f t="shared" si="3"/>
        <v>0.13725490196078433</v>
      </c>
      <c r="P12" s="133">
        <v>9.8</v>
      </c>
      <c r="Q12" s="133">
        <v>17</v>
      </c>
      <c r="R12" s="134">
        <f t="shared" si="4"/>
        <v>0.1504424778761062</v>
      </c>
      <c r="S12" s="133">
        <v>35.1</v>
      </c>
      <c r="T12" s="133"/>
      <c r="U12" s="133"/>
      <c r="V12" s="133"/>
      <c r="W12" s="133">
        <v>4</v>
      </c>
      <c r="X12" s="136">
        <f>W12/$W$26</f>
        <v>0.2857142857142857</v>
      </c>
      <c r="Y12" s="133">
        <v>7.3</v>
      </c>
      <c r="AB12" s="345" t="s">
        <v>399</v>
      </c>
      <c r="AC12" s="346">
        <v>17</v>
      </c>
      <c r="AD12" s="353">
        <v>0.019</v>
      </c>
      <c r="AE12" s="346">
        <v>21</v>
      </c>
      <c r="AF12" s="354">
        <v>0.024</v>
      </c>
    </row>
    <row r="13" spans="1:32" ht="26.25" customHeight="1">
      <c r="A13" s="129"/>
      <c r="B13" s="132" t="s">
        <v>98</v>
      </c>
      <c r="C13" s="133">
        <v>26</v>
      </c>
      <c r="D13" s="134">
        <f t="shared" si="0"/>
        <v>0.049429657794676805</v>
      </c>
      <c r="E13" s="133">
        <v>18</v>
      </c>
      <c r="F13" s="134">
        <f t="shared" si="1"/>
        <v>0.04736842105263158</v>
      </c>
      <c r="G13" s="110"/>
      <c r="H13" s="110">
        <v>44</v>
      </c>
      <c r="I13" s="135">
        <f t="shared" si="5"/>
        <v>0.04851157662624035</v>
      </c>
      <c r="J13" s="110">
        <v>1.4</v>
      </c>
      <c r="K13" s="133">
        <v>31</v>
      </c>
      <c r="L13" s="134">
        <f t="shared" si="2"/>
        <v>0.05391304347826087</v>
      </c>
      <c r="M13" s="133">
        <v>8.9</v>
      </c>
      <c r="N13" s="133">
        <v>11</v>
      </c>
      <c r="O13" s="134">
        <f t="shared" si="3"/>
        <v>0.05392156862745098</v>
      </c>
      <c r="P13" s="133">
        <v>22.1</v>
      </c>
      <c r="Q13" s="133">
        <v>1</v>
      </c>
      <c r="R13" s="134">
        <f t="shared" si="4"/>
        <v>0.008849557522123894</v>
      </c>
      <c r="S13" s="133">
        <v>9.3</v>
      </c>
      <c r="T13" s="133"/>
      <c r="U13" s="133"/>
      <c r="V13" s="133"/>
      <c r="W13" s="133">
        <v>1</v>
      </c>
      <c r="X13" s="136">
        <f>W13/$W$26</f>
        <v>0.07142857142857142</v>
      </c>
      <c r="Y13" s="133">
        <v>6.5</v>
      </c>
      <c r="AB13" s="349" t="s">
        <v>400</v>
      </c>
      <c r="AC13" s="350">
        <v>9</v>
      </c>
      <c r="AD13" s="355">
        <v>0.01</v>
      </c>
      <c r="AE13" s="350">
        <v>12</v>
      </c>
      <c r="AF13" s="356">
        <v>0.013</v>
      </c>
    </row>
    <row r="14" spans="1:32" ht="26.25" customHeight="1">
      <c r="A14" s="129"/>
      <c r="B14" s="132" t="s">
        <v>99</v>
      </c>
      <c r="C14" s="133">
        <v>51</v>
      </c>
      <c r="D14" s="134">
        <f t="shared" si="0"/>
        <v>0.09695817490494296</v>
      </c>
      <c r="E14" s="133">
        <v>31</v>
      </c>
      <c r="F14" s="134">
        <f t="shared" si="1"/>
        <v>0.08157894736842106</v>
      </c>
      <c r="G14" s="110"/>
      <c r="H14" s="110">
        <v>82</v>
      </c>
      <c r="I14" s="135">
        <f t="shared" si="5"/>
        <v>0.09040793825799338</v>
      </c>
      <c r="J14" s="110">
        <v>8.8</v>
      </c>
      <c r="K14" s="133">
        <v>61</v>
      </c>
      <c r="L14" s="134">
        <f t="shared" si="2"/>
        <v>0.10608695652173913</v>
      </c>
      <c r="M14" s="133">
        <v>8</v>
      </c>
      <c r="N14" s="133">
        <v>16</v>
      </c>
      <c r="O14" s="134">
        <f t="shared" si="3"/>
        <v>0.0784313725490196</v>
      </c>
      <c r="P14" s="133">
        <v>15.3</v>
      </c>
      <c r="Q14" s="133">
        <v>4</v>
      </c>
      <c r="R14" s="134">
        <f t="shared" si="4"/>
        <v>0.035398230088495575</v>
      </c>
      <c r="S14" s="133">
        <v>11.1</v>
      </c>
      <c r="T14" s="133"/>
      <c r="U14" s="133"/>
      <c r="V14" s="133"/>
      <c r="W14" s="133">
        <v>1</v>
      </c>
      <c r="X14" s="136">
        <f>W14/$W$26</f>
        <v>0.07142857142857142</v>
      </c>
      <c r="Y14" s="133">
        <v>3.2</v>
      </c>
      <c r="AB14" s="345" t="s">
        <v>401</v>
      </c>
      <c r="AC14" s="346">
        <v>6</v>
      </c>
      <c r="AD14" s="353">
        <v>0.007</v>
      </c>
      <c r="AE14" s="346">
        <v>0</v>
      </c>
      <c r="AF14" s="354">
        <v>0</v>
      </c>
    </row>
    <row r="15" spans="1:32" ht="26.25" customHeight="1">
      <c r="A15" s="129"/>
      <c r="B15" s="132" t="s">
        <v>100</v>
      </c>
      <c r="C15" s="133">
        <v>72</v>
      </c>
      <c r="D15" s="134">
        <f t="shared" si="0"/>
        <v>0.13688212927756654</v>
      </c>
      <c r="E15" s="133">
        <v>49</v>
      </c>
      <c r="F15" s="134">
        <f t="shared" si="1"/>
        <v>0.12894736842105264</v>
      </c>
      <c r="G15" s="110"/>
      <c r="H15" s="110">
        <v>121</v>
      </c>
      <c r="I15" s="135">
        <f t="shared" si="5"/>
        <v>0.13340683572216097</v>
      </c>
      <c r="J15" s="110">
        <v>8.2</v>
      </c>
      <c r="K15" s="133">
        <v>91</v>
      </c>
      <c r="L15" s="134">
        <f t="shared" si="2"/>
        <v>0.1582608695652174</v>
      </c>
      <c r="M15" s="133">
        <v>7.7</v>
      </c>
      <c r="N15" s="133">
        <v>14</v>
      </c>
      <c r="O15" s="134">
        <f t="shared" si="3"/>
        <v>0.06862745098039216</v>
      </c>
      <c r="P15" s="133">
        <v>9.3</v>
      </c>
      <c r="Q15" s="133">
        <v>15</v>
      </c>
      <c r="R15" s="134">
        <f t="shared" si="4"/>
        <v>0.13274336283185842</v>
      </c>
      <c r="S15" s="133">
        <v>14.9</v>
      </c>
      <c r="T15" s="133"/>
      <c r="U15" s="133"/>
      <c r="V15" s="133"/>
      <c r="W15" s="133">
        <v>1</v>
      </c>
      <c r="X15" s="136">
        <f>W15/$W$26</f>
        <v>0.07142857142857142</v>
      </c>
      <c r="Y15" s="133">
        <v>2.5</v>
      </c>
      <c r="AB15" s="349" t="s">
        <v>402</v>
      </c>
      <c r="AC15" s="350">
        <v>2</v>
      </c>
      <c r="AD15" s="355">
        <v>0.002</v>
      </c>
      <c r="AE15" s="350">
        <v>8</v>
      </c>
      <c r="AF15" s="356">
        <v>0.009</v>
      </c>
    </row>
    <row r="16" spans="1:32" ht="21" customHeight="1">
      <c r="A16" s="129"/>
      <c r="B16" s="132" t="s">
        <v>101</v>
      </c>
      <c r="C16" s="133">
        <v>7</v>
      </c>
      <c r="D16" s="134">
        <f t="shared" si="0"/>
        <v>0.013307984790874524</v>
      </c>
      <c r="E16" s="133">
        <v>6</v>
      </c>
      <c r="F16" s="134">
        <f t="shared" si="1"/>
        <v>0.015789473684210527</v>
      </c>
      <c r="G16" s="110"/>
      <c r="H16" s="110">
        <v>13</v>
      </c>
      <c r="I16" s="135">
        <f t="shared" si="5"/>
        <v>0.014332965821389196</v>
      </c>
      <c r="J16" s="110">
        <v>8.3</v>
      </c>
      <c r="K16" s="133">
        <v>8</v>
      </c>
      <c r="L16" s="134">
        <f t="shared" si="2"/>
        <v>0.01391304347826087</v>
      </c>
      <c r="M16" s="133">
        <v>6.2</v>
      </c>
      <c r="N16" s="133">
        <v>3</v>
      </c>
      <c r="O16" s="134">
        <f t="shared" si="3"/>
        <v>0.014705882352941176</v>
      </c>
      <c r="P16" s="133">
        <v>16.4</v>
      </c>
      <c r="Q16" s="133">
        <v>2</v>
      </c>
      <c r="R16" s="134">
        <f t="shared" si="4"/>
        <v>0.017699115044247787</v>
      </c>
      <c r="S16" s="133">
        <v>46.5</v>
      </c>
      <c r="T16" s="133"/>
      <c r="U16" s="133"/>
      <c r="V16" s="133"/>
      <c r="W16" s="133"/>
      <c r="X16" s="136"/>
      <c r="Y16" s="133"/>
      <c r="AB16" s="345" t="s">
        <v>403</v>
      </c>
      <c r="AC16" s="346">
        <v>8</v>
      </c>
      <c r="AD16" s="353">
        <v>0.009</v>
      </c>
      <c r="AE16" s="346">
        <v>6</v>
      </c>
      <c r="AF16" s="354">
        <v>0.007</v>
      </c>
    </row>
    <row r="17" spans="1:32" ht="21" customHeight="1">
      <c r="A17" s="129"/>
      <c r="B17" s="132" t="s">
        <v>102</v>
      </c>
      <c r="C17" s="133">
        <v>7</v>
      </c>
      <c r="D17" s="134">
        <f t="shared" si="0"/>
        <v>0.013307984790874524</v>
      </c>
      <c r="E17" s="133">
        <v>5</v>
      </c>
      <c r="F17" s="134">
        <f t="shared" si="1"/>
        <v>0.013157894736842105</v>
      </c>
      <c r="G17" s="110"/>
      <c r="H17" s="110">
        <v>12</v>
      </c>
      <c r="I17" s="135">
        <f t="shared" si="5"/>
        <v>0.013230429988974642</v>
      </c>
      <c r="J17" s="110">
        <v>9.4</v>
      </c>
      <c r="K17" s="133">
        <v>9</v>
      </c>
      <c r="L17" s="134">
        <f t="shared" si="2"/>
        <v>0.01565217391304348</v>
      </c>
      <c r="M17" s="133">
        <v>8</v>
      </c>
      <c r="N17" s="133">
        <v>1</v>
      </c>
      <c r="O17" s="134">
        <f t="shared" si="3"/>
        <v>0.004901960784313725</v>
      </c>
      <c r="P17" s="133">
        <v>19.6</v>
      </c>
      <c r="Q17" s="133">
        <v>1</v>
      </c>
      <c r="R17" s="134">
        <f t="shared" si="4"/>
        <v>0.008849557522123894</v>
      </c>
      <c r="S17" s="133">
        <v>31.3</v>
      </c>
      <c r="T17" s="133">
        <v>1</v>
      </c>
      <c r="U17" s="136">
        <v>1</v>
      </c>
      <c r="V17" s="133">
        <v>111.1</v>
      </c>
      <c r="W17" s="133"/>
      <c r="X17" s="136"/>
      <c r="Y17" s="133"/>
      <c r="AB17" s="349" t="s">
        <v>404</v>
      </c>
      <c r="AC17" s="350">
        <v>6</v>
      </c>
      <c r="AD17" s="355">
        <v>0.007</v>
      </c>
      <c r="AE17" s="350">
        <v>5</v>
      </c>
      <c r="AF17" s="356">
        <v>0.006</v>
      </c>
    </row>
    <row r="18" spans="1:32" ht="21" customHeight="1">
      <c r="A18" s="129"/>
      <c r="B18" s="132" t="s">
        <v>103</v>
      </c>
      <c r="C18" s="133">
        <v>7</v>
      </c>
      <c r="D18" s="134">
        <f t="shared" si="0"/>
        <v>0.013307984790874524</v>
      </c>
      <c r="E18" s="133">
        <v>2</v>
      </c>
      <c r="F18" s="134">
        <f t="shared" si="1"/>
        <v>0.005263157894736842</v>
      </c>
      <c r="G18" s="110"/>
      <c r="H18" s="110">
        <v>9</v>
      </c>
      <c r="I18" s="135">
        <f t="shared" si="5"/>
        <v>0.009922822491730982</v>
      </c>
      <c r="J18" s="110">
        <v>7.7</v>
      </c>
      <c r="K18" s="133">
        <v>5</v>
      </c>
      <c r="L18" s="134">
        <f t="shared" si="2"/>
        <v>0.008695652173913044</v>
      </c>
      <c r="M18" s="133">
        <v>6.5</v>
      </c>
      <c r="N18" s="133">
        <v>3</v>
      </c>
      <c r="O18" s="134">
        <f t="shared" si="3"/>
        <v>0.014705882352941176</v>
      </c>
      <c r="P18" s="133">
        <v>10.2</v>
      </c>
      <c r="Q18" s="133">
        <v>0</v>
      </c>
      <c r="R18" s="134">
        <f t="shared" si="4"/>
        <v>0</v>
      </c>
      <c r="S18" s="133">
        <v>0</v>
      </c>
      <c r="T18" s="133"/>
      <c r="U18" s="133"/>
      <c r="V18" s="133"/>
      <c r="W18" s="133">
        <v>1</v>
      </c>
      <c r="X18" s="136">
        <f>W18/$W$26</f>
        <v>0.07142857142857142</v>
      </c>
      <c r="Y18" s="133">
        <v>37</v>
      </c>
      <c r="AB18" s="345" t="s">
        <v>405</v>
      </c>
      <c r="AC18" s="346">
        <v>4</v>
      </c>
      <c r="AD18" s="353">
        <v>0.004</v>
      </c>
      <c r="AE18" s="346">
        <v>0</v>
      </c>
      <c r="AF18" s="354">
        <v>0</v>
      </c>
    </row>
    <row r="19" spans="1:32" ht="21" customHeight="1">
      <c r="A19" s="129"/>
      <c r="B19" s="132" t="s">
        <v>104</v>
      </c>
      <c r="C19" s="133">
        <v>6</v>
      </c>
      <c r="D19" s="134">
        <f t="shared" si="0"/>
        <v>0.011406844106463879</v>
      </c>
      <c r="E19" s="133">
        <v>2</v>
      </c>
      <c r="F19" s="134">
        <f t="shared" si="1"/>
        <v>0.005263157894736842</v>
      </c>
      <c r="G19" s="110"/>
      <c r="H19" s="110">
        <v>8</v>
      </c>
      <c r="I19" s="135">
        <f t="shared" si="5"/>
        <v>0.008820286659316428</v>
      </c>
      <c r="J19" s="110">
        <v>6.8</v>
      </c>
      <c r="K19" s="133">
        <v>4</v>
      </c>
      <c r="L19" s="134">
        <f t="shared" si="2"/>
        <v>0.006956521739130435</v>
      </c>
      <c r="M19" s="133">
        <v>4.6</v>
      </c>
      <c r="N19" s="133">
        <v>3</v>
      </c>
      <c r="O19" s="134">
        <f t="shared" si="3"/>
        <v>0.014705882352941176</v>
      </c>
      <c r="P19" s="133">
        <v>13.7</v>
      </c>
      <c r="Q19" s="133">
        <v>1</v>
      </c>
      <c r="R19" s="134">
        <f t="shared" si="4"/>
        <v>0.008849557522123894</v>
      </c>
      <c r="S19" s="133">
        <v>22.2</v>
      </c>
      <c r="T19" s="133"/>
      <c r="U19" s="133"/>
      <c r="V19" s="133"/>
      <c r="W19" s="133"/>
      <c r="X19" s="136"/>
      <c r="Y19" s="133"/>
      <c r="AB19" s="349" t="s">
        <v>406</v>
      </c>
      <c r="AC19" s="350">
        <v>4</v>
      </c>
      <c r="AD19" s="355">
        <v>0.004</v>
      </c>
      <c r="AE19" s="350">
        <v>5</v>
      </c>
      <c r="AF19" s="356">
        <v>0.006</v>
      </c>
    </row>
    <row r="20" spans="1:32" ht="21" customHeight="1">
      <c r="A20" s="129"/>
      <c r="B20" s="132" t="s">
        <v>105</v>
      </c>
      <c r="C20" s="133">
        <v>11</v>
      </c>
      <c r="D20" s="134">
        <f t="shared" si="0"/>
        <v>0.02091254752851711</v>
      </c>
      <c r="E20" s="133">
        <v>7</v>
      </c>
      <c r="F20" s="134">
        <f t="shared" si="1"/>
        <v>0.018421052631578946</v>
      </c>
      <c r="G20" s="110"/>
      <c r="H20" s="110">
        <v>18</v>
      </c>
      <c r="I20" s="135">
        <f t="shared" si="5"/>
        <v>0.019845644983461964</v>
      </c>
      <c r="J20" s="110">
        <v>5.9</v>
      </c>
      <c r="K20" s="133">
        <v>11</v>
      </c>
      <c r="L20" s="134">
        <f t="shared" si="2"/>
        <v>0.019130434782608695</v>
      </c>
      <c r="M20" s="133">
        <v>4.3</v>
      </c>
      <c r="N20" s="133">
        <v>5</v>
      </c>
      <c r="O20" s="134">
        <f t="shared" si="3"/>
        <v>0.024509803921568627</v>
      </c>
      <c r="P20" s="133">
        <v>15.2</v>
      </c>
      <c r="Q20" s="133">
        <v>2</v>
      </c>
      <c r="R20" s="134">
        <f t="shared" si="4"/>
        <v>0.017699115044247787</v>
      </c>
      <c r="S20" s="133">
        <v>28.2</v>
      </c>
      <c r="T20" s="133"/>
      <c r="U20" s="133"/>
      <c r="V20" s="133"/>
      <c r="W20" s="133"/>
      <c r="X20" s="136"/>
      <c r="Y20" s="133"/>
      <c r="AB20" s="345" t="s">
        <v>407</v>
      </c>
      <c r="AC20" s="346">
        <v>4</v>
      </c>
      <c r="AD20" s="353">
        <v>0.004</v>
      </c>
      <c r="AE20" s="346">
        <v>0</v>
      </c>
      <c r="AF20" s="354">
        <v>0</v>
      </c>
    </row>
    <row r="21" spans="1:32" ht="21" customHeight="1">
      <c r="A21" s="129"/>
      <c r="B21" s="132" t="s">
        <v>106</v>
      </c>
      <c r="C21" s="133">
        <v>3</v>
      </c>
      <c r="D21" s="134">
        <f t="shared" si="0"/>
        <v>0.005703422053231939</v>
      </c>
      <c r="E21" s="133">
        <v>1</v>
      </c>
      <c r="F21" s="134">
        <f t="shared" si="1"/>
        <v>0.002631578947368421</v>
      </c>
      <c r="G21" s="110"/>
      <c r="H21" s="110">
        <v>4</v>
      </c>
      <c r="I21" s="135">
        <f t="shared" si="5"/>
        <v>0.004410143329658214</v>
      </c>
      <c r="J21" s="110">
        <v>11.8</v>
      </c>
      <c r="K21" s="133">
        <v>3</v>
      </c>
      <c r="L21" s="134">
        <f t="shared" si="2"/>
        <v>0.0052173913043478265</v>
      </c>
      <c r="M21" s="133">
        <v>14</v>
      </c>
      <c r="N21" s="133">
        <v>0</v>
      </c>
      <c r="O21" s="134">
        <f t="shared" si="3"/>
        <v>0</v>
      </c>
      <c r="P21" s="133">
        <v>0</v>
      </c>
      <c r="Q21" s="133">
        <v>1</v>
      </c>
      <c r="R21" s="134">
        <f t="shared" si="4"/>
        <v>0.008849557522123894</v>
      </c>
      <c r="S21" s="133">
        <v>50</v>
      </c>
      <c r="T21" s="133"/>
      <c r="U21" s="133"/>
      <c r="V21" s="133"/>
      <c r="W21" s="133"/>
      <c r="X21" s="136"/>
      <c r="Y21" s="133"/>
      <c r="AB21" s="349" t="s">
        <v>408</v>
      </c>
      <c r="AC21" s="350">
        <v>6</v>
      </c>
      <c r="AD21" s="355">
        <v>0.007</v>
      </c>
      <c r="AE21" s="350">
        <v>4</v>
      </c>
      <c r="AF21" s="356">
        <v>0.004</v>
      </c>
    </row>
    <row r="22" spans="1:32" ht="21" customHeight="1">
      <c r="A22" s="129"/>
      <c r="B22" s="132" t="s">
        <v>334</v>
      </c>
      <c r="C22" s="133">
        <v>28</v>
      </c>
      <c r="D22" s="134">
        <f t="shared" si="0"/>
        <v>0.053231939163498096</v>
      </c>
      <c r="E22" s="133">
        <v>18</v>
      </c>
      <c r="F22" s="134">
        <f t="shared" si="1"/>
        <v>0.04736842105263158</v>
      </c>
      <c r="G22" s="110"/>
      <c r="H22" s="110">
        <v>46</v>
      </c>
      <c r="I22" s="135">
        <f t="shared" si="5"/>
        <v>0.050716648291069456</v>
      </c>
      <c r="J22" s="110">
        <v>8.6</v>
      </c>
      <c r="K22" s="133">
        <v>25</v>
      </c>
      <c r="L22" s="134">
        <f t="shared" si="2"/>
        <v>0.043478260869565216</v>
      </c>
      <c r="M22" s="133">
        <v>7.1</v>
      </c>
      <c r="N22" s="133">
        <v>13</v>
      </c>
      <c r="O22" s="134">
        <f t="shared" si="3"/>
        <v>0.06372549019607843</v>
      </c>
      <c r="P22" s="133">
        <v>8.9</v>
      </c>
      <c r="Q22" s="133">
        <v>7</v>
      </c>
      <c r="R22" s="134">
        <f t="shared" si="4"/>
        <v>0.061946902654867256</v>
      </c>
      <c r="S22" s="133">
        <v>27.5</v>
      </c>
      <c r="T22" s="133"/>
      <c r="U22" s="133"/>
      <c r="V22" s="133"/>
      <c r="W22" s="133">
        <v>1</v>
      </c>
      <c r="X22" s="136">
        <f>W22/$W$26</f>
        <v>0.07142857142857142</v>
      </c>
      <c r="Y22" s="133">
        <v>6.8</v>
      </c>
      <c r="AB22" s="345" t="s">
        <v>409</v>
      </c>
      <c r="AC22" s="346">
        <v>3</v>
      </c>
      <c r="AD22" s="353">
        <v>0.003</v>
      </c>
      <c r="AE22" s="346">
        <v>4</v>
      </c>
      <c r="AF22" s="354">
        <v>0.004</v>
      </c>
    </row>
    <row r="23" spans="1:32" ht="21" customHeight="1">
      <c r="A23" s="129"/>
      <c r="B23" s="132" t="s">
        <v>108</v>
      </c>
      <c r="C23" s="133">
        <v>54</v>
      </c>
      <c r="D23" s="134">
        <f t="shared" si="0"/>
        <v>0.10266159695817491</v>
      </c>
      <c r="E23" s="133">
        <v>45</v>
      </c>
      <c r="F23" s="134">
        <f t="shared" si="1"/>
        <v>0.11842105263157894</v>
      </c>
      <c r="G23" s="110"/>
      <c r="H23" s="110">
        <v>99</v>
      </c>
      <c r="I23" s="135">
        <f t="shared" si="5"/>
        <v>0.10915104740904079</v>
      </c>
      <c r="J23" s="110">
        <v>9.6</v>
      </c>
      <c r="K23" s="133">
        <v>51</v>
      </c>
      <c r="L23" s="134">
        <f t="shared" si="2"/>
        <v>0.08869565217391304</v>
      </c>
      <c r="M23" s="133">
        <v>8.6</v>
      </c>
      <c r="N23" s="133">
        <v>32</v>
      </c>
      <c r="O23" s="134">
        <f t="shared" si="3"/>
        <v>0.1568627450980392</v>
      </c>
      <c r="P23" s="133">
        <v>9.2</v>
      </c>
      <c r="Q23" s="133">
        <v>15</v>
      </c>
      <c r="R23" s="134">
        <f t="shared" si="4"/>
        <v>0.13274336283185842</v>
      </c>
      <c r="S23" s="133">
        <v>21.7</v>
      </c>
      <c r="T23" s="133"/>
      <c r="U23" s="133"/>
      <c r="V23" s="133"/>
      <c r="W23" s="133">
        <v>1</v>
      </c>
      <c r="X23" s="136">
        <f>W23/$W$26</f>
        <v>0.07142857142857142</v>
      </c>
      <c r="Y23" s="133">
        <v>4.7</v>
      </c>
      <c r="AB23" s="349" t="s">
        <v>410</v>
      </c>
      <c r="AC23" s="350">
        <v>2</v>
      </c>
      <c r="AD23" s="355">
        <v>0.002</v>
      </c>
      <c r="AE23" s="350">
        <v>3</v>
      </c>
      <c r="AF23" s="356">
        <v>0.003</v>
      </c>
    </row>
    <row r="24" spans="1:32" ht="21" customHeight="1">
      <c r="A24" s="129"/>
      <c r="B24" s="132" t="s">
        <v>109</v>
      </c>
      <c r="C24" s="133">
        <v>1</v>
      </c>
      <c r="D24" s="134">
        <f t="shared" si="0"/>
        <v>0.0019011406844106464</v>
      </c>
      <c r="E24" s="133"/>
      <c r="F24" s="134">
        <f t="shared" si="1"/>
        <v>0</v>
      </c>
      <c r="G24" s="110"/>
      <c r="H24" s="110">
        <v>1</v>
      </c>
      <c r="I24" s="135">
        <f t="shared" si="5"/>
        <v>0.0011025358324145535</v>
      </c>
      <c r="J24" s="110">
        <v>29.4</v>
      </c>
      <c r="K24" s="133"/>
      <c r="L24" s="134">
        <f t="shared" si="2"/>
        <v>0</v>
      </c>
      <c r="M24" s="133"/>
      <c r="N24" s="133">
        <v>1</v>
      </c>
      <c r="O24" s="134">
        <f t="shared" si="3"/>
        <v>0.004901960784313725</v>
      </c>
      <c r="P24" s="133">
        <v>45.5</v>
      </c>
      <c r="Q24" s="133">
        <v>0</v>
      </c>
      <c r="R24" s="134">
        <f t="shared" si="4"/>
        <v>0</v>
      </c>
      <c r="S24" s="133">
        <v>0</v>
      </c>
      <c r="T24" s="133"/>
      <c r="U24" s="133"/>
      <c r="V24" s="133"/>
      <c r="W24" s="133"/>
      <c r="X24" s="133"/>
      <c r="Y24" s="133"/>
      <c r="AB24" s="345" t="s">
        <v>411</v>
      </c>
      <c r="AC24" s="346">
        <v>1</v>
      </c>
      <c r="AD24" s="353">
        <v>0.001</v>
      </c>
      <c r="AE24" s="346">
        <v>3</v>
      </c>
      <c r="AF24" s="354">
        <v>0.003</v>
      </c>
    </row>
    <row r="25" spans="1:32" ht="21" customHeight="1">
      <c r="A25" s="129"/>
      <c r="B25" s="132" t="s">
        <v>221</v>
      </c>
      <c r="C25" s="133">
        <v>13</v>
      </c>
      <c r="D25" s="134">
        <f t="shared" si="0"/>
        <v>0.024714828897338403</v>
      </c>
      <c r="E25" s="133">
        <v>11</v>
      </c>
      <c r="F25" s="134">
        <f t="shared" si="1"/>
        <v>0.02894736842105263</v>
      </c>
      <c r="G25" s="133">
        <v>1</v>
      </c>
      <c r="H25" s="110">
        <v>25</v>
      </c>
      <c r="I25" s="135">
        <f t="shared" si="5"/>
        <v>0.027563395810363836</v>
      </c>
      <c r="J25" s="110">
        <v>75.5</v>
      </c>
      <c r="K25" s="133">
        <v>7</v>
      </c>
      <c r="L25" s="134">
        <f t="shared" si="2"/>
        <v>0.01217391304347826</v>
      </c>
      <c r="M25" s="133">
        <v>4.9</v>
      </c>
      <c r="N25" s="133">
        <v>1</v>
      </c>
      <c r="O25" s="134">
        <f t="shared" si="3"/>
        <v>0.004901960784313725</v>
      </c>
      <c r="P25" s="133">
        <v>12</v>
      </c>
      <c r="Q25" s="133">
        <v>17</v>
      </c>
      <c r="R25" s="134">
        <f t="shared" si="4"/>
        <v>0.1504424778761062</v>
      </c>
      <c r="S25" s="133">
        <v>226.7</v>
      </c>
      <c r="T25" s="133"/>
      <c r="U25" s="133"/>
      <c r="V25" s="133"/>
      <c r="W25" s="133"/>
      <c r="X25" s="133"/>
      <c r="Y25" s="133"/>
      <c r="AB25" s="349" t="s">
        <v>412</v>
      </c>
      <c r="AC25" s="350">
        <v>3</v>
      </c>
      <c r="AD25" s="355">
        <v>0.003</v>
      </c>
      <c r="AE25" s="350">
        <v>2</v>
      </c>
      <c r="AF25" s="356">
        <v>0.002</v>
      </c>
    </row>
    <row r="26" spans="1:32" ht="21" customHeight="1">
      <c r="A26" s="129"/>
      <c r="B26" s="137" t="s">
        <v>157</v>
      </c>
      <c r="C26" s="70">
        <v>526</v>
      </c>
      <c r="D26" s="138">
        <f t="shared" si="0"/>
        <v>1</v>
      </c>
      <c r="E26" s="70">
        <v>380</v>
      </c>
      <c r="F26" s="138">
        <f t="shared" si="1"/>
        <v>1</v>
      </c>
      <c r="G26" s="70">
        <v>1</v>
      </c>
      <c r="H26" s="70">
        <v>907</v>
      </c>
      <c r="I26" s="138">
        <f t="shared" si="5"/>
        <v>1</v>
      </c>
      <c r="J26" s="70">
        <v>8.9</v>
      </c>
      <c r="K26" s="70">
        <v>575</v>
      </c>
      <c r="L26" s="138">
        <f t="shared" si="2"/>
        <v>1</v>
      </c>
      <c r="M26" s="70">
        <v>7.8</v>
      </c>
      <c r="N26" s="70">
        <v>204</v>
      </c>
      <c r="O26" s="138">
        <f t="shared" si="3"/>
        <v>1</v>
      </c>
      <c r="P26" s="139">
        <v>10</v>
      </c>
      <c r="Q26" s="70">
        <v>113</v>
      </c>
      <c r="R26" s="138">
        <f t="shared" si="4"/>
        <v>1</v>
      </c>
      <c r="S26" s="70">
        <v>23.3</v>
      </c>
      <c r="T26" s="140">
        <v>1</v>
      </c>
      <c r="U26" s="138">
        <v>1</v>
      </c>
      <c r="V26" s="70">
        <v>111.1</v>
      </c>
      <c r="W26" s="70">
        <v>14</v>
      </c>
      <c r="X26" s="138">
        <f>W26/$W$26</f>
        <v>1</v>
      </c>
      <c r="Y26" s="70">
        <v>4.8</v>
      </c>
      <c r="AB26" s="345" t="s">
        <v>413</v>
      </c>
      <c r="AC26" s="346">
        <v>0</v>
      </c>
      <c r="AD26" s="353">
        <v>0</v>
      </c>
      <c r="AE26" s="346">
        <v>2</v>
      </c>
      <c r="AF26" s="354">
        <v>0.002</v>
      </c>
    </row>
    <row r="27" spans="2:32" ht="39.75" customHeight="1">
      <c r="B27" s="141" t="s">
        <v>379</v>
      </c>
      <c r="AB27" s="349" t="s">
        <v>414</v>
      </c>
      <c r="AC27" s="350">
        <v>6</v>
      </c>
      <c r="AD27" s="355">
        <v>0.007</v>
      </c>
      <c r="AE27" s="350">
        <v>2</v>
      </c>
      <c r="AF27" s="356">
        <v>0.002</v>
      </c>
    </row>
    <row r="28" spans="9:32" ht="30" customHeight="1">
      <c r="I28" s="142"/>
      <c r="AB28" s="345" t="s">
        <v>415</v>
      </c>
      <c r="AC28" s="346">
        <v>0</v>
      </c>
      <c r="AD28" s="353">
        <v>0</v>
      </c>
      <c r="AE28" s="346">
        <v>2</v>
      </c>
      <c r="AF28" s="354">
        <v>0.002</v>
      </c>
    </row>
    <row r="29" spans="1:32" ht="21" customHeight="1">
      <c r="A29" s="128" t="s">
        <v>416</v>
      </c>
      <c r="AB29" s="345"/>
      <c r="AC29" s="346"/>
      <c r="AD29" s="353"/>
      <c r="AE29" s="346"/>
      <c r="AF29" s="357"/>
    </row>
    <row r="30" spans="2:32" ht="21" customHeight="1">
      <c r="B30" s="468" t="s">
        <v>44</v>
      </c>
      <c r="C30" s="470" t="s">
        <v>27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143"/>
      <c r="AB30" s="349" t="s">
        <v>417</v>
      </c>
      <c r="AC30" s="350">
        <v>0</v>
      </c>
      <c r="AD30" s="355">
        <v>0</v>
      </c>
      <c r="AE30" s="350">
        <v>2</v>
      </c>
      <c r="AF30" s="358">
        <v>0.002</v>
      </c>
    </row>
    <row r="31" spans="2:32" ht="29.25" customHeight="1">
      <c r="B31" s="468"/>
      <c r="C31" s="470" t="s">
        <v>382</v>
      </c>
      <c r="D31" s="470"/>
      <c r="E31" s="470" t="s">
        <v>383</v>
      </c>
      <c r="F31" s="470"/>
      <c r="G31" s="470" t="s">
        <v>135</v>
      </c>
      <c r="H31" s="470"/>
      <c r="I31" s="470"/>
      <c r="J31" s="468" t="s">
        <v>385</v>
      </c>
      <c r="K31" s="468"/>
      <c r="L31" s="468"/>
      <c r="M31" s="468" t="s">
        <v>386</v>
      </c>
      <c r="N31" s="468"/>
      <c r="O31" s="468"/>
      <c r="P31" s="468" t="s">
        <v>80</v>
      </c>
      <c r="Q31" s="468"/>
      <c r="R31" s="468"/>
      <c r="S31" s="468" t="s">
        <v>387</v>
      </c>
      <c r="T31" s="468"/>
      <c r="U31" s="468"/>
      <c r="V31" s="468" t="s">
        <v>388</v>
      </c>
      <c r="W31" s="468"/>
      <c r="X31" s="468"/>
      <c r="AB31" s="345" t="s">
        <v>418</v>
      </c>
      <c r="AC31" s="346">
        <v>2</v>
      </c>
      <c r="AD31" s="353">
        <v>0.002</v>
      </c>
      <c r="AE31" s="346">
        <v>0</v>
      </c>
      <c r="AF31" s="357">
        <v>0</v>
      </c>
    </row>
    <row r="32" spans="2:32" ht="21" customHeight="1">
      <c r="B32" s="468"/>
      <c r="C32" s="68" t="s">
        <v>289</v>
      </c>
      <c r="D32" s="76" t="s">
        <v>20</v>
      </c>
      <c r="E32" s="68" t="s">
        <v>289</v>
      </c>
      <c r="F32" s="76" t="s">
        <v>20</v>
      </c>
      <c r="G32" s="68" t="s">
        <v>289</v>
      </c>
      <c r="H32" s="76" t="s">
        <v>20</v>
      </c>
      <c r="I32" s="68" t="s">
        <v>390</v>
      </c>
      <c r="J32" s="68" t="s">
        <v>289</v>
      </c>
      <c r="K32" s="76" t="s">
        <v>20</v>
      </c>
      <c r="L32" s="131" t="s">
        <v>390</v>
      </c>
      <c r="M32" s="68" t="s">
        <v>289</v>
      </c>
      <c r="N32" s="76" t="s">
        <v>20</v>
      </c>
      <c r="O32" s="131" t="s">
        <v>390</v>
      </c>
      <c r="P32" s="68" t="s">
        <v>289</v>
      </c>
      <c r="Q32" s="76" t="s">
        <v>20</v>
      </c>
      <c r="R32" s="131" t="s">
        <v>390</v>
      </c>
      <c r="S32" s="68" t="s">
        <v>289</v>
      </c>
      <c r="T32" s="76" t="s">
        <v>20</v>
      </c>
      <c r="U32" s="131" t="s">
        <v>390</v>
      </c>
      <c r="V32" s="68" t="s">
        <v>289</v>
      </c>
      <c r="W32" s="76" t="s">
        <v>20</v>
      </c>
      <c r="X32" s="131" t="s">
        <v>390</v>
      </c>
      <c r="AB32" s="349" t="s">
        <v>419</v>
      </c>
      <c r="AC32" s="350">
        <v>0</v>
      </c>
      <c r="AD32" s="355">
        <v>0</v>
      </c>
      <c r="AE32" s="350">
        <v>1</v>
      </c>
      <c r="AF32" s="358">
        <v>0.001</v>
      </c>
    </row>
    <row r="33" spans="2:32" ht="21" customHeight="1">
      <c r="B33" s="71" t="s">
        <v>90</v>
      </c>
      <c r="C33" s="76">
        <v>25</v>
      </c>
      <c r="D33" s="144">
        <f aca="true" t="shared" si="6" ref="D33:D54">C33/$C$54</f>
        <v>0.04940711462450593</v>
      </c>
      <c r="E33" s="76">
        <v>17</v>
      </c>
      <c r="F33" s="144">
        <f aca="true" t="shared" si="7" ref="F33:F54">E33/$E$54</f>
        <v>0.04392764857881137</v>
      </c>
      <c r="G33" s="145">
        <v>42</v>
      </c>
      <c r="H33" s="146">
        <f aca="true" t="shared" si="8" ref="H33:H54">G33/$G$54</f>
        <v>0.04703247480403135</v>
      </c>
      <c r="I33" s="147">
        <v>6.764374295377678</v>
      </c>
      <c r="J33" s="76">
        <v>35</v>
      </c>
      <c r="K33" s="144">
        <f aca="true" t="shared" si="9" ref="K33:K54">J33/$J$54</f>
        <v>0.0603448275862069</v>
      </c>
      <c r="L33" s="76">
        <v>8.4</v>
      </c>
      <c r="M33" s="76">
        <v>5</v>
      </c>
      <c r="N33" s="144">
        <f aca="true" t="shared" si="10" ref="N33:N54">M33/$M$54</f>
        <v>0.024509803921568627</v>
      </c>
      <c r="O33" s="76">
        <v>7.6</v>
      </c>
      <c r="P33" s="76">
        <v>2</v>
      </c>
      <c r="Q33" s="144">
        <f>P33/$P$54</f>
        <v>0.017699115044247787</v>
      </c>
      <c r="R33" s="76">
        <v>8.1</v>
      </c>
      <c r="S33" s="76"/>
      <c r="T33" s="76"/>
      <c r="U33" s="76"/>
      <c r="V33" s="76">
        <v>1</v>
      </c>
      <c r="W33" s="144">
        <f>V33/$V$54</f>
        <v>0.06666666666666667</v>
      </c>
      <c r="X33" s="76">
        <v>6.2</v>
      </c>
      <c r="AB33" s="345" t="s">
        <v>420</v>
      </c>
      <c r="AC33" s="346">
        <v>0</v>
      </c>
      <c r="AD33" s="353">
        <v>0</v>
      </c>
      <c r="AE33" s="346">
        <v>1</v>
      </c>
      <c r="AF33" s="357">
        <v>0.001</v>
      </c>
    </row>
    <row r="34" spans="2:32" ht="21" customHeight="1">
      <c r="B34" s="71" t="s">
        <v>91</v>
      </c>
      <c r="C34" s="76">
        <v>3</v>
      </c>
      <c r="D34" s="144">
        <f t="shared" si="6"/>
        <v>0.005928853754940711</v>
      </c>
      <c r="E34" s="76">
        <v>3</v>
      </c>
      <c r="F34" s="144">
        <f t="shared" si="7"/>
        <v>0.007751937984496124</v>
      </c>
      <c r="G34" s="145">
        <v>6</v>
      </c>
      <c r="H34" s="146">
        <f t="shared" si="8"/>
        <v>0.006718924972004479</v>
      </c>
      <c r="I34" s="147">
        <v>2.9673590504451037</v>
      </c>
      <c r="J34" s="76">
        <v>6</v>
      </c>
      <c r="K34" s="144">
        <f t="shared" si="9"/>
        <v>0.010344827586206896</v>
      </c>
      <c r="L34" s="76">
        <v>5.5</v>
      </c>
      <c r="M34" s="76">
        <v>4</v>
      </c>
      <c r="N34" s="144">
        <f t="shared" si="10"/>
        <v>0.0196078431372549</v>
      </c>
      <c r="O34" s="76">
        <v>26.3</v>
      </c>
      <c r="P34" s="76">
        <v>1</v>
      </c>
      <c r="Q34" s="144">
        <f aca="true" t="shared" si="11" ref="Q34:Q53">P34/$P$54</f>
        <v>0.008849557522123894</v>
      </c>
      <c r="R34" s="76">
        <v>1.2</v>
      </c>
      <c r="S34" s="76"/>
      <c r="T34" s="76"/>
      <c r="U34" s="76"/>
      <c r="V34" s="76"/>
      <c r="W34" s="144"/>
      <c r="X34" s="76"/>
      <c r="AB34" s="349" t="s">
        <v>421</v>
      </c>
      <c r="AC34" s="350">
        <v>3</v>
      </c>
      <c r="AD34" s="355">
        <v>0.003</v>
      </c>
      <c r="AE34" s="350">
        <v>1</v>
      </c>
      <c r="AF34" s="358">
        <v>0.001</v>
      </c>
    </row>
    <row r="35" spans="2:32" ht="21" customHeight="1">
      <c r="B35" s="71" t="s">
        <v>311</v>
      </c>
      <c r="C35" s="76">
        <v>6</v>
      </c>
      <c r="D35" s="144">
        <f t="shared" si="6"/>
        <v>0.011857707509881422</v>
      </c>
      <c r="E35" s="76">
        <v>5</v>
      </c>
      <c r="F35" s="144">
        <f t="shared" si="7"/>
        <v>0.012919896640826873</v>
      </c>
      <c r="G35" s="145">
        <v>11</v>
      </c>
      <c r="H35" s="146">
        <f t="shared" si="8"/>
        <v>0.012318029115341545</v>
      </c>
      <c r="I35" s="147">
        <v>8.130081300813009</v>
      </c>
      <c r="J35" s="76">
        <v>6</v>
      </c>
      <c r="K35" s="144">
        <f t="shared" si="9"/>
        <v>0.010344827586206896</v>
      </c>
      <c r="L35" s="76">
        <v>5.5</v>
      </c>
      <c r="M35" s="76">
        <v>8</v>
      </c>
      <c r="N35" s="144">
        <f t="shared" si="10"/>
        <v>0.0392156862745098</v>
      </c>
      <c r="O35" s="76">
        <v>15.5</v>
      </c>
      <c r="P35" s="76"/>
      <c r="Q35" s="144">
        <f t="shared" si="11"/>
        <v>0</v>
      </c>
      <c r="R35" s="76"/>
      <c r="S35" s="76"/>
      <c r="T35" s="76"/>
      <c r="U35" s="76"/>
      <c r="V35" s="76"/>
      <c r="W35" s="144"/>
      <c r="X35" s="76"/>
      <c r="AB35" s="345" t="s">
        <v>422</v>
      </c>
      <c r="AC35" s="346">
        <v>1</v>
      </c>
      <c r="AD35" s="353">
        <v>0.001</v>
      </c>
      <c r="AE35" s="346">
        <v>1</v>
      </c>
      <c r="AF35" s="357">
        <v>0.001</v>
      </c>
    </row>
    <row r="36" spans="2:32" ht="21" customHeight="1">
      <c r="B36" s="71" t="s">
        <v>93</v>
      </c>
      <c r="C36" s="76">
        <v>29</v>
      </c>
      <c r="D36" s="144">
        <f t="shared" si="6"/>
        <v>0.05731225296442688</v>
      </c>
      <c r="E36" s="76">
        <v>24</v>
      </c>
      <c r="F36" s="144">
        <f t="shared" si="7"/>
        <v>0.06201550387596899</v>
      </c>
      <c r="G36" s="145">
        <v>53</v>
      </c>
      <c r="H36" s="146">
        <f t="shared" si="8"/>
        <v>0.0593505039193729</v>
      </c>
      <c r="I36" s="147">
        <v>9.183850285912321</v>
      </c>
      <c r="J36" s="76">
        <v>25</v>
      </c>
      <c r="K36" s="144">
        <f t="shared" si="9"/>
        <v>0.04310344827586207</v>
      </c>
      <c r="L36" s="76">
        <v>9.6</v>
      </c>
      <c r="M36" s="76">
        <v>22</v>
      </c>
      <c r="N36" s="144">
        <f t="shared" si="10"/>
        <v>0.10784313725490197</v>
      </c>
      <c r="O36" s="76">
        <v>11.8</v>
      </c>
      <c r="P36" s="76">
        <v>5</v>
      </c>
      <c r="Q36" s="144">
        <f t="shared" si="11"/>
        <v>0.04424778761061947</v>
      </c>
      <c r="R36" s="76">
        <v>21.2</v>
      </c>
      <c r="S36" s="76"/>
      <c r="T36" s="76"/>
      <c r="U36" s="76"/>
      <c r="V36" s="76"/>
      <c r="W36" s="144"/>
      <c r="X36" s="76"/>
      <c r="AB36" s="349" t="s">
        <v>423</v>
      </c>
      <c r="AC36" s="350">
        <v>1</v>
      </c>
      <c r="AD36" s="355">
        <v>0.001</v>
      </c>
      <c r="AE36" s="350">
        <v>1</v>
      </c>
      <c r="AF36" s="358">
        <v>0.001</v>
      </c>
    </row>
    <row r="37" spans="2:32" ht="21" customHeight="1">
      <c r="B37" s="71" t="s">
        <v>94</v>
      </c>
      <c r="C37" s="76">
        <v>29</v>
      </c>
      <c r="D37" s="144">
        <f t="shared" si="6"/>
        <v>0.05731225296442688</v>
      </c>
      <c r="E37" s="76">
        <v>25</v>
      </c>
      <c r="F37" s="144">
        <f t="shared" si="7"/>
        <v>0.06459948320413436</v>
      </c>
      <c r="G37" s="145">
        <v>54</v>
      </c>
      <c r="H37" s="146">
        <f t="shared" si="8"/>
        <v>0.060470324748040316</v>
      </c>
      <c r="I37" s="147">
        <v>9.793253536452665</v>
      </c>
      <c r="J37" s="76">
        <v>36</v>
      </c>
      <c r="K37" s="144">
        <f t="shared" si="9"/>
        <v>0.06206896551724138</v>
      </c>
      <c r="L37" s="76">
        <v>8.7</v>
      </c>
      <c r="M37" s="76">
        <v>11</v>
      </c>
      <c r="N37" s="144">
        <f t="shared" si="10"/>
        <v>0.05392156862745098</v>
      </c>
      <c r="O37" s="76">
        <v>5.8</v>
      </c>
      <c r="P37" s="76">
        <v>9</v>
      </c>
      <c r="Q37" s="144">
        <f t="shared" si="11"/>
        <v>0.07964601769911504</v>
      </c>
      <c r="R37" s="76">
        <v>27.1</v>
      </c>
      <c r="S37" s="76"/>
      <c r="T37" s="76"/>
      <c r="U37" s="76"/>
      <c r="V37" s="76"/>
      <c r="W37" s="144"/>
      <c r="X37" s="76"/>
      <c r="AB37" s="345" t="s">
        <v>424</v>
      </c>
      <c r="AC37" s="346">
        <v>1</v>
      </c>
      <c r="AD37" s="353">
        <v>0.001</v>
      </c>
      <c r="AE37" s="346">
        <v>1</v>
      </c>
      <c r="AF37" s="357">
        <v>0.001</v>
      </c>
    </row>
    <row r="38" spans="2:32" ht="21" customHeight="1">
      <c r="B38" s="71" t="s">
        <v>95</v>
      </c>
      <c r="C38" s="76">
        <v>15</v>
      </c>
      <c r="D38" s="144">
        <f t="shared" si="6"/>
        <v>0.029644268774703556</v>
      </c>
      <c r="E38" s="76">
        <v>16</v>
      </c>
      <c r="F38" s="144">
        <f t="shared" si="7"/>
        <v>0.041343669250646</v>
      </c>
      <c r="G38" s="145">
        <v>31</v>
      </c>
      <c r="H38" s="146">
        <f t="shared" si="8"/>
        <v>0.03471444568868981</v>
      </c>
      <c r="I38" s="147">
        <v>11.909335382251248</v>
      </c>
      <c r="J38" s="76">
        <v>24</v>
      </c>
      <c r="K38" s="144">
        <f t="shared" si="9"/>
        <v>0.041379310344827586</v>
      </c>
      <c r="L38" s="76">
        <v>7.2</v>
      </c>
      <c r="M38" s="76">
        <v>6</v>
      </c>
      <c r="N38" s="144">
        <f t="shared" si="10"/>
        <v>0.029411764705882353</v>
      </c>
      <c r="O38" s="76">
        <v>9.4</v>
      </c>
      <c r="P38" s="76">
        <v>1</v>
      </c>
      <c r="Q38" s="144">
        <f t="shared" si="11"/>
        <v>0.008849557522123894</v>
      </c>
      <c r="R38" s="76">
        <v>7.7</v>
      </c>
      <c r="S38" s="76"/>
      <c r="T38" s="76"/>
      <c r="U38" s="76"/>
      <c r="V38" s="76"/>
      <c r="W38" s="144"/>
      <c r="X38" s="76"/>
      <c r="AB38" s="349" t="s">
        <v>417</v>
      </c>
      <c r="AC38" s="350">
        <v>1</v>
      </c>
      <c r="AD38" s="355">
        <v>0.001</v>
      </c>
      <c r="AE38" s="350">
        <v>0</v>
      </c>
      <c r="AF38" s="358">
        <v>0</v>
      </c>
    </row>
    <row r="39" spans="2:32" ht="21" customHeight="1">
      <c r="B39" s="71" t="s">
        <v>96</v>
      </c>
      <c r="C39" s="76">
        <v>49</v>
      </c>
      <c r="D39" s="144">
        <f t="shared" si="6"/>
        <v>0.09683794466403162</v>
      </c>
      <c r="E39" s="76">
        <v>37</v>
      </c>
      <c r="F39" s="144">
        <f t="shared" si="7"/>
        <v>0.09560723514211886</v>
      </c>
      <c r="G39" s="145">
        <v>86</v>
      </c>
      <c r="H39" s="146">
        <f t="shared" si="8"/>
        <v>0.09630459126539753</v>
      </c>
      <c r="I39" s="147">
        <v>8.564883975699631</v>
      </c>
      <c r="J39" s="76">
        <v>47</v>
      </c>
      <c r="K39" s="144">
        <f t="shared" si="9"/>
        <v>0.08103448275862069</v>
      </c>
      <c r="L39" s="76">
        <v>6.7</v>
      </c>
      <c r="M39" s="76">
        <v>17</v>
      </c>
      <c r="N39" s="144">
        <f t="shared" si="10"/>
        <v>0.08333333333333333</v>
      </c>
      <c r="O39" s="76">
        <v>6.5</v>
      </c>
      <c r="P39" s="76">
        <v>12</v>
      </c>
      <c r="Q39" s="144">
        <f t="shared" si="11"/>
        <v>0.10619469026548672</v>
      </c>
      <c r="R39" s="76">
        <v>25.8</v>
      </c>
      <c r="S39" s="76"/>
      <c r="T39" s="76"/>
      <c r="U39" s="76"/>
      <c r="V39" s="76">
        <v>1</v>
      </c>
      <c r="W39" s="144">
        <f>V39/$V$54</f>
        <v>0.06666666666666667</v>
      </c>
      <c r="X39" s="76">
        <v>4.8</v>
      </c>
      <c r="AB39" s="345" t="s">
        <v>425</v>
      </c>
      <c r="AC39" s="346">
        <v>1</v>
      </c>
      <c r="AD39" s="353">
        <v>0.001</v>
      </c>
      <c r="AE39" s="346">
        <v>0</v>
      </c>
      <c r="AF39" s="357">
        <v>0</v>
      </c>
    </row>
    <row r="40" spans="2:32" ht="21" customHeight="1">
      <c r="B40" s="71" t="s">
        <v>97</v>
      </c>
      <c r="C40" s="76">
        <v>73</v>
      </c>
      <c r="D40" s="144">
        <f t="shared" si="6"/>
        <v>0.1442687747035573</v>
      </c>
      <c r="E40" s="76">
        <v>50</v>
      </c>
      <c r="F40" s="144">
        <f t="shared" si="7"/>
        <v>0.12919896640826872</v>
      </c>
      <c r="G40" s="145">
        <v>123</v>
      </c>
      <c r="H40" s="146">
        <f t="shared" si="8"/>
        <v>0.13773796192609183</v>
      </c>
      <c r="I40" s="147">
        <v>8.743868628705481</v>
      </c>
      <c r="J40" s="76">
        <v>81</v>
      </c>
      <c r="K40" s="144">
        <f t="shared" si="9"/>
        <v>0.1396551724137931</v>
      </c>
      <c r="L40" s="76">
        <v>7.8</v>
      </c>
      <c r="M40" s="76">
        <v>28</v>
      </c>
      <c r="N40" s="144">
        <f t="shared" si="10"/>
        <v>0.13725490196078433</v>
      </c>
      <c r="O40" s="76">
        <v>9.8</v>
      </c>
      <c r="P40" s="76">
        <v>17</v>
      </c>
      <c r="Q40" s="144">
        <f t="shared" si="11"/>
        <v>0.1504424778761062</v>
      </c>
      <c r="R40" s="76">
        <v>35.1</v>
      </c>
      <c r="S40" s="76"/>
      <c r="T40" s="76"/>
      <c r="U40" s="76"/>
      <c r="V40" s="76">
        <v>3</v>
      </c>
      <c r="W40" s="144">
        <f>V40/$V$54</f>
        <v>0.2</v>
      </c>
      <c r="X40" s="76">
        <v>6.6</v>
      </c>
      <c r="AB40" s="359" t="s">
        <v>21</v>
      </c>
      <c r="AC40" s="359">
        <v>907</v>
      </c>
      <c r="AD40" s="351">
        <v>1</v>
      </c>
      <c r="AE40" s="359">
        <v>893</v>
      </c>
      <c r="AF40" s="360">
        <v>1</v>
      </c>
    </row>
    <row r="41" spans="2:24" ht="21" customHeight="1">
      <c r="B41" s="71" t="s">
        <v>98</v>
      </c>
      <c r="C41" s="76">
        <v>9</v>
      </c>
      <c r="D41" s="144">
        <f t="shared" si="6"/>
        <v>0.017786561264822136</v>
      </c>
      <c r="E41" s="76">
        <v>17</v>
      </c>
      <c r="F41" s="144">
        <f t="shared" si="7"/>
        <v>0.04392764857881137</v>
      </c>
      <c r="G41" s="145">
        <v>26</v>
      </c>
      <c r="H41" s="146">
        <f t="shared" si="8"/>
        <v>0.029115341545352745</v>
      </c>
      <c r="I41" s="147">
        <v>6.218607988519493</v>
      </c>
      <c r="J41" s="76">
        <v>23</v>
      </c>
      <c r="K41" s="144">
        <f t="shared" si="9"/>
        <v>0.039655172413793106</v>
      </c>
      <c r="L41" s="76">
        <v>8.9</v>
      </c>
      <c r="M41" s="76">
        <v>11</v>
      </c>
      <c r="N41" s="144">
        <f t="shared" si="10"/>
        <v>0.05392156862745098</v>
      </c>
      <c r="O41" s="76">
        <v>22.1</v>
      </c>
      <c r="P41" s="76">
        <v>1</v>
      </c>
      <c r="Q41" s="144">
        <f t="shared" si="11"/>
        <v>0.008849557522123894</v>
      </c>
      <c r="R41" s="76">
        <v>9.3</v>
      </c>
      <c r="S41" s="76"/>
      <c r="T41" s="76"/>
      <c r="U41" s="76"/>
      <c r="V41" s="76"/>
      <c r="W41" s="144"/>
      <c r="X41" s="76"/>
    </row>
    <row r="42" spans="2:24" ht="21" customHeight="1">
      <c r="B42" s="71" t="s">
        <v>99</v>
      </c>
      <c r="C42" s="76">
        <v>48</v>
      </c>
      <c r="D42" s="144">
        <f t="shared" si="6"/>
        <v>0.09486166007905138</v>
      </c>
      <c r="E42" s="76">
        <v>31</v>
      </c>
      <c r="F42" s="144">
        <f t="shared" si="7"/>
        <v>0.08010335917312661</v>
      </c>
      <c r="G42" s="145">
        <v>79</v>
      </c>
      <c r="H42" s="146">
        <f t="shared" si="8"/>
        <v>0.08846584546472565</v>
      </c>
      <c r="I42" s="147">
        <v>9.026508226691043</v>
      </c>
      <c r="J42" s="76">
        <v>64</v>
      </c>
      <c r="K42" s="144">
        <f t="shared" si="9"/>
        <v>0.1103448275862069</v>
      </c>
      <c r="L42" s="76">
        <v>8</v>
      </c>
      <c r="M42" s="76">
        <v>16</v>
      </c>
      <c r="N42" s="144">
        <f t="shared" si="10"/>
        <v>0.0784313725490196</v>
      </c>
      <c r="O42" s="76">
        <v>15.3</v>
      </c>
      <c r="P42" s="76">
        <v>4</v>
      </c>
      <c r="Q42" s="144">
        <f t="shared" si="11"/>
        <v>0.035398230088495575</v>
      </c>
      <c r="R42" s="76">
        <v>11.1</v>
      </c>
      <c r="S42" s="76"/>
      <c r="T42" s="76"/>
      <c r="U42" s="76"/>
      <c r="V42" s="76">
        <v>2</v>
      </c>
      <c r="W42" s="144">
        <f>V42/$V$54</f>
        <v>0.13333333333333333</v>
      </c>
      <c r="X42" s="76">
        <v>6.3</v>
      </c>
    </row>
    <row r="43" spans="2:24" ht="21" customHeight="1">
      <c r="B43" s="71" t="s">
        <v>100</v>
      </c>
      <c r="C43" s="76">
        <v>82</v>
      </c>
      <c r="D43" s="144">
        <f t="shared" si="6"/>
        <v>0.16205533596837945</v>
      </c>
      <c r="E43" s="76">
        <v>53</v>
      </c>
      <c r="F43" s="144">
        <f t="shared" si="7"/>
        <v>0.13695090439276486</v>
      </c>
      <c r="G43" s="145">
        <v>135</v>
      </c>
      <c r="H43" s="146">
        <f t="shared" si="8"/>
        <v>0.1511758118701008</v>
      </c>
      <c r="I43" s="147">
        <v>9.907529722589167</v>
      </c>
      <c r="J43" s="76">
        <v>97</v>
      </c>
      <c r="K43" s="144">
        <f t="shared" si="9"/>
        <v>0.16724137931034483</v>
      </c>
      <c r="L43" s="76">
        <v>7.7</v>
      </c>
      <c r="M43" s="76">
        <v>14</v>
      </c>
      <c r="N43" s="144">
        <f t="shared" si="10"/>
        <v>0.06862745098039216</v>
      </c>
      <c r="O43" s="76">
        <v>9.3</v>
      </c>
      <c r="P43" s="76">
        <v>15</v>
      </c>
      <c r="Q43" s="144">
        <f t="shared" si="11"/>
        <v>0.13274336283185842</v>
      </c>
      <c r="R43" s="76">
        <v>14.9</v>
      </c>
      <c r="S43" s="76">
        <v>1</v>
      </c>
      <c r="T43" s="148">
        <v>1</v>
      </c>
      <c r="U43" s="76">
        <v>333.3</v>
      </c>
      <c r="V43" s="76">
        <v>2</v>
      </c>
      <c r="W43" s="144">
        <f>V43/$V$54</f>
        <v>0.13333333333333333</v>
      </c>
      <c r="X43" s="76">
        <v>5.8</v>
      </c>
    </row>
    <row r="44" spans="2:24" ht="21" customHeight="1">
      <c r="B44" s="71" t="s">
        <v>101</v>
      </c>
      <c r="C44" s="76">
        <v>9</v>
      </c>
      <c r="D44" s="144">
        <f t="shared" si="6"/>
        <v>0.017786561264822136</v>
      </c>
      <c r="E44" s="76">
        <v>5</v>
      </c>
      <c r="F44" s="144">
        <f t="shared" si="7"/>
        <v>0.012919896640826873</v>
      </c>
      <c r="G44" s="145">
        <v>14</v>
      </c>
      <c r="H44" s="146">
        <f t="shared" si="8"/>
        <v>0.015677491601343786</v>
      </c>
      <c r="I44" s="147">
        <v>9.038089089735314</v>
      </c>
      <c r="J44" s="76">
        <v>12</v>
      </c>
      <c r="K44" s="144">
        <f t="shared" si="9"/>
        <v>0.020689655172413793</v>
      </c>
      <c r="L44" s="76">
        <v>6.2</v>
      </c>
      <c r="M44" s="76">
        <v>3</v>
      </c>
      <c r="N44" s="144">
        <f t="shared" si="10"/>
        <v>0.014705882352941176</v>
      </c>
      <c r="O44" s="76">
        <v>16.4</v>
      </c>
      <c r="P44" s="76">
        <v>2</v>
      </c>
      <c r="Q44" s="144">
        <f t="shared" si="11"/>
        <v>0.017699115044247787</v>
      </c>
      <c r="R44" s="76">
        <v>46.5</v>
      </c>
      <c r="S44" s="76"/>
      <c r="T44" s="76"/>
      <c r="U44" s="76"/>
      <c r="V44" s="76"/>
      <c r="W44" s="144"/>
      <c r="X44" s="76"/>
    </row>
    <row r="45" spans="2:24" ht="21" customHeight="1">
      <c r="B45" s="71" t="s">
        <v>102</v>
      </c>
      <c r="C45" s="76">
        <v>3</v>
      </c>
      <c r="D45" s="144">
        <f t="shared" si="6"/>
        <v>0.005928853754940711</v>
      </c>
      <c r="E45" s="76">
        <v>3</v>
      </c>
      <c r="F45" s="144">
        <f t="shared" si="7"/>
        <v>0.007751937984496124</v>
      </c>
      <c r="G45" s="145">
        <v>6</v>
      </c>
      <c r="H45" s="146">
        <f t="shared" si="8"/>
        <v>0.006718924972004479</v>
      </c>
      <c r="I45" s="147">
        <v>4.878048780487805</v>
      </c>
      <c r="J45" s="76">
        <v>3</v>
      </c>
      <c r="K45" s="144">
        <f t="shared" si="9"/>
        <v>0.005172413793103448</v>
      </c>
      <c r="L45" s="76">
        <v>8</v>
      </c>
      <c r="M45" s="76">
        <v>1</v>
      </c>
      <c r="N45" s="144">
        <f t="shared" si="10"/>
        <v>0.004901960784313725</v>
      </c>
      <c r="O45" s="76">
        <v>19.6</v>
      </c>
      <c r="P45" s="76">
        <v>1</v>
      </c>
      <c r="Q45" s="144">
        <f t="shared" si="11"/>
        <v>0.008849557522123894</v>
      </c>
      <c r="R45" s="76">
        <v>31.3</v>
      </c>
      <c r="S45" s="76"/>
      <c r="T45" s="149"/>
      <c r="U45" s="76"/>
      <c r="V45" s="76"/>
      <c r="W45" s="144"/>
      <c r="X45" s="76"/>
    </row>
    <row r="46" spans="2:24" ht="21" customHeight="1">
      <c r="B46" s="71" t="s">
        <v>103</v>
      </c>
      <c r="C46" s="76">
        <v>2</v>
      </c>
      <c r="D46" s="144">
        <f t="shared" si="6"/>
        <v>0.003952569169960474</v>
      </c>
      <c r="E46" s="76">
        <v>7</v>
      </c>
      <c r="F46" s="144">
        <f t="shared" si="7"/>
        <v>0.01808785529715762</v>
      </c>
      <c r="G46" s="145">
        <v>9</v>
      </c>
      <c r="H46" s="146">
        <f t="shared" si="8"/>
        <v>0.010078387458006719</v>
      </c>
      <c r="I46" s="147">
        <v>8.348794063079778</v>
      </c>
      <c r="J46" s="76">
        <v>7</v>
      </c>
      <c r="K46" s="144">
        <f t="shared" si="9"/>
        <v>0.01206896551724138</v>
      </c>
      <c r="L46" s="76">
        <v>6.5</v>
      </c>
      <c r="M46" s="76">
        <v>3</v>
      </c>
      <c r="N46" s="144">
        <f t="shared" si="10"/>
        <v>0.014705882352941176</v>
      </c>
      <c r="O46" s="76">
        <v>10.2</v>
      </c>
      <c r="P46" s="76"/>
      <c r="Q46" s="144">
        <f t="shared" si="11"/>
        <v>0</v>
      </c>
      <c r="R46" s="76"/>
      <c r="S46" s="76"/>
      <c r="T46" s="76"/>
      <c r="U46" s="76"/>
      <c r="V46" s="76"/>
      <c r="W46" s="144"/>
      <c r="X46" s="76"/>
    </row>
    <row r="47" spans="2:24" ht="21" customHeight="1">
      <c r="B47" s="71" t="s">
        <v>104</v>
      </c>
      <c r="C47" s="76">
        <v>8</v>
      </c>
      <c r="D47" s="144">
        <f t="shared" si="6"/>
        <v>0.015810276679841896</v>
      </c>
      <c r="E47" s="76">
        <v>7</v>
      </c>
      <c r="F47" s="144">
        <f t="shared" si="7"/>
        <v>0.01808785529715762</v>
      </c>
      <c r="G47" s="145">
        <v>15</v>
      </c>
      <c r="H47" s="146">
        <f t="shared" si="8"/>
        <v>0.0167973124300112</v>
      </c>
      <c r="I47" s="147">
        <v>12.468827930174564</v>
      </c>
      <c r="J47" s="76">
        <v>10</v>
      </c>
      <c r="K47" s="144">
        <f t="shared" si="9"/>
        <v>0.017241379310344827</v>
      </c>
      <c r="L47" s="76">
        <v>4.6</v>
      </c>
      <c r="M47" s="76">
        <v>3</v>
      </c>
      <c r="N47" s="144">
        <f t="shared" si="10"/>
        <v>0.014705882352941176</v>
      </c>
      <c r="O47" s="76">
        <v>13.7</v>
      </c>
      <c r="P47" s="76">
        <v>1</v>
      </c>
      <c r="Q47" s="144">
        <f t="shared" si="11"/>
        <v>0.008849557522123894</v>
      </c>
      <c r="R47" s="76">
        <v>22.2</v>
      </c>
      <c r="S47" s="76"/>
      <c r="T47" s="76"/>
      <c r="U47" s="76"/>
      <c r="V47" s="76">
        <v>1</v>
      </c>
      <c r="W47" s="144">
        <f>V47/$V$54</f>
        <v>0.06666666666666667</v>
      </c>
      <c r="X47" s="76">
        <v>27.8</v>
      </c>
    </row>
    <row r="48" spans="2:24" ht="21" customHeight="1">
      <c r="B48" s="71" t="s">
        <v>105</v>
      </c>
      <c r="C48" s="76">
        <v>12</v>
      </c>
      <c r="D48" s="144">
        <f t="shared" si="6"/>
        <v>0.023715415019762844</v>
      </c>
      <c r="E48" s="76">
        <v>8</v>
      </c>
      <c r="F48" s="144">
        <f t="shared" si="7"/>
        <v>0.020671834625323</v>
      </c>
      <c r="G48" s="145">
        <v>20</v>
      </c>
      <c r="H48" s="146">
        <f t="shared" si="8"/>
        <v>0.022396416573348264</v>
      </c>
      <c r="I48" s="147">
        <v>7.079646017699115</v>
      </c>
      <c r="J48" s="76">
        <v>15</v>
      </c>
      <c r="K48" s="144">
        <f t="shared" si="9"/>
        <v>0.02586206896551724</v>
      </c>
      <c r="L48" s="76">
        <v>4.3</v>
      </c>
      <c r="M48" s="76">
        <v>5</v>
      </c>
      <c r="N48" s="144">
        <f t="shared" si="10"/>
        <v>0.024509803921568627</v>
      </c>
      <c r="O48" s="76">
        <v>15.2</v>
      </c>
      <c r="P48" s="76">
        <v>2</v>
      </c>
      <c r="Q48" s="144">
        <f t="shared" si="11"/>
        <v>0.017699115044247787</v>
      </c>
      <c r="R48" s="76">
        <v>28.2</v>
      </c>
      <c r="S48" s="76"/>
      <c r="T48" s="76"/>
      <c r="U48" s="76"/>
      <c r="V48" s="76">
        <v>1</v>
      </c>
      <c r="W48" s="144">
        <f>V48/$V$54</f>
        <v>0.06666666666666667</v>
      </c>
      <c r="X48" s="76">
        <v>8.8</v>
      </c>
    </row>
    <row r="49" spans="2:24" ht="21" customHeight="1">
      <c r="B49" s="71" t="s">
        <v>106</v>
      </c>
      <c r="C49" s="76">
        <v>0</v>
      </c>
      <c r="D49" s="144">
        <f t="shared" si="6"/>
        <v>0</v>
      </c>
      <c r="E49" s="76">
        <v>1</v>
      </c>
      <c r="F49" s="144">
        <f t="shared" si="7"/>
        <v>0.002583979328165375</v>
      </c>
      <c r="G49" s="145">
        <v>1</v>
      </c>
      <c r="H49" s="146">
        <f t="shared" si="8"/>
        <v>0.0011198208286674132</v>
      </c>
      <c r="I49" s="147">
        <v>3.9682539682539684</v>
      </c>
      <c r="J49" s="76">
        <v>1</v>
      </c>
      <c r="K49" s="144">
        <f t="shared" si="9"/>
        <v>0.0017241379310344827</v>
      </c>
      <c r="L49" s="76">
        <v>14</v>
      </c>
      <c r="M49" s="76">
        <v>0</v>
      </c>
      <c r="N49" s="144">
        <f t="shared" si="10"/>
        <v>0</v>
      </c>
      <c r="O49" s="76">
        <v>0</v>
      </c>
      <c r="P49" s="76">
        <v>1</v>
      </c>
      <c r="Q49" s="144">
        <f t="shared" si="11"/>
        <v>0.008849557522123894</v>
      </c>
      <c r="R49" s="76">
        <v>5</v>
      </c>
      <c r="S49" s="76"/>
      <c r="T49" s="76"/>
      <c r="U49" s="76"/>
      <c r="V49" s="76"/>
      <c r="W49" s="144"/>
      <c r="X49" s="76"/>
    </row>
    <row r="50" spans="2:24" ht="21" customHeight="1">
      <c r="B50" s="71" t="s">
        <v>334</v>
      </c>
      <c r="C50" s="76">
        <v>27</v>
      </c>
      <c r="D50" s="144">
        <f t="shared" si="6"/>
        <v>0.0533596837944664</v>
      </c>
      <c r="E50" s="76">
        <v>12</v>
      </c>
      <c r="F50" s="144">
        <f t="shared" si="7"/>
        <v>0.031007751937984496</v>
      </c>
      <c r="G50" s="145">
        <v>39</v>
      </c>
      <c r="H50" s="146">
        <f t="shared" si="8"/>
        <v>0.043673012318029114</v>
      </c>
      <c r="I50" s="147">
        <v>7.277477141257697</v>
      </c>
      <c r="J50" s="76">
        <v>21</v>
      </c>
      <c r="K50" s="144">
        <f t="shared" si="9"/>
        <v>0.03620689655172414</v>
      </c>
      <c r="L50" s="76">
        <v>7.1</v>
      </c>
      <c r="M50" s="76">
        <v>13</v>
      </c>
      <c r="N50" s="144">
        <f t="shared" si="10"/>
        <v>0.06372549019607843</v>
      </c>
      <c r="O50" s="76">
        <v>8.9</v>
      </c>
      <c r="P50" s="76">
        <v>7</v>
      </c>
      <c r="Q50" s="144">
        <f t="shared" si="11"/>
        <v>0.061946902654867256</v>
      </c>
      <c r="R50" s="76">
        <v>27.5</v>
      </c>
      <c r="S50" s="76"/>
      <c r="T50" s="76"/>
      <c r="U50" s="76"/>
      <c r="V50" s="76">
        <v>2</v>
      </c>
      <c r="W50" s="144">
        <f>V50/$V$54</f>
        <v>0.13333333333333333</v>
      </c>
      <c r="X50" s="76">
        <v>14.4</v>
      </c>
    </row>
    <row r="51" spans="2:24" ht="21" customHeight="1">
      <c r="B51" s="71" t="s">
        <v>108</v>
      </c>
      <c r="C51" s="76">
        <v>60</v>
      </c>
      <c r="D51" s="144">
        <f t="shared" si="6"/>
        <v>0.11857707509881422</v>
      </c>
      <c r="E51" s="76">
        <v>51</v>
      </c>
      <c r="F51" s="144">
        <f t="shared" si="7"/>
        <v>0.13178294573643412</v>
      </c>
      <c r="G51" s="145">
        <v>111</v>
      </c>
      <c r="H51" s="146">
        <f t="shared" si="8"/>
        <v>0.12430011198208286</v>
      </c>
      <c r="I51" s="147">
        <v>11.356660527931247</v>
      </c>
      <c r="J51" s="76">
        <v>64</v>
      </c>
      <c r="K51" s="144">
        <f t="shared" si="9"/>
        <v>0.1103448275862069</v>
      </c>
      <c r="L51" s="76">
        <v>8.6</v>
      </c>
      <c r="M51" s="76">
        <v>32</v>
      </c>
      <c r="N51" s="144">
        <f t="shared" si="10"/>
        <v>0.1568627450980392</v>
      </c>
      <c r="O51" s="76">
        <v>9.2</v>
      </c>
      <c r="P51" s="76">
        <v>15</v>
      </c>
      <c r="Q51" s="144">
        <f t="shared" si="11"/>
        <v>0.13274336283185842</v>
      </c>
      <c r="R51" s="76">
        <v>21.7</v>
      </c>
      <c r="S51" s="76"/>
      <c r="T51" s="76"/>
      <c r="U51" s="76"/>
      <c r="V51" s="76">
        <v>1</v>
      </c>
      <c r="W51" s="144">
        <f>V51/$V$54</f>
        <v>0.06666666666666667</v>
      </c>
      <c r="X51" s="76">
        <v>5.1</v>
      </c>
    </row>
    <row r="52" spans="2:24" ht="21" customHeight="1">
      <c r="B52" s="71" t="s">
        <v>109</v>
      </c>
      <c r="C52" s="76">
        <v>0</v>
      </c>
      <c r="D52" s="144">
        <f t="shared" si="6"/>
        <v>0</v>
      </c>
      <c r="E52" s="76">
        <v>0</v>
      </c>
      <c r="F52" s="144">
        <f t="shared" si="7"/>
        <v>0</v>
      </c>
      <c r="G52" s="145">
        <v>0</v>
      </c>
      <c r="H52" s="146">
        <f t="shared" si="8"/>
        <v>0</v>
      </c>
      <c r="I52" s="145">
        <v>0</v>
      </c>
      <c r="J52" s="76">
        <v>0</v>
      </c>
      <c r="K52" s="144">
        <f t="shared" si="9"/>
        <v>0</v>
      </c>
      <c r="L52" s="76">
        <v>0</v>
      </c>
      <c r="M52" s="76">
        <v>1</v>
      </c>
      <c r="N52" s="144">
        <f t="shared" si="10"/>
        <v>0.004901960784313725</v>
      </c>
      <c r="O52" s="76">
        <v>45.5</v>
      </c>
      <c r="P52" s="76"/>
      <c r="Q52" s="144">
        <f t="shared" si="11"/>
        <v>0</v>
      </c>
      <c r="R52" s="76"/>
      <c r="S52" s="76"/>
      <c r="T52" s="76"/>
      <c r="U52" s="76"/>
      <c r="V52" s="76"/>
      <c r="W52" s="76"/>
      <c r="X52" s="76"/>
    </row>
    <row r="53" spans="2:24" ht="21" customHeight="1">
      <c r="B53" s="71" t="s">
        <v>221</v>
      </c>
      <c r="C53" s="76">
        <v>17</v>
      </c>
      <c r="D53" s="144">
        <f t="shared" si="6"/>
        <v>0.03359683794466403</v>
      </c>
      <c r="E53" s="76">
        <v>15</v>
      </c>
      <c r="F53" s="144">
        <f t="shared" si="7"/>
        <v>0.03875968992248062</v>
      </c>
      <c r="G53" s="145">
        <v>32</v>
      </c>
      <c r="H53" s="146">
        <f t="shared" si="8"/>
        <v>0.03583426651735722</v>
      </c>
      <c r="I53" s="145"/>
      <c r="J53" s="76">
        <v>3</v>
      </c>
      <c r="K53" s="144">
        <f t="shared" si="9"/>
        <v>0.005172413793103448</v>
      </c>
      <c r="L53" s="76">
        <v>40.9</v>
      </c>
      <c r="M53" s="76">
        <v>1</v>
      </c>
      <c r="N53" s="144">
        <f t="shared" si="10"/>
        <v>0.004901960784313725</v>
      </c>
      <c r="O53" s="76">
        <v>12</v>
      </c>
      <c r="P53" s="76">
        <v>17</v>
      </c>
      <c r="Q53" s="144">
        <f t="shared" si="11"/>
        <v>0.1504424778761062</v>
      </c>
      <c r="R53" s="76">
        <v>226.7</v>
      </c>
      <c r="S53" s="76"/>
      <c r="T53" s="76"/>
      <c r="U53" s="76"/>
      <c r="V53" s="76">
        <v>1</v>
      </c>
      <c r="W53" s="144">
        <f>V53/$V$54</f>
        <v>0.06666666666666667</v>
      </c>
      <c r="X53" s="76"/>
    </row>
    <row r="54" spans="2:24" ht="21" customHeight="1">
      <c r="B54" s="137" t="s">
        <v>157</v>
      </c>
      <c r="C54" s="70">
        <v>506</v>
      </c>
      <c r="D54" s="138">
        <f t="shared" si="6"/>
        <v>1</v>
      </c>
      <c r="E54" s="70">
        <v>387</v>
      </c>
      <c r="F54" s="138">
        <f t="shared" si="7"/>
        <v>1</v>
      </c>
      <c r="G54" s="150">
        <v>893</v>
      </c>
      <c r="H54" s="151">
        <f t="shared" si="8"/>
        <v>1</v>
      </c>
      <c r="I54" s="150">
        <v>9.1</v>
      </c>
      <c r="J54" s="150">
        <v>580</v>
      </c>
      <c r="K54" s="151">
        <f t="shared" si="9"/>
        <v>1</v>
      </c>
      <c r="L54" s="150">
        <v>7.8</v>
      </c>
      <c r="M54" s="150">
        <v>204</v>
      </c>
      <c r="N54" s="151">
        <f t="shared" si="10"/>
        <v>1</v>
      </c>
      <c r="O54" s="150">
        <v>10</v>
      </c>
      <c r="P54" s="150">
        <v>113</v>
      </c>
      <c r="Q54" s="151">
        <f>P54/$P$54</f>
        <v>1</v>
      </c>
      <c r="R54" s="150">
        <v>23.3</v>
      </c>
      <c r="S54" s="150">
        <v>1</v>
      </c>
      <c r="T54" s="151">
        <v>1</v>
      </c>
      <c r="U54" s="150">
        <v>33.3</v>
      </c>
      <c r="V54" s="150">
        <v>15</v>
      </c>
      <c r="W54" s="151">
        <f>V54/$V$54</f>
        <v>1</v>
      </c>
      <c r="X54" s="150">
        <v>5.6</v>
      </c>
    </row>
    <row r="55" ht="21" customHeight="1">
      <c r="B55" s="127" t="s">
        <v>379</v>
      </c>
    </row>
    <row r="56" ht="21" customHeight="1">
      <c r="G56" s="142"/>
    </row>
    <row r="59" spans="3:6" ht="21" customHeight="1">
      <c r="C59" s="152"/>
      <c r="E59" s="152"/>
      <c r="F59" s="152"/>
    </row>
  </sheetData>
  <sheetProtection/>
  <mergeCells count="20">
    <mergeCell ref="B2:B4"/>
    <mergeCell ref="C2:Y2"/>
    <mergeCell ref="C3:D3"/>
    <mergeCell ref="E3:F3"/>
    <mergeCell ref="H3:J3"/>
    <mergeCell ref="K3:M3"/>
    <mergeCell ref="N3:P3"/>
    <mergeCell ref="Q3:S3"/>
    <mergeCell ref="T3:V3"/>
    <mergeCell ref="W3:Y3"/>
    <mergeCell ref="B30:B32"/>
    <mergeCell ref="C30:X30"/>
    <mergeCell ref="C31:D31"/>
    <mergeCell ref="E31:F31"/>
    <mergeCell ref="G31:I31"/>
    <mergeCell ref="J31:L31"/>
    <mergeCell ref="M31:O31"/>
    <mergeCell ref="P31:R31"/>
    <mergeCell ref="S31:U31"/>
    <mergeCell ref="V31:X31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4"/>
  <sheetViews>
    <sheetView showGridLines="0" zoomScalePageLayoutView="0" workbookViewId="0" topLeftCell="A1">
      <pane xSplit="1" ySplit="7" topLeftCell="I8" activePane="bottomRight" state="frozen"/>
      <selection pane="topLeft" activeCell="AB48" sqref="AB48"/>
      <selection pane="topRight" activeCell="AB48" sqref="AB48"/>
      <selection pane="bottomLeft" activeCell="AB48" sqref="AB48"/>
      <selection pane="bottomRight" activeCell="S25" sqref="S25"/>
    </sheetView>
  </sheetViews>
  <sheetFormatPr defaultColWidth="11.421875" defaultRowHeight="15"/>
  <cols>
    <col min="1" max="1" width="23.421875" style="154" customWidth="1"/>
    <col min="2" max="9" width="5.28125" style="154" customWidth="1"/>
    <col min="10" max="16" width="5.421875" style="154" customWidth="1"/>
    <col min="17" max="17" width="6.28125" style="154" customWidth="1"/>
    <col min="18" max="18" width="11.421875" style="154" customWidth="1"/>
    <col min="19" max="19" width="72.7109375" style="154" customWidth="1"/>
    <col min="20" max="243" width="11.421875" style="154" customWidth="1"/>
    <col min="244" max="244" width="23.421875" style="154" customWidth="1"/>
    <col min="245" max="246" width="8.7109375" style="154" customWidth="1"/>
    <col min="247" max="247" width="8.28125" style="154" customWidth="1"/>
    <col min="248" max="248" width="8.140625" style="154" customWidth="1"/>
    <col min="249" max="250" width="8.7109375" style="154" customWidth="1"/>
    <col min="251" max="251" width="8.28125" style="154" customWidth="1"/>
    <col min="252" max="252" width="8.00390625" style="154" customWidth="1"/>
    <col min="253" max="254" width="8.7109375" style="154" customWidth="1"/>
    <col min="255" max="255" width="8.28125" style="154" customWidth="1"/>
    <col min="256" max="16384" width="8.00390625" style="154" customWidth="1"/>
  </cols>
  <sheetData>
    <row r="1" spans="1:19" ht="16.5">
      <c r="A1" s="153" t="s">
        <v>426</v>
      </c>
      <c r="S1" s="155" t="s">
        <v>590</v>
      </c>
    </row>
    <row r="2" ht="16.5">
      <c r="A2" s="156" t="s">
        <v>427</v>
      </c>
    </row>
    <row r="3" ht="16.5">
      <c r="A3" s="156" t="s">
        <v>428</v>
      </c>
    </row>
    <row r="4" ht="16.5">
      <c r="A4" s="156" t="s">
        <v>377</v>
      </c>
    </row>
    <row r="5" spans="19:31" ht="15">
      <c r="S5" s="361" t="s">
        <v>429</v>
      </c>
      <c r="T5" s="476" t="s">
        <v>430</v>
      </c>
      <c r="U5" s="476"/>
      <c r="V5" s="476"/>
      <c r="W5" s="476"/>
      <c r="X5" s="476" t="s">
        <v>431</v>
      </c>
      <c r="Y5" s="476"/>
      <c r="Z5" s="476"/>
      <c r="AA5" s="476"/>
      <c r="AB5" s="476" t="s">
        <v>432</v>
      </c>
      <c r="AC5" s="476"/>
      <c r="AD5" s="476"/>
      <c r="AE5" s="476"/>
    </row>
    <row r="6" spans="1:31" ht="15">
      <c r="A6" s="477" t="s">
        <v>433</v>
      </c>
      <c r="B6" s="478">
        <v>2015</v>
      </c>
      <c r="C6" s="479"/>
      <c r="D6" s="479"/>
      <c r="E6" s="479"/>
      <c r="F6" s="479"/>
      <c r="G6" s="479"/>
      <c r="H6" s="479"/>
      <c r="I6" s="480"/>
      <c r="J6" s="478">
        <v>2016</v>
      </c>
      <c r="K6" s="479"/>
      <c r="L6" s="479"/>
      <c r="M6" s="479"/>
      <c r="N6" s="479"/>
      <c r="O6" s="479"/>
      <c r="P6" s="479"/>
      <c r="Q6" s="480"/>
      <c r="S6" s="361"/>
      <c r="T6" s="476">
        <v>2015</v>
      </c>
      <c r="U6" s="476"/>
      <c r="V6" s="476">
        <v>2016</v>
      </c>
      <c r="W6" s="476"/>
      <c r="X6" s="476">
        <v>2015</v>
      </c>
      <c r="Y6" s="476"/>
      <c r="Z6" s="476">
        <v>2016</v>
      </c>
      <c r="AA6" s="476"/>
      <c r="AB6" s="476">
        <v>2015</v>
      </c>
      <c r="AC6" s="476"/>
      <c r="AD6" s="476">
        <v>2016</v>
      </c>
      <c r="AE6" s="476"/>
    </row>
    <row r="7" spans="1:31" ht="23.25" customHeight="1">
      <c r="A7" s="477"/>
      <c r="B7" s="481" t="s">
        <v>434</v>
      </c>
      <c r="C7" s="481"/>
      <c r="D7" s="481" t="s">
        <v>435</v>
      </c>
      <c r="E7" s="481"/>
      <c r="F7" s="481" t="s">
        <v>436</v>
      </c>
      <c r="G7" s="481"/>
      <c r="H7" s="481" t="s">
        <v>366</v>
      </c>
      <c r="I7" s="481"/>
      <c r="J7" s="481" t="s">
        <v>434</v>
      </c>
      <c r="K7" s="481"/>
      <c r="L7" s="481" t="s">
        <v>435</v>
      </c>
      <c r="M7" s="481"/>
      <c r="N7" s="481" t="s">
        <v>436</v>
      </c>
      <c r="O7" s="481"/>
      <c r="P7" s="481" t="s">
        <v>366</v>
      </c>
      <c r="Q7" s="481"/>
      <c r="S7" s="361"/>
      <c r="T7" s="302" t="s">
        <v>437</v>
      </c>
      <c r="U7" s="302" t="s">
        <v>20</v>
      </c>
      <c r="V7" s="302" t="s">
        <v>437</v>
      </c>
      <c r="W7" s="302" t="s">
        <v>20</v>
      </c>
      <c r="X7" s="302" t="s">
        <v>437</v>
      </c>
      <c r="Y7" s="302" t="s">
        <v>20</v>
      </c>
      <c r="Z7" s="302" t="s">
        <v>437</v>
      </c>
      <c r="AA7" s="302" t="s">
        <v>20</v>
      </c>
      <c r="AB7" s="302" t="s">
        <v>437</v>
      </c>
      <c r="AC7" s="302" t="s">
        <v>20</v>
      </c>
      <c r="AD7" s="302" t="s">
        <v>437</v>
      </c>
      <c r="AE7" s="302" t="s">
        <v>20</v>
      </c>
    </row>
    <row r="8" spans="1:31" ht="15">
      <c r="A8" s="477"/>
      <c r="B8" s="157" t="s">
        <v>437</v>
      </c>
      <c r="C8" s="157" t="s">
        <v>20</v>
      </c>
      <c r="D8" s="157" t="s">
        <v>437</v>
      </c>
      <c r="E8" s="157" t="s">
        <v>20</v>
      </c>
      <c r="F8" s="157" t="s">
        <v>437</v>
      </c>
      <c r="G8" s="157" t="s">
        <v>20</v>
      </c>
      <c r="H8" s="157" t="s">
        <v>437</v>
      </c>
      <c r="I8" s="157" t="s">
        <v>20</v>
      </c>
      <c r="J8" s="157" t="s">
        <v>437</v>
      </c>
      <c r="K8" s="157" t="s">
        <v>20</v>
      </c>
      <c r="L8" s="157" t="s">
        <v>437</v>
      </c>
      <c r="M8" s="157" t="s">
        <v>20</v>
      </c>
      <c r="N8" s="157" t="s">
        <v>437</v>
      </c>
      <c r="O8" s="157" t="s">
        <v>20</v>
      </c>
      <c r="P8" s="157" t="s">
        <v>437</v>
      </c>
      <c r="Q8" s="157" t="s">
        <v>20</v>
      </c>
      <c r="S8" s="361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</row>
    <row r="9" spans="1:31" ht="22.5" customHeight="1">
      <c r="A9" s="132" t="s">
        <v>90</v>
      </c>
      <c r="B9" s="158">
        <v>24</v>
      </c>
      <c r="C9" s="159">
        <f>B9/$B$30</f>
        <v>0.061855670103092786</v>
      </c>
      <c r="D9" s="158">
        <v>8</v>
      </c>
      <c r="E9" s="159">
        <f>D9/$D$30</f>
        <v>0.041884816753926704</v>
      </c>
      <c r="F9" s="158">
        <v>20</v>
      </c>
      <c r="G9" s="159">
        <f>F9/$F$30</f>
        <v>0.06097560975609756</v>
      </c>
      <c r="H9" s="158">
        <v>52</v>
      </c>
      <c r="I9" s="159">
        <f>H9/$H$30</f>
        <v>0.05733186328555678</v>
      </c>
      <c r="J9" s="158">
        <v>24</v>
      </c>
      <c r="K9" s="159">
        <f>J9/$J$30</f>
        <v>0.0625</v>
      </c>
      <c r="L9" s="158">
        <v>9</v>
      </c>
      <c r="M9" s="159">
        <f>L9/$L$30</f>
        <v>0.04736842105263158</v>
      </c>
      <c r="N9" s="158">
        <v>9</v>
      </c>
      <c r="O9" s="159">
        <f>N9/$N$30</f>
        <v>0.02821316614420063</v>
      </c>
      <c r="P9" s="158">
        <v>42</v>
      </c>
      <c r="Q9" s="136">
        <f>P9/$P$30</f>
        <v>0.04703247480403135</v>
      </c>
      <c r="S9" s="363" t="s">
        <v>391</v>
      </c>
      <c r="T9" s="364">
        <v>105</v>
      </c>
      <c r="U9" s="365">
        <v>0.27</v>
      </c>
      <c r="V9" s="364">
        <v>94</v>
      </c>
      <c r="W9" s="365">
        <v>0.24</v>
      </c>
      <c r="X9" s="364">
        <v>70</v>
      </c>
      <c r="Y9" s="365">
        <v>0.37</v>
      </c>
      <c r="Z9" s="364">
        <v>55</v>
      </c>
      <c r="AA9" s="365">
        <v>0.29</v>
      </c>
      <c r="AB9" s="364">
        <v>96</v>
      </c>
      <c r="AC9" s="365">
        <v>0.29</v>
      </c>
      <c r="AD9" s="364">
        <v>80</v>
      </c>
      <c r="AE9" s="365">
        <v>0.25</v>
      </c>
    </row>
    <row r="10" spans="1:31" ht="22.5" customHeight="1">
      <c r="A10" s="132" t="s">
        <v>91</v>
      </c>
      <c r="B10" s="158">
        <v>9</v>
      </c>
      <c r="C10" s="159">
        <f aca="true" t="shared" si="0" ref="C10:C29">B10/$B$30</f>
        <v>0.023195876288659795</v>
      </c>
      <c r="D10" s="158">
        <v>3</v>
      </c>
      <c r="E10" s="159">
        <f aca="true" t="shared" si="1" ref="E10:E30">D10/$D$30</f>
        <v>0.015706806282722512</v>
      </c>
      <c r="F10" s="158">
        <v>2</v>
      </c>
      <c r="G10" s="159">
        <f aca="true" t="shared" si="2" ref="G10:G30">F10/$F$30</f>
        <v>0.006097560975609756</v>
      </c>
      <c r="H10" s="158">
        <v>14</v>
      </c>
      <c r="I10" s="159">
        <f aca="true" t="shared" si="3" ref="I10:I30">H10/$H$30</f>
        <v>0.015435501653803748</v>
      </c>
      <c r="J10" s="158">
        <v>2</v>
      </c>
      <c r="K10" s="159">
        <f aca="true" t="shared" si="4" ref="K10:K30">J10/$J$30</f>
        <v>0.005208333333333333</v>
      </c>
      <c r="L10" s="158">
        <v>3</v>
      </c>
      <c r="M10" s="159">
        <f aca="true" t="shared" si="5" ref="M10:M30">L10/$L$30</f>
        <v>0.015789473684210527</v>
      </c>
      <c r="N10" s="158">
        <v>1</v>
      </c>
      <c r="O10" s="159">
        <f aca="true" t="shared" si="6" ref="O10:O30">N10/$N$30</f>
        <v>0.003134796238244514</v>
      </c>
      <c r="P10" s="158">
        <v>6</v>
      </c>
      <c r="Q10" s="136">
        <f aca="true" t="shared" si="7" ref="Q10:Q30">P10/$P$30</f>
        <v>0.006718924972004479</v>
      </c>
      <c r="S10" s="366" t="s">
        <v>392</v>
      </c>
      <c r="T10" s="367">
        <v>107</v>
      </c>
      <c r="U10" s="368">
        <v>0.28</v>
      </c>
      <c r="V10" s="367">
        <v>105</v>
      </c>
      <c r="W10" s="368">
        <v>0.27</v>
      </c>
      <c r="X10" s="367">
        <v>17</v>
      </c>
      <c r="Y10" s="368">
        <v>0.09</v>
      </c>
      <c r="Z10" s="367">
        <v>19</v>
      </c>
      <c r="AA10" s="368">
        <v>0.1</v>
      </c>
      <c r="AB10" s="367">
        <v>12</v>
      </c>
      <c r="AC10" s="368">
        <v>0.04</v>
      </c>
      <c r="AD10" s="367">
        <v>10</v>
      </c>
      <c r="AE10" s="368">
        <v>0.03</v>
      </c>
    </row>
    <row r="11" spans="1:31" ht="22.5" customHeight="1">
      <c r="A11" s="132" t="s">
        <v>311</v>
      </c>
      <c r="B11" s="158">
        <v>5</v>
      </c>
      <c r="C11" s="159">
        <f t="shared" si="0"/>
        <v>0.01288659793814433</v>
      </c>
      <c r="D11" s="158">
        <v>1</v>
      </c>
      <c r="E11" s="159">
        <f t="shared" si="1"/>
        <v>0.005235602094240838</v>
      </c>
      <c r="F11" s="158">
        <v>7</v>
      </c>
      <c r="G11" s="159">
        <f t="shared" si="2"/>
        <v>0.021341463414634148</v>
      </c>
      <c r="H11" s="158">
        <v>13</v>
      </c>
      <c r="I11" s="159">
        <f t="shared" si="3"/>
        <v>0.014332965821389196</v>
      </c>
      <c r="J11" s="158">
        <v>7</v>
      </c>
      <c r="K11" s="159">
        <f t="shared" si="4"/>
        <v>0.018229166666666668</v>
      </c>
      <c r="L11" s="158">
        <v>1</v>
      </c>
      <c r="M11" s="159">
        <f t="shared" si="5"/>
        <v>0.005263157894736842</v>
      </c>
      <c r="N11" s="158">
        <v>3</v>
      </c>
      <c r="O11" s="159">
        <f t="shared" si="6"/>
        <v>0.009404388714733543</v>
      </c>
      <c r="P11" s="158">
        <v>11</v>
      </c>
      <c r="Q11" s="136">
        <f t="shared" si="7"/>
        <v>0.012318029115341545</v>
      </c>
      <c r="S11" s="363" t="s">
        <v>393</v>
      </c>
      <c r="T11" s="364">
        <v>34</v>
      </c>
      <c r="U11" s="365">
        <v>0.09</v>
      </c>
      <c r="V11" s="364">
        <v>50</v>
      </c>
      <c r="W11" s="365">
        <v>0.13</v>
      </c>
      <c r="X11" s="364">
        <v>52</v>
      </c>
      <c r="Y11" s="365">
        <v>0.27</v>
      </c>
      <c r="Z11" s="364">
        <v>47</v>
      </c>
      <c r="AA11" s="365">
        <v>0.25</v>
      </c>
      <c r="AB11" s="364">
        <v>16</v>
      </c>
      <c r="AC11" s="365">
        <v>0.05</v>
      </c>
      <c r="AD11" s="364">
        <v>22</v>
      </c>
      <c r="AE11" s="365">
        <v>0.07</v>
      </c>
    </row>
    <row r="12" spans="1:31" ht="22.5" customHeight="1">
      <c r="A12" s="132" t="s">
        <v>93</v>
      </c>
      <c r="B12" s="158">
        <v>27</v>
      </c>
      <c r="C12" s="159">
        <f t="shared" si="0"/>
        <v>0.06958762886597938</v>
      </c>
      <c r="D12" s="158">
        <v>16</v>
      </c>
      <c r="E12" s="159">
        <f t="shared" si="1"/>
        <v>0.08376963350785341</v>
      </c>
      <c r="F12" s="158">
        <v>22</v>
      </c>
      <c r="G12" s="159">
        <f t="shared" si="2"/>
        <v>0.06707317073170732</v>
      </c>
      <c r="H12" s="158">
        <v>65</v>
      </c>
      <c r="I12" s="159">
        <f t="shared" si="3"/>
        <v>0.07166482910694598</v>
      </c>
      <c r="J12" s="158">
        <v>21</v>
      </c>
      <c r="K12" s="159">
        <f t="shared" si="4"/>
        <v>0.0546875</v>
      </c>
      <c r="L12" s="158">
        <v>6</v>
      </c>
      <c r="M12" s="159">
        <f t="shared" si="5"/>
        <v>0.031578947368421054</v>
      </c>
      <c r="N12" s="158">
        <v>26</v>
      </c>
      <c r="O12" s="159">
        <f t="shared" si="6"/>
        <v>0.08150470219435736</v>
      </c>
      <c r="P12" s="158">
        <v>53</v>
      </c>
      <c r="Q12" s="136">
        <f t="shared" si="7"/>
        <v>0.0593505039193729</v>
      </c>
      <c r="S12" s="366" t="s">
        <v>394</v>
      </c>
      <c r="T12" s="367">
        <v>82</v>
      </c>
      <c r="U12" s="368">
        <v>0.21</v>
      </c>
      <c r="V12" s="367">
        <v>75</v>
      </c>
      <c r="W12" s="368">
        <v>0.2</v>
      </c>
      <c r="X12" s="367">
        <v>8</v>
      </c>
      <c r="Y12" s="368">
        <v>0.04</v>
      </c>
      <c r="Z12" s="367">
        <v>10</v>
      </c>
      <c r="AA12" s="368">
        <v>0.05</v>
      </c>
      <c r="AB12" s="367">
        <v>3</v>
      </c>
      <c r="AC12" s="368">
        <v>0.01</v>
      </c>
      <c r="AD12" s="367">
        <v>4</v>
      </c>
      <c r="AE12" s="368">
        <v>0.01</v>
      </c>
    </row>
    <row r="13" spans="1:31" ht="22.5" customHeight="1">
      <c r="A13" s="132" t="s">
        <v>94</v>
      </c>
      <c r="B13" s="158">
        <v>14</v>
      </c>
      <c r="C13" s="159">
        <f t="shared" si="0"/>
        <v>0.03608247422680412</v>
      </c>
      <c r="D13" s="158">
        <v>14</v>
      </c>
      <c r="E13" s="159">
        <f t="shared" si="1"/>
        <v>0.07329842931937172</v>
      </c>
      <c r="F13" s="158">
        <v>19</v>
      </c>
      <c r="G13" s="159">
        <f t="shared" si="2"/>
        <v>0.057926829268292686</v>
      </c>
      <c r="H13" s="158">
        <v>47</v>
      </c>
      <c r="I13" s="159">
        <f t="shared" si="3"/>
        <v>0.05181918412348401</v>
      </c>
      <c r="J13" s="158">
        <v>17</v>
      </c>
      <c r="K13" s="159">
        <f t="shared" si="4"/>
        <v>0.044270833333333336</v>
      </c>
      <c r="L13" s="158">
        <v>14</v>
      </c>
      <c r="M13" s="159">
        <f t="shared" si="5"/>
        <v>0.07368421052631578</v>
      </c>
      <c r="N13" s="158">
        <v>23</v>
      </c>
      <c r="O13" s="159">
        <f t="shared" si="6"/>
        <v>0.07210031347962383</v>
      </c>
      <c r="P13" s="158">
        <v>54</v>
      </c>
      <c r="Q13" s="136">
        <f t="shared" si="7"/>
        <v>0.060470324748040316</v>
      </c>
      <c r="S13" s="363" t="s">
        <v>396</v>
      </c>
      <c r="T13" s="364">
        <v>0</v>
      </c>
      <c r="U13" s="369">
        <v>0</v>
      </c>
      <c r="V13" s="364">
        <v>0</v>
      </c>
      <c r="W13" s="369">
        <v>0</v>
      </c>
      <c r="X13" s="364">
        <v>1</v>
      </c>
      <c r="Y13" s="365">
        <v>0.01</v>
      </c>
      <c r="Z13" s="364">
        <v>1</v>
      </c>
      <c r="AA13" s="365">
        <v>0.01</v>
      </c>
      <c r="AB13" s="364">
        <v>73</v>
      </c>
      <c r="AC13" s="365">
        <v>0.22</v>
      </c>
      <c r="AD13" s="364">
        <v>63</v>
      </c>
      <c r="AE13" s="365">
        <v>0.2</v>
      </c>
    </row>
    <row r="14" spans="1:31" ht="22.5" customHeight="1">
      <c r="A14" s="132" t="s">
        <v>95</v>
      </c>
      <c r="B14" s="158">
        <v>9</v>
      </c>
      <c r="C14" s="159">
        <f t="shared" si="0"/>
        <v>0.023195876288659795</v>
      </c>
      <c r="D14" s="158">
        <v>4</v>
      </c>
      <c r="E14" s="159">
        <f t="shared" si="1"/>
        <v>0.020942408376963352</v>
      </c>
      <c r="F14" s="158">
        <v>8</v>
      </c>
      <c r="G14" s="159">
        <f t="shared" si="2"/>
        <v>0.024390243902439025</v>
      </c>
      <c r="H14" s="158">
        <v>21</v>
      </c>
      <c r="I14" s="159">
        <f t="shared" si="3"/>
        <v>0.023153252480705624</v>
      </c>
      <c r="J14" s="158">
        <v>20</v>
      </c>
      <c r="K14" s="159">
        <f t="shared" si="4"/>
        <v>0.052083333333333336</v>
      </c>
      <c r="L14" s="158">
        <v>2</v>
      </c>
      <c r="M14" s="159">
        <f t="shared" si="5"/>
        <v>0.010526315789473684</v>
      </c>
      <c r="N14" s="158">
        <v>9</v>
      </c>
      <c r="O14" s="159">
        <f t="shared" si="6"/>
        <v>0.02821316614420063</v>
      </c>
      <c r="P14" s="158">
        <v>31</v>
      </c>
      <c r="Q14" s="136">
        <f t="shared" si="7"/>
        <v>0.03471444568868981</v>
      </c>
      <c r="S14" s="366" t="s">
        <v>395</v>
      </c>
      <c r="T14" s="367">
        <v>42</v>
      </c>
      <c r="U14" s="370">
        <v>0.11</v>
      </c>
      <c r="V14" s="367">
        <v>39</v>
      </c>
      <c r="W14" s="370">
        <v>0.1</v>
      </c>
      <c r="X14" s="367">
        <v>26</v>
      </c>
      <c r="Y14" s="370">
        <v>0.14</v>
      </c>
      <c r="Z14" s="367">
        <v>40</v>
      </c>
      <c r="AA14" s="368">
        <v>0.21</v>
      </c>
      <c r="AB14" s="367">
        <v>5</v>
      </c>
      <c r="AC14" s="368">
        <v>0.02</v>
      </c>
      <c r="AD14" s="367">
        <v>7</v>
      </c>
      <c r="AE14" s="368">
        <v>0.02</v>
      </c>
    </row>
    <row r="15" spans="1:31" ht="22.5" customHeight="1">
      <c r="A15" s="132" t="s">
        <v>96</v>
      </c>
      <c r="B15" s="158">
        <v>36</v>
      </c>
      <c r="C15" s="159">
        <f t="shared" si="0"/>
        <v>0.09278350515463918</v>
      </c>
      <c r="D15" s="158">
        <v>12</v>
      </c>
      <c r="E15" s="159">
        <f t="shared" si="1"/>
        <v>0.06282722513089005</v>
      </c>
      <c r="F15" s="158">
        <v>29</v>
      </c>
      <c r="G15" s="159">
        <f t="shared" si="2"/>
        <v>0.08841463414634146</v>
      </c>
      <c r="H15" s="158">
        <v>77</v>
      </c>
      <c r="I15" s="159">
        <f t="shared" si="3"/>
        <v>0.08489525909592062</v>
      </c>
      <c r="J15" s="158">
        <v>37</v>
      </c>
      <c r="K15" s="159">
        <f t="shared" si="4"/>
        <v>0.09635416666666667</v>
      </c>
      <c r="L15" s="158">
        <v>14</v>
      </c>
      <c r="M15" s="159">
        <f t="shared" si="5"/>
        <v>0.07368421052631578</v>
      </c>
      <c r="N15" s="158">
        <v>35</v>
      </c>
      <c r="O15" s="159">
        <f t="shared" si="6"/>
        <v>0.109717868338558</v>
      </c>
      <c r="P15" s="158">
        <v>86</v>
      </c>
      <c r="Q15" s="136">
        <f t="shared" si="7"/>
        <v>0.09630459126539753</v>
      </c>
      <c r="S15" s="363" t="s">
        <v>397</v>
      </c>
      <c r="T15" s="364">
        <v>0</v>
      </c>
      <c r="U15" s="369">
        <v>0</v>
      </c>
      <c r="V15" s="364">
        <v>0</v>
      </c>
      <c r="W15" s="369">
        <v>0</v>
      </c>
      <c r="X15" s="364">
        <v>4</v>
      </c>
      <c r="Y15" s="369">
        <v>0.02</v>
      </c>
      <c r="Z15" s="364">
        <v>5</v>
      </c>
      <c r="AA15" s="369">
        <v>0.03</v>
      </c>
      <c r="AB15" s="364">
        <v>45</v>
      </c>
      <c r="AC15" s="365">
        <v>0.14</v>
      </c>
      <c r="AD15" s="364">
        <v>56</v>
      </c>
      <c r="AE15" s="365">
        <v>0.18</v>
      </c>
    </row>
    <row r="16" spans="1:31" ht="22.5" customHeight="1">
      <c r="A16" s="132" t="s">
        <v>97</v>
      </c>
      <c r="B16" s="158">
        <v>56</v>
      </c>
      <c r="C16" s="159">
        <f t="shared" si="0"/>
        <v>0.14432989690721648</v>
      </c>
      <c r="D16" s="158">
        <v>34</v>
      </c>
      <c r="E16" s="159">
        <f t="shared" si="1"/>
        <v>0.17801047120418848</v>
      </c>
      <c r="F16" s="158">
        <v>46</v>
      </c>
      <c r="G16" s="159">
        <f t="shared" si="2"/>
        <v>0.1402439024390244</v>
      </c>
      <c r="H16" s="158">
        <v>136</v>
      </c>
      <c r="I16" s="159">
        <f t="shared" si="3"/>
        <v>0.14994487320837926</v>
      </c>
      <c r="J16" s="158">
        <v>52</v>
      </c>
      <c r="K16" s="159">
        <f t="shared" si="4"/>
        <v>0.13541666666666666</v>
      </c>
      <c r="L16" s="158">
        <v>24</v>
      </c>
      <c r="M16" s="159">
        <f t="shared" si="5"/>
        <v>0.12631578947368421</v>
      </c>
      <c r="N16" s="158">
        <v>47</v>
      </c>
      <c r="O16" s="159">
        <f t="shared" si="6"/>
        <v>0.14733542319749215</v>
      </c>
      <c r="P16" s="158">
        <v>123</v>
      </c>
      <c r="Q16" s="136">
        <f t="shared" si="7"/>
        <v>0.13773796192609183</v>
      </c>
      <c r="S16" s="366" t="s">
        <v>398</v>
      </c>
      <c r="T16" s="367">
        <v>14</v>
      </c>
      <c r="U16" s="370">
        <v>0.04</v>
      </c>
      <c r="V16" s="367">
        <v>17</v>
      </c>
      <c r="W16" s="370">
        <v>0.04</v>
      </c>
      <c r="X16" s="367">
        <v>4</v>
      </c>
      <c r="Y16" s="370">
        <v>0.02</v>
      </c>
      <c r="Z16" s="367">
        <v>5</v>
      </c>
      <c r="AA16" s="370">
        <v>0.03</v>
      </c>
      <c r="AB16" s="367">
        <v>0</v>
      </c>
      <c r="AC16" s="368">
        <v>0</v>
      </c>
      <c r="AD16" s="367">
        <v>2</v>
      </c>
      <c r="AE16" s="368">
        <v>0.01</v>
      </c>
    </row>
    <row r="17" spans="1:31" ht="22.5" customHeight="1">
      <c r="A17" s="132" t="s">
        <v>98</v>
      </c>
      <c r="B17" s="158">
        <v>20</v>
      </c>
      <c r="C17" s="159">
        <f t="shared" si="0"/>
        <v>0.05154639175257732</v>
      </c>
      <c r="D17" s="158">
        <v>12</v>
      </c>
      <c r="E17" s="159">
        <f t="shared" si="1"/>
        <v>0.06282722513089005</v>
      </c>
      <c r="F17" s="158">
        <v>12</v>
      </c>
      <c r="G17" s="159">
        <f t="shared" si="2"/>
        <v>0.036585365853658534</v>
      </c>
      <c r="H17" s="158">
        <v>44</v>
      </c>
      <c r="I17" s="159">
        <f t="shared" si="3"/>
        <v>0.04851157662624035</v>
      </c>
      <c r="J17" s="158">
        <v>16</v>
      </c>
      <c r="K17" s="159">
        <f t="shared" si="4"/>
        <v>0.041666666666666664</v>
      </c>
      <c r="L17" s="158">
        <v>6</v>
      </c>
      <c r="M17" s="159">
        <f t="shared" si="5"/>
        <v>0.031578947368421054</v>
      </c>
      <c r="N17" s="158">
        <v>4</v>
      </c>
      <c r="O17" s="159">
        <f t="shared" si="6"/>
        <v>0.012539184952978056</v>
      </c>
      <c r="P17" s="158">
        <v>26</v>
      </c>
      <c r="Q17" s="136">
        <f t="shared" si="7"/>
        <v>0.029115341545352745</v>
      </c>
      <c r="S17" s="363" t="s">
        <v>399</v>
      </c>
      <c r="T17" s="364">
        <v>1</v>
      </c>
      <c r="U17" s="369">
        <v>0</v>
      </c>
      <c r="V17" s="364">
        <v>0</v>
      </c>
      <c r="W17" s="369">
        <v>0</v>
      </c>
      <c r="X17" s="364">
        <v>1</v>
      </c>
      <c r="Y17" s="369">
        <v>0.01</v>
      </c>
      <c r="Z17" s="364">
        <v>2</v>
      </c>
      <c r="AA17" s="369">
        <v>0.01</v>
      </c>
      <c r="AB17" s="364">
        <v>15</v>
      </c>
      <c r="AC17" s="365">
        <v>0.05</v>
      </c>
      <c r="AD17" s="364">
        <v>19</v>
      </c>
      <c r="AE17" s="365">
        <v>0.06</v>
      </c>
    </row>
    <row r="18" spans="1:31" ht="22.5" customHeight="1">
      <c r="A18" s="132" t="s">
        <v>99</v>
      </c>
      <c r="B18" s="158">
        <v>31</v>
      </c>
      <c r="C18" s="159">
        <f t="shared" si="0"/>
        <v>0.07989690721649484</v>
      </c>
      <c r="D18" s="158">
        <v>22</v>
      </c>
      <c r="E18" s="159">
        <f t="shared" si="1"/>
        <v>0.11518324607329843</v>
      </c>
      <c r="F18" s="158">
        <v>29</v>
      </c>
      <c r="G18" s="159">
        <f t="shared" si="2"/>
        <v>0.08841463414634146</v>
      </c>
      <c r="H18" s="158">
        <v>82</v>
      </c>
      <c r="I18" s="159">
        <f t="shared" si="3"/>
        <v>0.09040793825799338</v>
      </c>
      <c r="J18" s="158">
        <v>32</v>
      </c>
      <c r="K18" s="159">
        <f t="shared" si="4"/>
        <v>0.08333333333333333</v>
      </c>
      <c r="L18" s="158">
        <v>27</v>
      </c>
      <c r="M18" s="159">
        <f t="shared" si="5"/>
        <v>0.14210526315789473</v>
      </c>
      <c r="N18" s="158">
        <v>20</v>
      </c>
      <c r="O18" s="159">
        <f t="shared" si="6"/>
        <v>0.06269592476489028</v>
      </c>
      <c r="P18" s="158">
        <v>79</v>
      </c>
      <c r="Q18" s="136">
        <f t="shared" si="7"/>
        <v>0.08846584546472565</v>
      </c>
      <c r="S18" s="366" t="s">
        <v>400</v>
      </c>
      <c r="T18" s="367">
        <v>1</v>
      </c>
      <c r="U18" s="370">
        <v>0</v>
      </c>
      <c r="V18" s="367">
        <v>0</v>
      </c>
      <c r="W18" s="370">
        <v>0</v>
      </c>
      <c r="X18" s="367">
        <v>2</v>
      </c>
      <c r="Y18" s="370">
        <v>0.01</v>
      </c>
      <c r="Z18" s="367">
        <v>2</v>
      </c>
      <c r="AA18" s="370">
        <v>0.01</v>
      </c>
      <c r="AB18" s="367">
        <v>6</v>
      </c>
      <c r="AC18" s="370">
        <v>0.02</v>
      </c>
      <c r="AD18" s="367">
        <v>10</v>
      </c>
      <c r="AE18" s="370">
        <v>0.03</v>
      </c>
    </row>
    <row r="19" spans="1:31" ht="22.5" customHeight="1">
      <c r="A19" s="132" t="s">
        <v>100</v>
      </c>
      <c r="B19" s="158">
        <v>61</v>
      </c>
      <c r="C19" s="159">
        <f t="shared" si="0"/>
        <v>0.15721649484536082</v>
      </c>
      <c r="D19" s="158">
        <v>22</v>
      </c>
      <c r="E19" s="159">
        <f t="shared" si="1"/>
        <v>0.11518324607329843</v>
      </c>
      <c r="F19" s="158">
        <v>38</v>
      </c>
      <c r="G19" s="159">
        <f t="shared" si="2"/>
        <v>0.11585365853658537</v>
      </c>
      <c r="H19" s="158">
        <v>121</v>
      </c>
      <c r="I19" s="159">
        <f t="shared" si="3"/>
        <v>0.13340683572216097</v>
      </c>
      <c r="J19" s="158">
        <v>53</v>
      </c>
      <c r="K19" s="159">
        <f t="shared" si="4"/>
        <v>0.13802083333333334</v>
      </c>
      <c r="L19" s="158">
        <v>36</v>
      </c>
      <c r="M19" s="159">
        <f t="shared" si="5"/>
        <v>0.18947368421052632</v>
      </c>
      <c r="N19" s="158">
        <v>46</v>
      </c>
      <c r="O19" s="159">
        <f t="shared" si="6"/>
        <v>0.14420062695924765</v>
      </c>
      <c r="P19" s="158">
        <v>135</v>
      </c>
      <c r="Q19" s="136">
        <f t="shared" si="7"/>
        <v>0.1511758118701008</v>
      </c>
      <c r="S19" s="363" t="s">
        <v>403</v>
      </c>
      <c r="T19" s="364">
        <v>0</v>
      </c>
      <c r="U19" s="369">
        <v>0</v>
      </c>
      <c r="V19" s="364">
        <v>0</v>
      </c>
      <c r="W19" s="369">
        <v>0</v>
      </c>
      <c r="X19" s="364">
        <v>0</v>
      </c>
      <c r="Y19" s="369">
        <v>0</v>
      </c>
      <c r="Z19" s="364">
        <v>0</v>
      </c>
      <c r="AA19" s="369">
        <v>0</v>
      </c>
      <c r="AB19" s="364">
        <v>8</v>
      </c>
      <c r="AC19" s="369">
        <v>0.02</v>
      </c>
      <c r="AD19" s="364">
        <v>6</v>
      </c>
      <c r="AE19" s="369">
        <v>0.02</v>
      </c>
    </row>
    <row r="20" spans="1:31" ht="22.5" customHeight="1">
      <c r="A20" s="132" t="s">
        <v>101</v>
      </c>
      <c r="B20" s="158">
        <v>9</v>
      </c>
      <c r="C20" s="159">
        <f t="shared" si="0"/>
        <v>0.023195876288659795</v>
      </c>
      <c r="D20" s="158">
        <v>1</v>
      </c>
      <c r="E20" s="159">
        <f t="shared" si="1"/>
        <v>0.005235602094240838</v>
      </c>
      <c r="F20" s="158">
        <v>3</v>
      </c>
      <c r="G20" s="159">
        <f t="shared" si="2"/>
        <v>0.009146341463414634</v>
      </c>
      <c r="H20" s="158">
        <v>13</v>
      </c>
      <c r="I20" s="159">
        <f t="shared" si="3"/>
        <v>0.014332965821389196</v>
      </c>
      <c r="J20" s="158">
        <v>5</v>
      </c>
      <c r="K20" s="159">
        <f t="shared" si="4"/>
        <v>0.013020833333333334</v>
      </c>
      <c r="L20" s="158">
        <v>3</v>
      </c>
      <c r="M20" s="159">
        <f t="shared" si="5"/>
        <v>0.015789473684210527</v>
      </c>
      <c r="N20" s="158">
        <v>6</v>
      </c>
      <c r="O20" s="159">
        <f t="shared" si="6"/>
        <v>0.018808777429467086</v>
      </c>
      <c r="P20" s="158">
        <v>14</v>
      </c>
      <c r="Q20" s="136">
        <f t="shared" si="7"/>
        <v>0.015677491601343786</v>
      </c>
      <c r="S20" s="366" t="s">
        <v>404</v>
      </c>
      <c r="T20" s="367">
        <v>0</v>
      </c>
      <c r="U20" s="370">
        <v>0</v>
      </c>
      <c r="V20" s="367">
        <v>0</v>
      </c>
      <c r="W20" s="370">
        <v>0</v>
      </c>
      <c r="X20" s="367">
        <v>2</v>
      </c>
      <c r="Y20" s="370">
        <v>0.01</v>
      </c>
      <c r="Z20" s="367">
        <v>0</v>
      </c>
      <c r="AA20" s="370">
        <v>0</v>
      </c>
      <c r="AB20" s="367">
        <v>4</v>
      </c>
      <c r="AC20" s="370">
        <v>0.01</v>
      </c>
      <c r="AD20" s="367">
        <v>5</v>
      </c>
      <c r="AE20" s="370">
        <v>0.02</v>
      </c>
    </row>
    <row r="21" spans="1:31" ht="22.5" customHeight="1">
      <c r="A21" s="132" t="s">
        <v>102</v>
      </c>
      <c r="B21" s="158">
        <v>5</v>
      </c>
      <c r="C21" s="159">
        <f t="shared" si="0"/>
        <v>0.01288659793814433</v>
      </c>
      <c r="D21" s="158">
        <v>4</v>
      </c>
      <c r="E21" s="159">
        <f t="shared" si="1"/>
        <v>0.020942408376963352</v>
      </c>
      <c r="F21" s="158">
        <v>3</v>
      </c>
      <c r="G21" s="159">
        <f t="shared" si="2"/>
        <v>0.009146341463414634</v>
      </c>
      <c r="H21" s="158">
        <v>12</v>
      </c>
      <c r="I21" s="159">
        <f t="shared" si="3"/>
        <v>0.013230429988974642</v>
      </c>
      <c r="J21" s="158">
        <v>5</v>
      </c>
      <c r="K21" s="159">
        <f t="shared" si="4"/>
        <v>0.013020833333333334</v>
      </c>
      <c r="L21" s="158"/>
      <c r="M21" s="159">
        <f t="shared" si="5"/>
        <v>0</v>
      </c>
      <c r="N21" s="158">
        <v>1</v>
      </c>
      <c r="O21" s="159">
        <f t="shared" si="6"/>
        <v>0.003134796238244514</v>
      </c>
      <c r="P21" s="158">
        <v>6</v>
      </c>
      <c r="Q21" s="136">
        <f t="shared" si="7"/>
        <v>0.006718924972004479</v>
      </c>
      <c r="S21" s="363" t="s">
        <v>414</v>
      </c>
      <c r="T21" s="364">
        <v>0</v>
      </c>
      <c r="U21" s="369">
        <v>0</v>
      </c>
      <c r="V21" s="364">
        <v>0</v>
      </c>
      <c r="W21" s="369">
        <v>0</v>
      </c>
      <c r="X21" s="364">
        <v>0</v>
      </c>
      <c r="Y21" s="369">
        <v>0</v>
      </c>
      <c r="Z21" s="364">
        <v>0</v>
      </c>
      <c r="AA21" s="369">
        <v>0</v>
      </c>
      <c r="AB21" s="364">
        <v>6</v>
      </c>
      <c r="AC21" s="369">
        <v>0.02</v>
      </c>
      <c r="AD21" s="364">
        <v>2</v>
      </c>
      <c r="AE21" s="369">
        <v>0.01</v>
      </c>
    </row>
    <row r="22" spans="1:31" ht="22.5" customHeight="1">
      <c r="A22" s="132" t="s">
        <v>103</v>
      </c>
      <c r="B22" s="158">
        <v>5</v>
      </c>
      <c r="C22" s="159">
        <f t="shared" si="0"/>
        <v>0.01288659793814433</v>
      </c>
      <c r="D22" s="158">
        <v>1</v>
      </c>
      <c r="E22" s="159">
        <f t="shared" si="1"/>
        <v>0.005235602094240838</v>
      </c>
      <c r="F22" s="158">
        <v>3</v>
      </c>
      <c r="G22" s="159">
        <f t="shared" si="2"/>
        <v>0.009146341463414634</v>
      </c>
      <c r="H22" s="158">
        <v>9</v>
      </c>
      <c r="I22" s="159">
        <f t="shared" si="3"/>
        <v>0.009922822491730982</v>
      </c>
      <c r="J22" s="158">
        <v>5</v>
      </c>
      <c r="K22" s="159">
        <f t="shared" si="4"/>
        <v>0.013020833333333334</v>
      </c>
      <c r="L22" s="158"/>
      <c r="M22" s="159">
        <f t="shared" si="5"/>
        <v>0</v>
      </c>
      <c r="N22" s="158">
        <v>4</v>
      </c>
      <c r="O22" s="159">
        <f t="shared" si="6"/>
        <v>0.012539184952978056</v>
      </c>
      <c r="P22" s="158">
        <v>9</v>
      </c>
      <c r="Q22" s="136">
        <f t="shared" si="7"/>
        <v>0.010078387458006719</v>
      </c>
      <c r="S22" s="366" t="s">
        <v>401</v>
      </c>
      <c r="T22" s="367">
        <v>0</v>
      </c>
      <c r="U22" s="370">
        <v>0</v>
      </c>
      <c r="V22" s="367">
        <v>0</v>
      </c>
      <c r="W22" s="370">
        <v>0</v>
      </c>
      <c r="X22" s="367">
        <v>1</v>
      </c>
      <c r="Y22" s="370">
        <v>0.01</v>
      </c>
      <c r="Z22" s="367">
        <v>0</v>
      </c>
      <c r="AA22" s="370">
        <v>0</v>
      </c>
      <c r="AB22" s="367">
        <v>5</v>
      </c>
      <c r="AC22" s="370">
        <v>0.02</v>
      </c>
      <c r="AD22" s="367">
        <v>0</v>
      </c>
      <c r="AE22" s="370">
        <v>0</v>
      </c>
    </row>
    <row r="23" spans="1:31" ht="22.5" customHeight="1">
      <c r="A23" s="132" t="s">
        <v>104</v>
      </c>
      <c r="B23" s="158">
        <v>2</v>
      </c>
      <c r="C23" s="159">
        <f t="shared" si="0"/>
        <v>0.005154639175257732</v>
      </c>
      <c r="D23" s="158">
        <v>3</v>
      </c>
      <c r="E23" s="159">
        <f t="shared" si="1"/>
        <v>0.015706806282722512</v>
      </c>
      <c r="F23" s="158">
        <v>3</v>
      </c>
      <c r="G23" s="159">
        <f t="shared" si="2"/>
        <v>0.009146341463414634</v>
      </c>
      <c r="H23" s="158">
        <v>8</v>
      </c>
      <c r="I23" s="159">
        <f t="shared" si="3"/>
        <v>0.008820286659316428</v>
      </c>
      <c r="J23" s="158">
        <v>8</v>
      </c>
      <c r="K23" s="159">
        <f t="shared" si="4"/>
        <v>0.020833333333333332</v>
      </c>
      <c r="L23" s="158">
        <v>4</v>
      </c>
      <c r="M23" s="159">
        <f t="shared" si="5"/>
        <v>0.021052631578947368</v>
      </c>
      <c r="N23" s="158">
        <v>3</v>
      </c>
      <c r="O23" s="159">
        <f t="shared" si="6"/>
        <v>0.009404388714733543</v>
      </c>
      <c r="P23" s="158">
        <v>15</v>
      </c>
      <c r="Q23" s="136">
        <f t="shared" si="7"/>
        <v>0.0167973124300112</v>
      </c>
      <c r="S23" s="363" t="s">
        <v>408</v>
      </c>
      <c r="T23" s="364">
        <v>0</v>
      </c>
      <c r="U23" s="369">
        <v>0</v>
      </c>
      <c r="V23" s="364">
        <v>0</v>
      </c>
      <c r="W23" s="369">
        <v>0</v>
      </c>
      <c r="X23" s="364">
        <v>1</v>
      </c>
      <c r="Y23" s="369">
        <v>0.01</v>
      </c>
      <c r="Z23" s="364">
        <v>1</v>
      </c>
      <c r="AA23" s="369">
        <v>0.01</v>
      </c>
      <c r="AB23" s="364">
        <v>5</v>
      </c>
      <c r="AC23" s="369">
        <v>0.02</v>
      </c>
      <c r="AD23" s="364">
        <v>3</v>
      </c>
      <c r="AE23" s="369">
        <v>0.01</v>
      </c>
    </row>
    <row r="24" spans="1:31" ht="22.5" customHeight="1">
      <c r="A24" s="132" t="s">
        <v>105</v>
      </c>
      <c r="B24" s="158">
        <v>11</v>
      </c>
      <c r="C24" s="159">
        <f t="shared" si="0"/>
        <v>0.028350515463917526</v>
      </c>
      <c r="D24" s="158">
        <v>3</v>
      </c>
      <c r="E24" s="159">
        <f t="shared" si="1"/>
        <v>0.015706806282722512</v>
      </c>
      <c r="F24" s="158">
        <v>4</v>
      </c>
      <c r="G24" s="159">
        <f t="shared" si="2"/>
        <v>0.012195121951219513</v>
      </c>
      <c r="H24" s="158">
        <v>18</v>
      </c>
      <c r="I24" s="159">
        <f t="shared" si="3"/>
        <v>0.019845644983461964</v>
      </c>
      <c r="J24" s="158">
        <v>8</v>
      </c>
      <c r="K24" s="159">
        <f t="shared" si="4"/>
        <v>0.020833333333333332</v>
      </c>
      <c r="L24" s="158">
        <v>3</v>
      </c>
      <c r="M24" s="159">
        <f t="shared" si="5"/>
        <v>0.015789473684210527</v>
      </c>
      <c r="N24" s="158">
        <v>9</v>
      </c>
      <c r="O24" s="159">
        <f t="shared" si="6"/>
        <v>0.02821316614420063</v>
      </c>
      <c r="P24" s="158">
        <v>20</v>
      </c>
      <c r="Q24" s="136">
        <f t="shared" si="7"/>
        <v>0.022396416573348264</v>
      </c>
      <c r="S24" s="366" t="s">
        <v>405</v>
      </c>
      <c r="T24" s="367">
        <v>0</v>
      </c>
      <c r="U24" s="370">
        <v>0</v>
      </c>
      <c r="V24" s="367">
        <v>0</v>
      </c>
      <c r="W24" s="370">
        <v>0</v>
      </c>
      <c r="X24" s="367">
        <v>0</v>
      </c>
      <c r="Y24" s="370">
        <v>0</v>
      </c>
      <c r="Z24" s="367">
        <v>0</v>
      </c>
      <c r="AA24" s="370">
        <v>0</v>
      </c>
      <c r="AB24" s="367">
        <v>4</v>
      </c>
      <c r="AC24" s="370">
        <v>0.01</v>
      </c>
      <c r="AD24" s="367">
        <v>0</v>
      </c>
      <c r="AE24" s="370">
        <v>0</v>
      </c>
    </row>
    <row r="25" spans="1:31" ht="22.5" customHeight="1">
      <c r="A25" s="132" t="s">
        <v>106</v>
      </c>
      <c r="B25" s="158">
        <v>3</v>
      </c>
      <c r="C25" s="159">
        <f t="shared" si="0"/>
        <v>0.007731958762886598</v>
      </c>
      <c r="D25" s="158">
        <v>1</v>
      </c>
      <c r="E25" s="159">
        <f t="shared" si="1"/>
        <v>0.005235602094240838</v>
      </c>
      <c r="F25" s="158"/>
      <c r="G25" s="159">
        <f t="shared" si="2"/>
        <v>0</v>
      </c>
      <c r="H25" s="158">
        <v>4</v>
      </c>
      <c r="I25" s="159">
        <f t="shared" si="3"/>
        <v>0.004410143329658214</v>
      </c>
      <c r="J25" s="158"/>
      <c r="K25" s="159">
        <f t="shared" si="4"/>
        <v>0</v>
      </c>
      <c r="L25" s="158">
        <v>1</v>
      </c>
      <c r="M25" s="159">
        <f t="shared" si="5"/>
        <v>0.005263157894736842</v>
      </c>
      <c r="N25" s="158"/>
      <c r="O25" s="159">
        <f t="shared" si="6"/>
        <v>0</v>
      </c>
      <c r="P25" s="158">
        <v>1</v>
      </c>
      <c r="Q25" s="136">
        <f t="shared" si="7"/>
        <v>0.0011198208286674132</v>
      </c>
      <c r="S25" s="363" t="s">
        <v>406</v>
      </c>
      <c r="T25" s="364">
        <v>0</v>
      </c>
      <c r="U25" s="369">
        <v>0</v>
      </c>
      <c r="V25" s="364">
        <v>0</v>
      </c>
      <c r="W25" s="369">
        <v>0</v>
      </c>
      <c r="X25" s="364">
        <v>0</v>
      </c>
      <c r="Y25" s="369">
        <v>0</v>
      </c>
      <c r="Z25" s="364">
        <v>2</v>
      </c>
      <c r="AA25" s="369">
        <v>0.01</v>
      </c>
      <c r="AB25" s="364">
        <v>4</v>
      </c>
      <c r="AC25" s="369">
        <v>0.01</v>
      </c>
      <c r="AD25" s="364">
        <v>3</v>
      </c>
      <c r="AE25" s="369">
        <v>0.01</v>
      </c>
    </row>
    <row r="26" spans="1:31" ht="22.5" customHeight="1">
      <c r="A26" s="132" t="s">
        <v>334</v>
      </c>
      <c r="B26" s="158">
        <v>18</v>
      </c>
      <c r="C26" s="159">
        <f t="shared" si="0"/>
        <v>0.04639175257731959</v>
      </c>
      <c r="D26" s="158">
        <v>9</v>
      </c>
      <c r="E26" s="159">
        <f t="shared" si="1"/>
        <v>0.04712041884816754</v>
      </c>
      <c r="F26" s="158">
        <v>19</v>
      </c>
      <c r="G26" s="159">
        <f t="shared" si="2"/>
        <v>0.057926829268292686</v>
      </c>
      <c r="H26" s="158">
        <v>46</v>
      </c>
      <c r="I26" s="159">
        <f t="shared" si="3"/>
        <v>0.050716648291069456</v>
      </c>
      <c r="J26" s="158">
        <v>20</v>
      </c>
      <c r="K26" s="159">
        <f t="shared" si="4"/>
        <v>0.052083333333333336</v>
      </c>
      <c r="L26" s="158">
        <v>10</v>
      </c>
      <c r="M26" s="159">
        <f t="shared" si="5"/>
        <v>0.05263157894736842</v>
      </c>
      <c r="N26" s="158">
        <v>9</v>
      </c>
      <c r="O26" s="159">
        <f t="shared" si="6"/>
        <v>0.02821316614420063</v>
      </c>
      <c r="P26" s="158">
        <v>39</v>
      </c>
      <c r="Q26" s="136">
        <f t="shared" si="7"/>
        <v>0.043673012318029114</v>
      </c>
      <c r="S26" s="366" t="s">
        <v>407</v>
      </c>
      <c r="T26" s="367">
        <v>0</v>
      </c>
      <c r="U26" s="370">
        <v>0</v>
      </c>
      <c r="V26" s="367">
        <v>0</v>
      </c>
      <c r="W26" s="370">
        <v>0</v>
      </c>
      <c r="X26" s="367">
        <v>0</v>
      </c>
      <c r="Y26" s="370">
        <v>0</v>
      </c>
      <c r="Z26" s="367">
        <v>0</v>
      </c>
      <c r="AA26" s="370">
        <v>0</v>
      </c>
      <c r="AB26" s="367">
        <v>4</v>
      </c>
      <c r="AC26" s="370">
        <v>0.01</v>
      </c>
      <c r="AD26" s="367">
        <v>0</v>
      </c>
      <c r="AE26" s="370">
        <v>0</v>
      </c>
    </row>
    <row r="27" spans="1:31" ht="22.5" customHeight="1">
      <c r="A27" s="132" t="s">
        <v>108</v>
      </c>
      <c r="B27" s="158">
        <v>34</v>
      </c>
      <c r="C27" s="159">
        <f t="shared" si="0"/>
        <v>0.08762886597938144</v>
      </c>
      <c r="D27" s="158">
        <v>20</v>
      </c>
      <c r="E27" s="159">
        <f t="shared" si="1"/>
        <v>0.10471204188481675</v>
      </c>
      <c r="F27" s="158">
        <v>45</v>
      </c>
      <c r="G27" s="159">
        <f t="shared" si="2"/>
        <v>0.13719512195121952</v>
      </c>
      <c r="H27" s="158">
        <v>99</v>
      </c>
      <c r="I27" s="159">
        <f t="shared" si="3"/>
        <v>0.10915104740904079</v>
      </c>
      <c r="J27" s="158">
        <v>40</v>
      </c>
      <c r="K27" s="159">
        <f t="shared" si="4"/>
        <v>0.10416666666666667</v>
      </c>
      <c r="L27" s="158">
        <v>24</v>
      </c>
      <c r="M27" s="159">
        <f t="shared" si="5"/>
        <v>0.12631578947368421</v>
      </c>
      <c r="N27" s="158">
        <v>47</v>
      </c>
      <c r="O27" s="159">
        <f t="shared" si="6"/>
        <v>0.14733542319749215</v>
      </c>
      <c r="P27" s="158">
        <v>111</v>
      </c>
      <c r="Q27" s="136">
        <f t="shared" si="7"/>
        <v>0.12430011198208286</v>
      </c>
      <c r="S27" s="363" t="s">
        <v>409</v>
      </c>
      <c r="T27" s="364">
        <v>2</v>
      </c>
      <c r="U27" s="369">
        <v>0.01</v>
      </c>
      <c r="V27" s="364">
        <v>3</v>
      </c>
      <c r="W27" s="369">
        <v>0.01</v>
      </c>
      <c r="X27" s="364">
        <v>1</v>
      </c>
      <c r="Y27" s="369">
        <v>0.01</v>
      </c>
      <c r="Z27" s="364">
        <v>0</v>
      </c>
      <c r="AA27" s="369">
        <v>0</v>
      </c>
      <c r="AB27" s="364">
        <v>0</v>
      </c>
      <c r="AC27" s="369">
        <v>0</v>
      </c>
      <c r="AD27" s="364">
        <v>1</v>
      </c>
      <c r="AE27" s="369">
        <v>0</v>
      </c>
    </row>
    <row r="28" spans="1:31" ht="22.5" customHeight="1">
      <c r="A28" s="132" t="s">
        <v>109</v>
      </c>
      <c r="B28" s="158">
        <v>1</v>
      </c>
      <c r="C28" s="159">
        <f t="shared" si="0"/>
        <v>0.002577319587628866</v>
      </c>
      <c r="D28" s="158"/>
      <c r="E28" s="159">
        <f t="shared" si="1"/>
        <v>0</v>
      </c>
      <c r="F28" s="158"/>
      <c r="G28" s="159">
        <f t="shared" si="2"/>
        <v>0</v>
      </c>
      <c r="H28" s="158">
        <v>1</v>
      </c>
      <c r="I28" s="159">
        <f t="shared" si="3"/>
        <v>0.0011025358324145535</v>
      </c>
      <c r="J28" s="158"/>
      <c r="K28" s="159">
        <f t="shared" si="4"/>
        <v>0</v>
      </c>
      <c r="L28" s="158"/>
      <c r="M28" s="159">
        <f t="shared" si="5"/>
        <v>0</v>
      </c>
      <c r="N28" s="158"/>
      <c r="O28" s="159">
        <f t="shared" si="6"/>
        <v>0</v>
      </c>
      <c r="P28" s="158"/>
      <c r="Q28" s="136">
        <f t="shared" si="7"/>
        <v>0</v>
      </c>
      <c r="S28" s="366" t="s">
        <v>421</v>
      </c>
      <c r="T28" s="367">
        <v>0</v>
      </c>
      <c r="U28" s="370">
        <v>0</v>
      </c>
      <c r="V28" s="367">
        <v>0</v>
      </c>
      <c r="W28" s="370">
        <v>0</v>
      </c>
      <c r="X28" s="367">
        <v>1</v>
      </c>
      <c r="Y28" s="370">
        <v>0.01</v>
      </c>
      <c r="Z28" s="367">
        <v>0</v>
      </c>
      <c r="AA28" s="370">
        <v>0</v>
      </c>
      <c r="AB28" s="367">
        <v>2</v>
      </c>
      <c r="AC28" s="370">
        <v>0.01</v>
      </c>
      <c r="AD28" s="367">
        <v>0</v>
      </c>
      <c r="AE28" s="370">
        <v>0</v>
      </c>
    </row>
    <row r="29" spans="1:31" ht="22.5" customHeight="1">
      <c r="A29" s="132" t="s">
        <v>221</v>
      </c>
      <c r="B29" s="158">
        <v>8</v>
      </c>
      <c r="C29" s="159">
        <f t="shared" si="0"/>
        <v>0.020618556701030927</v>
      </c>
      <c r="D29" s="158">
        <v>1</v>
      </c>
      <c r="E29" s="159">
        <f t="shared" si="1"/>
        <v>0.005235602094240838</v>
      </c>
      <c r="F29" s="158">
        <v>16</v>
      </c>
      <c r="G29" s="159">
        <f t="shared" si="2"/>
        <v>0.04878048780487805</v>
      </c>
      <c r="H29" s="158">
        <v>25</v>
      </c>
      <c r="I29" s="159">
        <f t="shared" si="3"/>
        <v>0.027563395810363836</v>
      </c>
      <c r="J29" s="158">
        <v>12</v>
      </c>
      <c r="K29" s="159">
        <f t="shared" si="4"/>
        <v>0.03125</v>
      </c>
      <c r="L29" s="158">
        <v>3</v>
      </c>
      <c r="M29" s="159">
        <f t="shared" si="5"/>
        <v>0.015789473684210527</v>
      </c>
      <c r="N29" s="158">
        <v>17</v>
      </c>
      <c r="O29" s="159">
        <f t="shared" si="6"/>
        <v>0.05329153605015674</v>
      </c>
      <c r="P29" s="158">
        <v>32</v>
      </c>
      <c r="Q29" s="136">
        <f t="shared" si="7"/>
        <v>0.03583426651735722</v>
      </c>
      <c r="S29" s="363" t="s">
        <v>412</v>
      </c>
      <c r="T29" s="364">
        <v>0</v>
      </c>
      <c r="U29" s="369">
        <v>0</v>
      </c>
      <c r="V29" s="364">
        <v>0</v>
      </c>
      <c r="W29" s="369">
        <v>0</v>
      </c>
      <c r="X29" s="364">
        <v>0</v>
      </c>
      <c r="Y29" s="369">
        <v>0</v>
      </c>
      <c r="Z29" s="364">
        <v>0</v>
      </c>
      <c r="AA29" s="369">
        <v>0</v>
      </c>
      <c r="AB29" s="364">
        <v>3</v>
      </c>
      <c r="AC29" s="369">
        <v>0.01</v>
      </c>
      <c r="AD29" s="364">
        <v>2</v>
      </c>
      <c r="AE29" s="369">
        <v>0.01</v>
      </c>
    </row>
    <row r="30" spans="1:31" ht="15">
      <c r="A30" s="160" t="s">
        <v>135</v>
      </c>
      <c r="B30" s="161">
        <v>388</v>
      </c>
      <c r="C30" s="162">
        <f>B30/$B$30</f>
        <v>1</v>
      </c>
      <c r="D30" s="161">
        <v>191</v>
      </c>
      <c r="E30" s="162">
        <f t="shared" si="1"/>
        <v>1</v>
      </c>
      <c r="F30" s="161">
        <v>328</v>
      </c>
      <c r="G30" s="162">
        <f t="shared" si="2"/>
        <v>1</v>
      </c>
      <c r="H30" s="161">
        <v>907</v>
      </c>
      <c r="I30" s="162">
        <f t="shared" si="3"/>
        <v>1</v>
      </c>
      <c r="J30" s="161">
        <v>384</v>
      </c>
      <c r="K30" s="162">
        <f t="shared" si="4"/>
        <v>1</v>
      </c>
      <c r="L30" s="161">
        <v>190</v>
      </c>
      <c r="M30" s="162">
        <f t="shared" si="5"/>
        <v>1</v>
      </c>
      <c r="N30" s="161">
        <v>319</v>
      </c>
      <c r="O30" s="162">
        <f t="shared" si="6"/>
        <v>1</v>
      </c>
      <c r="P30" s="161">
        <v>893</v>
      </c>
      <c r="Q30" s="163">
        <f t="shared" si="7"/>
        <v>1</v>
      </c>
      <c r="S30" s="363" t="s">
        <v>402</v>
      </c>
      <c r="T30" s="364">
        <v>0</v>
      </c>
      <c r="U30" s="369">
        <v>0</v>
      </c>
      <c r="V30" s="364">
        <v>0</v>
      </c>
      <c r="W30" s="369">
        <v>0</v>
      </c>
      <c r="X30" s="364">
        <v>0</v>
      </c>
      <c r="Y30" s="369">
        <v>0</v>
      </c>
      <c r="Z30" s="364">
        <v>1</v>
      </c>
      <c r="AA30" s="369">
        <v>0.01</v>
      </c>
      <c r="AB30" s="364">
        <v>2</v>
      </c>
      <c r="AC30" s="369">
        <v>0.01</v>
      </c>
      <c r="AD30" s="364">
        <v>7</v>
      </c>
      <c r="AE30" s="369">
        <v>0.02</v>
      </c>
    </row>
    <row r="31" spans="1:31" ht="15">
      <c r="A31" s="127" t="s">
        <v>378</v>
      </c>
      <c r="S31" s="363" t="s">
        <v>410</v>
      </c>
      <c r="T31" s="364">
        <v>0</v>
      </c>
      <c r="U31" s="369">
        <v>0</v>
      </c>
      <c r="V31" s="364">
        <v>0</v>
      </c>
      <c r="W31" s="369">
        <v>0</v>
      </c>
      <c r="X31" s="364">
        <v>0</v>
      </c>
      <c r="Y31" s="369">
        <v>0</v>
      </c>
      <c r="Z31" s="364">
        <v>0</v>
      </c>
      <c r="AA31" s="369">
        <v>0</v>
      </c>
      <c r="AB31" s="364">
        <v>2</v>
      </c>
      <c r="AC31" s="369">
        <v>0.01</v>
      </c>
      <c r="AD31" s="364">
        <v>3</v>
      </c>
      <c r="AE31" s="369">
        <v>0.01</v>
      </c>
    </row>
    <row r="32" spans="1:31" ht="15">
      <c r="A32" s="127" t="s">
        <v>379</v>
      </c>
      <c r="S32" s="366" t="s">
        <v>418</v>
      </c>
      <c r="T32" s="367">
        <v>0</v>
      </c>
      <c r="U32" s="370">
        <v>0</v>
      </c>
      <c r="V32" s="367">
        <v>0</v>
      </c>
      <c r="W32" s="370">
        <v>0</v>
      </c>
      <c r="X32" s="367">
        <v>0</v>
      </c>
      <c r="Y32" s="370">
        <v>0</v>
      </c>
      <c r="Z32" s="367">
        <v>0</v>
      </c>
      <c r="AA32" s="370">
        <v>0</v>
      </c>
      <c r="AB32" s="367">
        <v>2</v>
      </c>
      <c r="AC32" s="370">
        <v>0.01</v>
      </c>
      <c r="AD32" s="367">
        <v>0</v>
      </c>
      <c r="AE32" s="370">
        <v>0</v>
      </c>
    </row>
    <row r="33" spans="19:31" ht="15">
      <c r="S33" s="363" t="s">
        <v>417</v>
      </c>
      <c r="T33" s="364">
        <v>0</v>
      </c>
      <c r="U33" s="369">
        <v>0</v>
      </c>
      <c r="V33" s="364">
        <v>0</v>
      </c>
      <c r="W33" s="369">
        <v>0</v>
      </c>
      <c r="X33" s="364">
        <v>0</v>
      </c>
      <c r="Y33" s="369">
        <v>0</v>
      </c>
      <c r="Z33" s="364">
        <v>0</v>
      </c>
      <c r="AA33" s="369">
        <v>0</v>
      </c>
      <c r="AB33" s="364">
        <v>1</v>
      </c>
      <c r="AC33" s="369">
        <v>0</v>
      </c>
      <c r="AD33" s="364">
        <v>2</v>
      </c>
      <c r="AE33" s="369">
        <v>0.01</v>
      </c>
    </row>
    <row r="34" spans="19:31" ht="15">
      <c r="S34" s="366" t="s">
        <v>411</v>
      </c>
      <c r="T34" s="367">
        <v>0</v>
      </c>
      <c r="U34" s="370">
        <v>0</v>
      </c>
      <c r="V34" s="367">
        <v>0</v>
      </c>
      <c r="W34" s="370">
        <v>0</v>
      </c>
      <c r="X34" s="367">
        <v>0</v>
      </c>
      <c r="Y34" s="370">
        <v>0</v>
      </c>
      <c r="Z34" s="367">
        <v>0</v>
      </c>
      <c r="AA34" s="370">
        <v>0</v>
      </c>
      <c r="AB34" s="367">
        <v>1</v>
      </c>
      <c r="AC34" s="370">
        <v>0</v>
      </c>
      <c r="AD34" s="367">
        <v>3</v>
      </c>
      <c r="AE34" s="370">
        <v>0.01</v>
      </c>
    </row>
    <row r="35" spans="19:31" ht="15">
      <c r="S35" s="363" t="s">
        <v>425</v>
      </c>
      <c r="T35" s="364">
        <v>0</v>
      </c>
      <c r="U35" s="369">
        <v>0</v>
      </c>
      <c r="V35" s="364">
        <v>0</v>
      </c>
      <c r="W35" s="369">
        <v>0</v>
      </c>
      <c r="X35" s="364">
        <v>0</v>
      </c>
      <c r="Y35" s="369">
        <v>0</v>
      </c>
      <c r="Z35" s="364">
        <v>0</v>
      </c>
      <c r="AA35" s="369">
        <v>0</v>
      </c>
      <c r="AB35" s="364">
        <v>1</v>
      </c>
      <c r="AC35" s="369">
        <v>0</v>
      </c>
      <c r="AD35" s="364">
        <v>0</v>
      </c>
      <c r="AE35" s="369">
        <v>0</v>
      </c>
    </row>
    <row r="36" spans="19:31" ht="15">
      <c r="S36" s="366" t="s">
        <v>423</v>
      </c>
      <c r="T36" s="367">
        <v>0</v>
      </c>
      <c r="U36" s="370">
        <v>0</v>
      </c>
      <c r="V36" s="367">
        <v>0</v>
      </c>
      <c r="W36" s="370">
        <v>0</v>
      </c>
      <c r="X36" s="367">
        <v>0</v>
      </c>
      <c r="Y36" s="370">
        <v>0</v>
      </c>
      <c r="Z36" s="367">
        <v>0</v>
      </c>
      <c r="AA36" s="370">
        <v>0</v>
      </c>
      <c r="AB36" s="367">
        <v>1</v>
      </c>
      <c r="AC36" s="370">
        <v>0</v>
      </c>
      <c r="AD36" s="367">
        <v>1</v>
      </c>
      <c r="AE36" s="370">
        <v>0</v>
      </c>
    </row>
    <row r="37" spans="19:31" ht="15">
      <c r="S37" s="363" t="s">
        <v>424</v>
      </c>
      <c r="T37" s="364">
        <v>0</v>
      </c>
      <c r="U37" s="369">
        <v>0</v>
      </c>
      <c r="V37" s="364">
        <v>0</v>
      </c>
      <c r="W37" s="369">
        <v>0</v>
      </c>
      <c r="X37" s="364">
        <v>0</v>
      </c>
      <c r="Y37" s="369">
        <v>0</v>
      </c>
      <c r="Z37" s="364">
        <v>0</v>
      </c>
      <c r="AA37" s="369">
        <v>0</v>
      </c>
      <c r="AB37" s="364">
        <v>1</v>
      </c>
      <c r="AC37" s="369">
        <v>0</v>
      </c>
      <c r="AD37" s="364">
        <v>1</v>
      </c>
      <c r="AE37" s="369">
        <v>0</v>
      </c>
    </row>
    <row r="38" spans="19:31" ht="15">
      <c r="S38" s="366" t="s">
        <v>422</v>
      </c>
      <c r="T38" s="367">
        <v>0</v>
      </c>
      <c r="U38" s="370">
        <v>0</v>
      </c>
      <c r="V38" s="367">
        <v>0</v>
      </c>
      <c r="W38" s="370">
        <v>0</v>
      </c>
      <c r="X38" s="367">
        <v>0</v>
      </c>
      <c r="Y38" s="370">
        <v>0</v>
      </c>
      <c r="Z38" s="367">
        <v>0</v>
      </c>
      <c r="AA38" s="370">
        <v>0</v>
      </c>
      <c r="AB38" s="367">
        <v>1</v>
      </c>
      <c r="AC38" s="370">
        <v>0</v>
      </c>
      <c r="AD38" s="367">
        <v>1</v>
      </c>
      <c r="AE38" s="370">
        <v>0</v>
      </c>
    </row>
    <row r="39" spans="19:31" ht="15">
      <c r="S39" s="363" t="s">
        <v>421</v>
      </c>
      <c r="T39" s="364">
        <v>0</v>
      </c>
      <c r="U39" s="369">
        <v>0</v>
      </c>
      <c r="V39" s="364">
        <v>1</v>
      </c>
      <c r="W39" s="369">
        <v>0</v>
      </c>
      <c r="X39" s="364">
        <v>0</v>
      </c>
      <c r="Y39" s="369">
        <v>0</v>
      </c>
      <c r="Z39" s="364">
        <v>0</v>
      </c>
      <c r="AA39" s="369">
        <v>0</v>
      </c>
      <c r="AB39" s="364">
        <v>0</v>
      </c>
      <c r="AC39" s="369">
        <v>0</v>
      </c>
      <c r="AD39" s="364">
        <v>0</v>
      </c>
      <c r="AE39" s="369">
        <v>0</v>
      </c>
    </row>
    <row r="40" spans="19:31" ht="15">
      <c r="S40" s="366" t="s">
        <v>413</v>
      </c>
      <c r="T40" s="367">
        <v>0</v>
      </c>
      <c r="U40" s="370">
        <v>0</v>
      </c>
      <c r="V40" s="367">
        <v>0</v>
      </c>
      <c r="W40" s="370">
        <v>0</v>
      </c>
      <c r="X40" s="367">
        <v>0</v>
      </c>
      <c r="Y40" s="370">
        <v>0</v>
      </c>
      <c r="Z40" s="367">
        <v>0</v>
      </c>
      <c r="AA40" s="370">
        <v>0</v>
      </c>
      <c r="AB40" s="367">
        <v>0</v>
      </c>
      <c r="AC40" s="370">
        <v>0</v>
      </c>
      <c r="AD40" s="367">
        <v>2</v>
      </c>
      <c r="AE40" s="370">
        <v>0.01</v>
      </c>
    </row>
    <row r="41" spans="19:31" ht="15">
      <c r="S41" s="363" t="s">
        <v>415</v>
      </c>
      <c r="T41" s="364">
        <v>0</v>
      </c>
      <c r="U41" s="369">
        <v>0</v>
      </c>
      <c r="V41" s="364">
        <v>0</v>
      </c>
      <c r="W41" s="369">
        <v>0</v>
      </c>
      <c r="X41" s="364">
        <v>0</v>
      </c>
      <c r="Y41" s="369">
        <v>0</v>
      </c>
      <c r="Z41" s="364">
        <v>0</v>
      </c>
      <c r="AA41" s="369">
        <v>0</v>
      </c>
      <c r="AB41" s="364">
        <v>0</v>
      </c>
      <c r="AC41" s="369">
        <v>0</v>
      </c>
      <c r="AD41" s="364">
        <v>2</v>
      </c>
      <c r="AE41" s="369">
        <v>0.01</v>
      </c>
    </row>
    <row r="42" spans="19:31" ht="30">
      <c r="S42" s="363" t="s">
        <v>419</v>
      </c>
      <c r="T42" s="364">
        <v>0</v>
      </c>
      <c r="U42" s="369">
        <v>0</v>
      </c>
      <c r="V42" s="364">
        <v>0</v>
      </c>
      <c r="W42" s="369">
        <v>0</v>
      </c>
      <c r="X42" s="364">
        <v>0</v>
      </c>
      <c r="Y42" s="369">
        <v>0</v>
      </c>
      <c r="Z42" s="364">
        <v>0</v>
      </c>
      <c r="AA42" s="369">
        <v>0</v>
      </c>
      <c r="AB42" s="364">
        <v>0</v>
      </c>
      <c r="AC42" s="369">
        <v>0</v>
      </c>
      <c r="AD42" s="364">
        <v>1</v>
      </c>
      <c r="AE42" s="369">
        <v>0</v>
      </c>
    </row>
    <row r="43" spans="19:31" ht="15">
      <c r="S43" s="363" t="s">
        <v>420</v>
      </c>
      <c r="T43" s="364">
        <v>0</v>
      </c>
      <c r="U43" s="369">
        <v>0</v>
      </c>
      <c r="V43" s="364">
        <v>0</v>
      </c>
      <c r="W43" s="369">
        <v>0</v>
      </c>
      <c r="X43" s="364">
        <v>0</v>
      </c>
      <c r="Y43" s="369">
        <v>0</v>
      </c>
      <c r="Z43" s="364">
        <v>0</v>
      </c>
      <c r="AA43" s="369">
        <v>0</v>
      </c>
      <c r="AB43" s="364">
        <v>0</v>
      </c>
      <c r="AC43" s="369">
        <v>0</v>
      </c>
      <c r="AD43" s="364">
        <v>1</v>
      </c>
      <c r="AE43" s="369">
        <v>0</v>
      </c>
    </row>
    <row r="44" spans="19:31" ht="15">
      <c r="S44" s="371" t="s">
        <v>19</v>
      </c>
      <c r="T44" s="372">
        <v>388</v>
      </c>
      <c r="U44" s="368">
        <v>1</v>
      </c>
      <c r="V44" s="372">
        <v>384</v>
      </c>
      <c r="W44" s="368">
        <v>1</v>
      </c>
      <c r="X44" s="372">
        <v>191</v>
      </c>
      <c r="Y44" s="368">
        <v>1</v>
      </c>
      <c r="Z44" s="372">
        <v>190</v>
      </c>
      <c r="AA44" s="368">
        <v>1</v>
      </c>
      <c r="AB44" s="372">
        <v>328</v>
      </c>
      <c r="AC44" s="368">
        <v>1</v>
      </c>
      <c r="AD44" s="372">
        <v>319</v>
      </c>
      <c r="AE44" s="368">
        <v>1</v>
      </c>
    </row>
  </sheetData>
  <sheetProtection/>
  <mergeCells count="20">
    <mergeCell ref="A6:A8"/>
    <mergeCell ref="B6:I6"/>
    <mergeCell ref="J6:Q6"/>
    <mergeCell ref="T6:U6"/>
    <mergeCell ref="V6:W6"/>
    <mergeCell ref="B7:C7"/>
    <mergeCell ref="D7:E7"/>
    <mergeCell ref="F7:G7"/>
    <mergeCell ref="H7:I7"/>
    <mergeCell ref="J7:K7"/>
    <mergeCell ref="L7:M7"/>
    <mergeCell ref="N7:O7"/>
    <mergeCell ref="P7:Q7"/>
    <mergeCell ref="T5:W5"/>
    <mergeCell ref="X5:AA5"/>
    <mergeCell ref="AB5:AE5"/>
    <mergeCell ref="X6:Y6"/>
    <mergeCell ref="Z6:AA6"/>
    <mergeCell ref="AB6:AC6"/>
    <mergeCell ref="AD6:A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AG87"/>
  <sheetViews>
    <sheetView tabSelected="1" zoomScale="60" zoomScaleNormal="60" zoomScalePageLayoutView="0" workbookViewId="0" topLeftCell="A19">
      <selection activeCell="B24" sqref="B24"/>
    </sheetView>
  </sheetViews>
  <sheetFormatPr defaultColWidth="11.421875" defaultRowHeight="15"/>
  <cols>
    <col min="1" max="1" width="11.421875" style="3" customWidth="1"/>
    <col min="2" max="2" width="20.421875" style="3" customWidth="1"/>
    <col min="3" max="7" width="11.421875" style="3" customWidth="1"/>
    <col min="8" max="8" width="12.7109375" style="3" customWidth="1"/>
    <col min="9" max="15" width="11.421875" style="3" customWidth="1"/>
    <col min="16" max="16" width="9.421875" style="3" customWidth="1"/>
    <col min="17" max="17" width="9.8515625" style="3" customWidth="1"/>
    <col min="18" max="25" width="11.421875" style="3" customWidth="1"/>
    <col min="26" max="26" width="17.421875" style="3" customWidth="1"/>
    <col min="27" max="28" width="7.7109375" style="3" customWidth="1"/>
    <col min="29" max="29" width="87.57421875" style="3" customWidth="1"/>
    <col min="30" max="33" width="11.421875" style="3" customWidth="1"/>
    <col min="34" max="36" width="7.7109375" style="3" customWidth="1"/>
    <col min="37" max="38" width="11.421875" style="3" customWidth="1"/>
    <col min="39" max="39" width="19.00390625" style="3" customWidth="1"/>
    <col min="40" max="49" width="7.8515625" style="3" customWidth="1"/>
    <col min="50" max="51" width="11.421875" style="3" customWidth="1"/>
    <col min="52" max="52" width="62.00390625" style="3" customWidth="1"/>
    <col min="53" max="16384" width="11.421875" style="3" customWidth="1"/>
  </cols>
  <sheetData>
    <row r="1" ht="23.25" customHeight="1"/>
    <row r="2" spans="1:29" ht="23.25" customHeight="1">
      <c r="A2" s="128" t="s">
        <v>438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AC2" s="28" t="s">
        <v>439</v>
      </c>
    </row>
    <row r="3" spans="1:29" ht="23.25" customHeight="1">
      <c r="A3" s="129"/>
      <c r="B3" s="468" t="s">
        <v>44</v>
      </c>
      <c r="C3" s="470" t="s">
        <v>440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AC3" s="28"/>
    </row>
    <row r="4" spans="1:33" ht="23.25" customHeight="1">
      <c r="A4" s="129"/>
      <c r="B4" s="468"/>
      <c r="C4" s="470" t="s">
        <v>382</v>
      </c>
      <c r="D4" s="470"/>
      <c r="E4" s="470" t="s">
        <v>383</v>
      </c>
      <c r="F4" s="470"/>
      <c r="G4" s="482" t="s">
        <v>384</v>
      </c>
      <c r="H4" s="470" t="s">
        <v>135</v>
      </c>
      <c r="I4" s="470"/>
      <c r="J4" s="470"/>
      <c r="K4" s="484" t="s">
        <v>385</v>
      </c>
      <c r="L4" s="484"/>
      <c r="M4" s="484"/>
      <c r="N4" s="484" t="s">
        <v>386</v>
      </c>
      <c r="O4" s="484"/>
      <c r="P4" s="484"/>
      <c r="Q4" s="484" t="s">
        <v>80</v>
      </c>
      <c r="R4" s="484"/>
      <c r="S4" s="484"/>
      <c r="T4" s="484" t="s">
        <v>387</v>
      </c>
      <c r="U4" s="484"/>
      <c r="V4" s="484"/>
      <c r="W4" s="484" t="s">
        <v>388</v>
      </c>
      <c r="X4" s="484"/>
      <c r="Y4" s="484"/>
      <c r="AC4" s="301" t="s">
        <v>389</v>
      </c>
      <c r="AD4" s="70">
        <v>2015</v>
      </c>
      <c r="AE4" s="70" t="s">
        <v>20</v>
      </c>
      <c r="AF4" s="70">
        <v>2016</v>
      </c>
      <c r="AG4" s="70" t="s">
        <v>20</v>
      </c>
    </row>
    <row r="5" spans="1:33" ht="23.25" customHeight="1">
      <c r="A5" s="129"/>
      <c r="B5" s="468"/>
      <c r="C5" s="68" t="s">
        <v>289</v>
      </c>
      <c r="D5" s="76" t="s">
        <v>20</v>
      </c>
      <c r="E5" s="68" t="s">
        <v>289</v>
      </c>
      <c r="F5" s="76" t="s">
        <v>20</v>
      </c>
      <c r="G5" s="483"/>
      <c r="H5" s="68" t="s">
        <v>289</v>
      </c>
      <c r="I5" s="76" t="s">
        <v>20</v>
      </c>
      <c r="J5" s="68" t="s">
        <v>390</v>
      </c>
      <c r="K5" s="164" t="s">
        <v>289</v>
      </c>
      <c r="L5" s="125" t="s">
        <v>20</v>
      </c>
      <c r="M5" s="165" t="s">
        <v>390</v>
      </c>
      <c r="N5" s="164" t="s">
        <v>289</v>
      </c>
      <c r="O5" s="125" t="s">
        <v>20</v>
      </c>
      <c r="P5" s="165" t="s">
        <v>390</v>
      </c>
      <c r="Q5" s="164" t="s">
        <v>289</v>
      </c>
      <c r="R5" s="125" t="s">
        <v>20</v>
      </c>
      <c r="S5" s="165" t="s">
        <v>390</v>
      </c>
      <c r="T5" s="164" t="s">
        <v>289</v>
      </c>
      <c r="U5" s="125" t="s">
        <v>20</v>
      </c>
      <c r="V5" s="165" t="s">
        <v>390</v>
      </c>
      <c r="W5" s="164" t="s">
        <v>289</v>
      </c>
      <c r="X5" s="125" t="s">
        <v>20</v>
      </c>
      <c r="Y5" s="165" t="s">
        <v>390</v>
      </c>
      <c r="AC5" s="49" t="s">
        <v>391</v>
      </c>
      <c r="AD5" s="72">
        <v>296</v>
      </c>
      <c r="AE5" s="79">
        <v>0.281</v>
      </c>
      <c r="AF5" s="72">
        <v>265</v>
      </c>
      <c r="AG5" s="79">
        <v>0.25</v>
      </c>
    </row>
    <row r="6" spans="1:33" ht="24.75" customHeight="1">
      <c r="A6" s="129"/>
      <c r="B6" s="132" t="s">
        <v>90</v>
      </c>
      <c r="C6" s="133">
        <v>32</v>
      </c>
      <c r="D6" s="134">
        <f>C6/$C$27</f>
        <v>0.051364365971107544</v>
      </c>
      <c r="E6" s="133">
        <v>25</v>
      </c>
      <c r="F6" s="134">
        <f>E6/$E$27</f>
        <v>0.05841121495327103</v>
      </c>
      <c r="G6" s="110">
        <v>0</v>
      </c>
      <c r="H6" s="110">
        <v>57</v>
      </c>
      <c r="I6" s="134">
        <f>H6/$H$27</f>
        <v>0.05418250950570342</v>
      </c>
      <c r="J6" s="110">
        <v>9</v>
      </c>
      <c r="K6" s="166">
        <v>48</v>
      </c>
      <c r="L6" s="167">
        <f>K6/$K$27</f>
        <v>0.07283763277693475</v>
      </c>
      <c r="M6" s="166">
        <v>9.1</v>
      </c>
      <c r="N6" s="166">
        <v>5</v>
      </c>
      <c r="O6" s="167">
        <f>N6/$N$27</f>
        <v>0.02092050209205021</v>
      </c>
      <c r="P6" s="166">
        <v>7.6</v>
      </c>
      <c r="Q6" s="166">
        <v>3</v>
      </c>
      <c r="R6" s="167">
        <f>Q6/$Q$27</f>
        <v>0.022222222222222223</v>
      </c>
      <c r="S6" s="166">
        <v>12.2</v>
      </c>
      <c r="T6" s="166">
        <v>0</v>
      </c>
      <c r="U6" s="166">
        <v>0</v>
      </c>
      <c r="V6" s="166">
        <v>0</v>
      </c>
      <c r="W6" s="166">
        <v>1</v>
      </c>
      <c r="X6" s="168">
        <f>W6/$W$27</f>
        <v>0.05555555555555555</v>
      </c>
      <c r="Y6" s="166">
        <v>6.3</v>
      </c>
      <c r="AC6" s="373" t="s">
        <v>392</v>
      </c>
      <c r="AD6" s="374">
        <v>138</v>
      </c>
      <c r="AE6" s="375">
        <v>0.131</v>
      </c>
      <c r="AF6" s="374">
        <v>135</v>
      </c>
      <c r="AG6" s="375">
        <v>0.127</v>
      </c>
    </row>
    <row r="7" spans="1:33" ht="24.75" customHeight="1">
      <c r="A7" s="129"/>
      <c r="B7" s="132" t="s">
        <v>91</v>
      </c>
      <c r="C7" s="133">
        <v>8</v>
      </c>
      <c r="D7" s="134">
        <f aca="true" t="shared" si="0" ref="D7:D26">C7/$C$27</f>
        <v>0.012841091492776886</v>
      </c>
      <c r="E7" s="133">
        <v>8</v>
      </c>
      <c r="F7" s="134">
        <f aca="true" t="shared" si="1" ref="F7:F27">E7/$E$27</f>
        <v>0.018691588785046728</v>
      </c>
      <c r="G7" s="110">
        <v>0</v>
      </c>
      <c r="H7" s="110">
        <v>16</v>
      </c>
      <c r="I7" s="134">
        <f aca="true" t="shared" si="2" ref="I7:I27">H7/$H$27</f>
        <v>0.015209125475285171</v>
      </c>
      <c r="J7" s="110">
        <v>8.4</v>
      </c>
      <c r="K7" s="166">
        <v>10</v>
      </c>
      <c r="L7" s="167">
        <f aca="true" t="shared" si="3" ref="L7:L27">K7/$K$27</f>
        <v>0.015174506828528073</v>
      </c>
      <c r="M7" s="166">
        <v>6.2</v>
      </c>
      <c r="N7" s="166">
        <v>5</v>
      </c>
      <c r="O7" s="167">
        <f aca="true" t="shared" si="4" ref="O7:O27">N7/$N$27</f>
        <v>0.02092050209205021</v>
      </c>
      <c r="P7" s="166">
        <v>32.9</v>
      </c>
      <c r="Q7" s="166">
        <v>1</v>
      </c>
      <c r="R7" s="167">
        <f aca="true" t="shared" si="5" ref="R7:R27">Q7/$Q$27</f>
        <v>0.007407407407407408</v>
      </c>
      <c r="S7" s="166">
        <v>10.2</v>
      </c>
      <c r="T7" s="166">
        <v>0</v>
      </c>
      <c r="U7" s="166">
        <v>0</v>
      </c>
      <c r="V7" s="166">
        <v>0</v>
      </c>
      <c r="W7" s="166">
        <v>0</v>
      </c>
      <c r="X7" s="168">
        <f aca="true" t="shared" si="6" ref="X7:X26">W7/$W$27</f>
        <v>0</v>
      </c>
      <c r="Y7" s="166">
        <v>0</v>
      </c>
      <c r="AC7" s="49" t="s">
        <v>393</v>
      </c>
      <c r="AD7" s="72">
        <v>103</v>
      </c>
      <c r="AE7" s="79">
        <v>0.098</v>
      </c>
      <c r="AF7" s="72">
        <v>119</v>
      </c>
      <c r="AG7" s="79">
        <v>0.112</v>
      </c>
    </row>
    <row r="8" spans="1:33" ht="24.75" customHeight="1">
      <c r="A8" s="129"/>
      <c r="B8" s="132" t="s">
        <v>311</v>
      </c>
      <c r="C8" s="133">
        <v>11</v>
      </c>
      <c r="D8" s="134">
        <f t="shared" si="0"/>
        <v>0.01765650080256822</v>
      </c>
      <c r="E8" s="133">
        <v>4</v>
      </c>
      <c r="F8" s="134">
        <f t="shared" si="1"/>
        <v>0.009345794392523364</v>
      </c>
      <c r="G8" s="110">
        <v>0</v>
      </c>
      <c r="H8" s="110">
        <v>15</v>
      </c>
      <c r="I8" s="134">
        <f t="shared" si="2"/>
        <v>0.014258555133079848</v>
      </c>
      <c r="J8" s="110">
        <v>9.8</v>
      </c>
      <c r="K8" s="166">
        <v>6</v>
      </c>
      <c r="L8" s="167">
        <f t="shared" si="3"/>
        <v>0.009104704097116844</v>
      </c>
      <c r="M8" s="166">
        <v>6.6</v>
      </c>
      <c r="N8" s="166">
        <v>8</v>
      </c>
      <c r="O8" s="167">
        <f t="shared" si="4"/>
        <v>0.03347280334728033</v>
      </c>
      <c r="P8" s="166">
        <v>15.5</v>
      </c>
      <c r="Q8" s="166">
        <v>1</v>
      </c>
      <c r="R8" s="167">
        <f t="shared" si="5"/>
        <v>0.007407407407407408</v>
      </c>
      <c r="S8" s="166">
        <v>14.1</v>
      </c>
      <c r="T8" s="166">
        <v>0</v>
      </c>
      <c r="U8" s="166">
        <v>0</v>
      </c>
      <c r="V8" s="166">
        <v>0</v>
      </c>
      <c r="W8" s="166">
        <v>0</v>
      </c>
      <c r="X8" s="168">
        <f t="shared" si="6"/>
        <v>0</v>
      </c>
      <c r="Y8" s="166">
        <v>0</v>
      </c>
      <c r="AC8" s="373" t="s">
        <v>394</v>
      </c>
      <c r="AD8" s="374">
        <v>93</v>
      </c>
      <c r="AE8" s="375">
        <v>0.088</v>
      </c>
      <c r="AF8" s="374">
        <v>89</v>
      </c>
      <c r="AG8" s="375">
        <v>0.084</v>
      </c>
    </row>
    <row r="9" spans="1:33" ht="24.75" customHeight="1">
      <c r="A9" s="129"/>
      <c r="B9" s="132" t="s">
        <v>93</v>
      </c>
      <c r="C9" s="133">
        <v>35</v>
      </c>
      <c r="D9" s="134">
        <f t="shared" si="0"/>
        <v>0.056179775280898875</v>
      </c>
      <c r="E9" s="133">
        <v>36</v>
      </c>
      <c r="F9" s="134">
        <f t="shared" si="1"/>
        <v>0.08411214953271028</v>
      </c>
      <c r="G9" s="110">
        <v>0</v>
      </c>
      <c r="H9" s="110">
        <v>71</v>
      </c>
      <c r="I9" s="134">
        <f t="shared" si="2"/>
        <v>0.06749049429657794</v>
      </c>
      <c r="J9" s="110">
        <v>11.8</v>
      </c>
      <c r="K9" s="166">
        <v>38</v>
      </c>
      <c r="L9" s="167">
        <f t="shared" si="3"/>
        <v>0.057663125948406675</v>
      </c>
      <c r="M9" s="166">
        <v>10.1</v>
      </c>
      <c r="N9" s="166">
        <v>26</v>
      </c>
      <c r="O9" s="167">
        <f t="shared" si="4"/>
        <v>0.1087866108786611</v>
      </c>
      <c r="P9" s="166">
        <v>14</v>
      </c>
      <c r="Q9" s="166">
        <v>5</v>
      </c>
      <c r="R9" s="167">
        <f t="shared" si="5"/>
        <v>0.037037037037037035</v>
      </c>
      <c r="S9" s="166">
        <v>21.2</v>
      </c>
      <c r="T9" s="166">
        <v>0</v>
      </c>
      <c r="U9" s="166">
        <v>0</v>
      </c>
      <c r="V9" s="166">
        <v>0</v>
      </c>
      <c r="W9" s="166">
        <v>2</v>
      </c>
      <c r="X9" s="168">
        <f t="shared" si="6"/>
        <v>0.1111111111111111</v>
      </c>
      <c r="Y9" s="166">
        <v>13.4</v>
      </c>
      <c r="AC9" s="49" t="s">
        <v>396</v>
      </c>
      <c r="AD9" s="72">
        <v>93</v>
      </c>
      <c r="AE9" s="79">
        <v>0.088</v>
      </c>
      <c r="AF9" s="72">
        <v>87</v>
      </c>
      <c r="AG9" s="79">
        <v>0.082</v>
      </c>
    </row>
    <row r="10" spans="1:33" ht="24.75" customHeight="1">
      <c r="A10" s="129"/>
      <c r="B10" s="132" t="s">
        <v>94</v>
      </c>
      <c r="C10" s="133">
        <v>38</v>
      </c>
      <c r="D10" s="134">
        <f t="shared" si="0"/>
        <v>0.060995184590690206</v>
      </c>
      <c r="E10" s="133">
        <v>19</v>
      </c>
      <c r="F10" s="134">
        <f t="shared" si="1"/>
        <v>0.04439252336448598</v>
      </c>
      <c r="G10" s="110">
        <v>0</v>
      </c>
      <c r="H10" s="110">
        <v>57</v>
      </c>
      <c r="I10" s="134">
        <f t="shared" si="2"/>
        <v>0.05418250950570342</v>
      </c>
      <c r="J10" s="110">
        <v>10.4</v>
      </c>
      <c r="K10" s="166">
        <v>32</v>
      </c>
      <c r="L10" s="167">
        <f t="shared" si="3"/>
        <v>0.048558421851289835</v>
      </c>
      <c r="M10" s="166">
        <v>10.3</v>
      </c>
      <c r="N10" s="166">
        <v>15</v>
      </c>
      <c r="O10" s="167">
        <f t="shared" si="4"/>
        <v>0.06276150627615062</v>
      </c>
      <c r="P10" s="166">
        <v>8</v>
      </c>
      <c r="Q10" s="166">
        <v>10</v>
      </c>
      <c r="R10" s="167">
        <f t="shared" si="5"/>
        <v>0.07407407407407407</v>
      </c>
      <c r="S10" s="166">
        <v>30.1</v>
      </c>
      <c r="T10" s="166">
        <v>0</v>
      </c>
      <c r="U10" s="166">
        <v>0</v>
      </c>
      <c r="V10" s="166">
        <v>0</v>
      </c>
      <c r="W10" s="166">
        <v>0</v>
      </c>
      <c r="X10" s="168">
        <f t="shared" si="6"/>
        <v>0</v>
      </c>
      <c r="Y10" s="166">
        <v>0</v>
      </c>
      <c r="AC10" s="373" t="s">
        <v>395</v>
      </c>
      <c r="AD10" s="374">
        <v>73</v>
      </c>
      <c r="AE10" s="375">
        <v>0.069</v>
      </c>
      <c r="AF10" s="374">
        <v>86</v>
      </c>
      <c r="AG10" s="375">
        <v>0.081</v>
      </c>
    </row>
    <row r="11" spans="1:33" ht="24.75" customHeight="1">
      <c r="A11" s="129"/>
      <c r="B11" s="132" t="s">
        <v>95</v>
      </c>
      <c r="C11" s="133">
        <v>16</v>
      </c>
      <c r="D11" s="134">
        <f t="shared" si="0"/>
        <v>0.025682182985553772</v>
      </c>
      <c r="E11" s="133">
        <v>11</v>
      </c>
      <c r="F11" s="134">
        <f t="shared" si="1"/>
        <v>0.02570093457943925</v>
      </c>
      <c r="G11" s="110">
        <v>0</v>
      </c>
      <c r="H11" s="110">
        <v>27</v>
      </c>
      <c r="I11" s="134">
        <f t="shared" si="2"/>
        <v>0.025665399239543727</v>
      </c>
      <c r="J11" s="110">
        <v>10</v>
      </c>
      <c r="K11" s="166">
        <v>17</v>
      </c>
      <c r="L11" s="167">
        <f t="shared" si="3"/>
        <v>0.025796661608497723</v>
      </c>
      <c r="M11" s="166">
        <v>9.4</v>
      </c>
      <c r="N11" s="166">
        <v>8</v>
      </c>
      <c r="O11" s="167">
        <f t="shared" si="4"/>
        <v>0.03347280334728033</v>
      </c>
      <c r="P11" s="166">
        <v>12.5</v>
      </c>
      <c r="Q11" s="166">
        <v>1</v>
      </c>
      <c r="R11" s="167">
        <f t="shared" si="5"/>
        <v>0.007407407407407408</v>
      </c>
      <c r="S11" s="166">
        <v>7.7</v>
      </c>
      <c r="T11" s="166">
        <v>0</v>
      </c>
      <c r="U11" s="166">
        <v>0</v>
      </c>
      <c r="V11" s="166">
        <v>0</v>
      </c>
      <c r="W11" s="166">
        <v>1</v>
      </c>
      <c r="X11" s="168">
        <f t="shared" si="6"/>
        <v>0.05555555555555555</v>
      </c>
      <c r="Y11" s="166">
        <v>8.2</v>
      </c>
      <c r="AC11" s="49" t="s">
        <v>397</v>
      </c>
      <c r="AD11" s="72">
        <v>61</v>
      </c>
      <c r="AE11" s="79">
        <v>0.058</v>
      </c>
      <c r="AF11" s="72">
        <v>82</v>
      </c>
      <c r="AG11" s="79">
        <v>0.077</v>
      </c>
    </row>
    <row r="12" spans="1:33" ht="24.75" customHeight="1">
      <c r="A12" s="129"/>
      <c r="B12" s="132" t="s">
        <v>96</v>
      </c>
      <c r="C12" s="133">
        <v>50</v>
      </c>
      <c r="D12" s="134">
        <f t="shared" si="0"/>
        <v>0.08025682182985554</v>
      </c>
      <c r="E12" s="133">
        <v>36</v>
      </c>
      <c r="F12" s="134">
        <f t="shared" si="1"/>
        <v>0.08411214953271028</v>
      </c>
      <c r="G12" s="110">
        <v>0</v>
      </c>
      <c r="H12" s="110">
        <v>86</v>
      </c>
      <c r="I12" s="134">
        <f t="shared" si="2"/>
        <v>0.0817490494296578</v>
      </c>
      <c r="J12" s="110">
        <v>8.2</v>
      </c>
      <c r="K12" s="166">
        <v>53</v>
      </c>
      <c r="L12" s="167">
        <f t="shared" si="3"/>
        <v>0.08042488619119878</v>
      </c>
      <c r="M12" s="166">
        <v>7.4</v>
      </c>
      <c r="N12" s="166">
        <v>20</v>
      </c>
      <c r="O12" s="167">
        <f t="shared" si="4"/>
        <v>0.08368200836820083</v>
      </c>
      <c r="P12" s="166">
        <v>7.7</v>
      </c>
      <c r="Q12" s="166">
        <v>12</v>
      </c>
      <c r="R12" s="167">
        <f t="shared" si="5"/>
        <v>0.08888888888888889</v>
      </c>
      <c r="S12" s="166">
        <v>25.8</v>
      </c>
      <c r="T12" s="166">
        <v>0</v>
      </c>
      <c r="U12" s="166">
        <v>0</v>
      </c>
      <c r="V12" s="166">
        <v>0</v>
      </c>
      <c r="W12" s="166">
        <v>1</v>
      </c>
      <c r="X12" s="168">
        <f t="shared" si="6"/>
        <v>0.05555555555555555</v>
      </c>
      <c r="Y12" s="166">
        <v>4.7</v>
      </c>
      <c r="AC12" s="373" t="s">
        <v>399</v>
      </c>
      <c r="AD12" s="374">
        <v>23</v>
      </c>
      <c r="AE12" s="376">
        <v>0.022</v>
      </c>
      <c r="AF12" s="374">
        <v>25</v>
      </c>
      <c r="AG12" s="376">
        <v>0.024</v>
      </c>
    </row>
    <row r="13" spans="1:33" ht="24.75" customHeight="1">
      <c r="A13" s="129"/>
      <c r="B13" s="132" t="s">
        <v>97</v>
      </c>
      <c r="C13" s="133">
        <v>91</v>
      </c>
      <c r="D13" s="134">
        <f t="shared" si="0"/>
        <v>0.14606741573033707</v>
      </c>
      <c r="E13" s="133">
        <v>66</v>
      </c>
      <c r="F13" s="134">
        <f t="shared" si="1"/>
        <v>0.1542056074766355</v>
      </c>
      <c r="G13" s="110">
        <v>0</v>
      </c>
      <c r="H13" s="110">
        <v>157</v>
      </c>
      <c r="I13" s="134">
        <f t="shared" si="2"/>
        <v>0.14923954372623574</v>
      </c>
      <c r="J13" s="110">
        <v>10.5</v>
      </c>
      <c r="K13" s="166">
        <v>97</v>
      </c>
      <c r="L13" s="167">
        <f t="shared" si="3"/>
        <v>0.1471927162367223</v>
      </c>
      <c r="M13" s="166">
        <v>8.8</v>
      </c>
      <c r="N13" s="166">
        <v>32</v>
      </c>
      <c r="O13" s="167">
        <f t="shared" si="4"/>
        <v>0.13389121338912133</v>
      </c>
      <c r="P13" s="166">
        <v>11.2</v>
      </c>
      <c r="Q13" s="166">
        <v>23</v>
      </c>
      <c r="R13" s="167">
        <f t="shared" si="5"/>
        <v>0.17037037037037037</v>
      </c>
      <c r="S13" s="166">
        <v>47.4</v>
      </c>
      <c r="T13" s="166">
        <v>0</v>
      </c>
      <c r="U13" s="166">
        <v>0</v>
      </c>
      <c r="V13" s="166">
        <v>0</v>
      </c>
      <c r="W13" s="166">
        <v>5</v>
      </c>
      <c r="X13" s="168">
        <f t="shared" si="6"/>
        <v>0.2777777777777778</v>
      </c>
      <c r="Y13" s="166">
        <v>9.1</v>
      </c>
      <c r="AC13" s="49" t="s">
        <v>398</v>
      </c>
      <c r="AD13" s="72">
        <v>18</v>
      </c>
      <c r="AE13" s="74">
        <v>0.017</v>
      </c>
      <c r="AF13" s="72">
        <v>24</v>
      </c>
      <c r="AG13" s="74">
        <v>0.023</v>
      </c>
    </row>
    <row r="14" spans="1:33" ht="24.75" customHeight="1">
      <c r="A14" s="129"/>
      <c r="B14" s="132" t="s">
        <v>98</v>
      </c>
      <c r="C14" s="133">
        <v>31</v>
      </c>
      <c r="D14" s="134">
        <f t="shared" si="0"/>
        <v>0.04975922953451043</v>
      </c>
      <c r="E14" s="133">
        <v>25</v>
      </c>
      <c r="F14" s="134">
        <f t="shared" si="1"/>
        <v>0.05841121495327103</v>
      </c>
      <c r="G14" s="110">
        <v>0</v>
      </c>
      <c r="H14" s="110">
        <v>56</v>
      </c>
      <c r="I14" s="134">
        <f t="shared" si="2"/>
        <v>0.053231939163498096</v>
      </c>
      <c r="J14" s="110">
        <v>13.2</v>
      </c>
      <c r="K14" s="166">
        <v>42</v>
      </c>
      <c r="L14" s="167">
        <f t="shared" si="3"/>
        <v>0.0637329286798179</v>
      </c>
      <c r="M14" s="166">
        <v>12.1</v>
      </c>
      <c r="N14" s="166">
        <v>12</v>
      </c>
      <c r="O14" s="167">
        <f t="shared" si="4"/>
        <v>0.0502092050209205</v>
      </c>
      <c r="P14" s="166">
        <v>24.1</v>
      </c>
      <c r="Q14" s="166">
        <v>1</v>
      </c>
      <c r="R14" s="167">
        <f t="shared" si="5"/>
        <v>0.007407407407407408</v>
      </c>
      <c r="S14" s="166">
        <v>9.3</v>
      </c>
      <c r="T14" s="166">
        <v>0</v>
      </c>
      <c r="U14" s="166">
        <v>0</v>
      </c>
      <c r="V14" s="166">
        <v>0</v>
      </c>
      <c r="W14" s="166">
        <v>1</v>
      </c>
      <c r="X14" s="168">
        <f t="shared" si="6"/>
        <v>0.05555555555555555</v>
      </c>
      <c r="Y14" s="166">
        <v>6.5</v>
      </c>
      <c r="AC14" s="373" t="s">
        <v>404</v>
      </c>
      <c r="AD14" s="374">
        <v>21</v>
      </c>
      <c r="AE14" s="376">
        <v>0.02</v>
      </c>
      <c r="AF14" s="374">
        <v>20</v>
      </c>
      <c r="AG14" s="376">
        <v>0.019</v>
      </c>
    </row>
    <row r="15" spans="1:33" ht="24.75" customHeight="1">
      <c r="A15" s="129"/>
      <c r="B15" s="132" t="s">
        <v>99</v>
      </c>
      <c r="C15" s="133">
        <v>59</v>
      </c>
      <c r="D15" s="134">
        <f t="shared" si="0"/>
        <v>0.09470304975922954</v>
      </c>
      <c r="E15" s="133">
        <v>36</v>
      </c>
      <c r="F15" s="134">
        <f t="shared" si="1"/>
        <v>0.08411214953271028</v>
      </c>
      <c r="G15" s="110">
        <v>0</v>
      </c>
      <c r="H15" s="110">
        <v>95</v>
      </c>
      <c r="I15" s="134">
        <f t="shared" si="2"/>
        <v>0.0903041825095057</v>
      </c>
      <c r="J15" s="110">
        <v>10.2</v>
      </c>
      <c r="K15" s="166">
        <v>70</v>
      </c>
      <c r="L15" s="167">
        <f t="shared" si="3"/>
        <v>0.1062215477996965</v>
      </c>
      <c r="M15" s="166">
        <v>9.2</v>
      </c>
      <c r="N15" s="166">
        <v>18</v>
      </c>
      <c r="O15" s="167">
        <f t="shared" si="4"/>
        <v>0.07531380753138076</v>
      </c>
      <c r="P15" s="166">
        <v>17.2</v>
      </c>
      <c r="Q15" s="166">
        <v>4</v>
      </c>
      <c r="R15" s="167">
        <f t="shared" si="5"/>
        <v>0.02962962962962963</v>
      </c>
      <c r="S15" s="166">
        <v>11.1</v>
      </c>
      <c r="T15" s="166">
        <v>0</v>
      </c>
      <c r="U15" s="166">
        <v>0</v>
      </c>
      <c r="V15" s="166">
        <v>0</v>
      </c>
      <c r="W15" s="166">
        <v>3</v>
      </c>
      <c r="X15" s="168">
        <f t="shared" si="6"/>
        <v>0.16666666666666666</v>
      </c>
      <c r="Y15" s="166">
        <v>9.7</v>
      </c>
      <c r="AC15" s="49" t="s">
        <v>400</v>
      </c>
      <c r="AD15" s="72">
        <v>19</v>
      </c>
      <c r="AE15" s="74">
        <v>0.018</v>
      </c>
      <c r="AF15" s="72">
        <v>18</v>
      </c>
      <c r="AG15" s="74">
        <v>0.017</v>
      </c>
    </row>
    <row r="16" spans="1:33" ht="24.75" customHeight="1">
      <c r="A16" s="129"/>
      <c r="B16" s="132" t="s">
        <v>100</v>
      </c>
      <c r="C16" s="133">
        <v>88</v>
      </c>
      <c r="D16" s="134">
        <f t="shared" si="0"/>
        <v>0.14125200642054575</v>
      </c>
      <c r="E16" s="133">
        <v>56</v>
      </c>
      <c r="F16" s="134">
        <f t="shared" si="1"/>
        <v>0.1308411214953271</v>
      </c>
      <c r="G16" s="110">
        <v>0</v>
      </c>
      <c r="H16" s="110">
        <v>144</v>
      </c>
      <c r="I16" s="134">
        <f t="shared" si="2"/>
        <v>0.13688212927756654</v>
      </c>
      <c r="J16" s="110">
        <v>9.8</v>
      </c>
      <c r="K16" s="166">
        <v>107</v>
      </c>
      <c r="L16" s="167">
        <f t="shared" si="3"/>
        <v>0.16236722306525037</v>
      </c>
      <c r="M16" s="166">
        <v>9.1</v>
      </c>
      <c r="N16" s="166">
        <v>19</v>
      </c>
      <c r="O16" s="167">
        <f t="shared" si="4"/>
        <v>0.0794979079497908</v>
      </c>
      <c r="P16" s="166">
        <v>12.6</v>
      </c>
      <c r="Q16" s="166">
        <v>17</v>
      </c>
      <c r="R16" s="167">
        <f t="shared" si="5"/>
        <v>0.1259259259259259</v>
      </c>
      <c r="S16" s="166">
        <v>16.9</v>
      </c>
      <c r="T16" s="166">
        <v>0</v>
      </c>
      <c r="U16" s="166">
        <v>0</v>
      </c>
      <c r="V16" s="166">
        <v>0</v>
      </c>
      <c r="W16" s="166">
        <v>1</v>
      </c>
      <c r="X16" s="168">
        <f t="shared" si="6"/>
        <v>0.05555555555555555</v>
      </c>
      <c r="Y16" s="166">
        <v>2.5</v>
      </c>
      <c r="AC16" s="373" t="s">
        <v>411</v>
      </c>
      <c r="AD16" s="374">
        <v>12</v>
      </c>
      <c r="AE16" s="376">
        <v>0.011</v>
      </c>
      <c r="AF16" s="374">
        <v>12</v>
      </c>
      <c r="AG16" s="376">
        <v>0.011</v>
      </c>
    </row>
    <row r="17" spans="1:33" ht="24.75" customHeight="1">
      <c r="A17" s="129"/>
      <c r="B17" s="132" t="s">
        <v>101</v>
      </c>
      <c r="C17" s="133">
        <v>8</v>
      </c>
      <c r="D17" s="134">
        <f t="shared" si="0"/>
        <v>0.012841091492776886</v>
      </c>
      <c r="E17" s="133">
        <v>6</v>
      </c>
      <c r="F17" s="134">
        <f t="shared" si="1"/>
        <v>0.014018691588785047</v>
      </c>
      <c r="G17" s="110">
        <v>0</v>
      </c>
      <c r="H17" s="110">
        <v>14</v>
      </c>
      <c r="I17" s="134">
        <f t="shared" si="2"/>
        <v>0.013307984790874524</v>
      </c>
      <c r="J17" s="110">
        <v>9</v>
      </c>
      <c r="K17" s="166">
        <v>9</v>
      </c>
      <c r="L17" s="167">
        <f t="shared" si="3"/>
        <v>0.013657056145675266</v>
      </c>
      <c r="M17" s="166">
        <v>6.9</v>
      </c>
      <c r="N17" s="166">
        <v>3</v>
      </c>
      <c r="O17" s="167">
        <f t="shared" si="4"/>
        <v>0.012552301255230125</v>
      </c>
      <c r="P17" s="166">
        <v>16.4</v>
      </c>
      <c r="Q17" s="166">
        <v>2</v>
      </c>
      <c r="R17" s="167">
        <f t="shared" si="5"/>
        <v>0.014814814814814815</v>
      </c>
      <c r="S17" s="166">
        <v>46.5</v>
      </c>
      <c r="T17" s="166">
        <v>0</v>
      </c>
      <c r="U17" s="166">
        <v>0</v>
      </c>
      <c r="V17" s="166">
        <v>0</v>
      </c>
      <c r="W17" s="166">
        <v>0</v>
      </c>
      <c r="X17" s="168">
        <f t="shared" si="6"/>
        <v>0</v>
      </c>
      <c r="Y17" s="166">
        <v>0</v>
      </c>
      <c r="AC17" s="49" t="s">
        <v>414</v>
      </c>
      <c r="AD17" s="72">
        <v>10</v>
      </c>
      <c r="AE17" s="74">
        <v>0.01</v>
      </c>
      <c r="AF17" s="72">
        <v>11</v>
      </c>
      <c r="AG17" s="74">
        <v>0.01</v>
      </c>
    </row>
    <row r="18" spans="1:33" ht="24.75" customHeight="1">
      <c r="A18" s="129"/>
      <c r="B18" s="132" t="s">
        <v>102</v>
      </c>
      <c r="C18" s="133">
        <v>9</v>
      </c>
      <c r="D18" s="134">
        <f t="shared" si="0"/>
        <v>0.014446227929373997</v>
      </c>
      <c r="E18" s="133">
        <v>5</v>
      </c>
      <c r="F18" s="134">
        <f t="shared" si="1"/>
        <v>0.011682242990654205</v>
      </c>
      <c r="G18" s="110">
        <v>0</v>
      </c>
      <c r="H18" s="110">
        <v>14</v>
      </c>
      <c r="I18" s="134">
        <f t="shared" si="2"/>
        <v>0.013307984790874524</v>
      </c>
      <c r="J18" s="110">
        <v>11</v>
      </c>
      <c r="K18" s="166">
        <v>10</v>
      </c>
      <c r="L18" s="167">
        <f t="shared" si="3"/>
        <v>0.015174506828528073</v>
      </c>
      <c r="M18" s="166">
        <v>8.8</v>
      </c>
      <c r="N18" s="166">
        <v>2</v>
      </c>
      <c r="O18" s="167">
        <f t="shared" si="4"/>
        <v>0.008368200836820083</v>
      </c>
      <c r="P18" s="166">
        <v>39.2</v>
      </c>
      <c r="Q18" s="166">
        <v>1</v>
      </c>
      <c r="R18" s="167">
        <f t="shared" si="5"/>
        <v>0.007407407407407408</v>
      </c>
      <c r="S18" s="166">
        <v>31.3</v>
      </c>
      <c r="T18" s="166">
        <v>1</v>
      </c>
      <c r="U18" s="168">
        <v>1</v>
      </c>
      <c r="V18" s="166">
        <v>111.1</v>
      </c>
      <c r="W18" s="166">
        <v>0</v>
      </c>
      <c r="X18" s="168">
        <f t="shared" si="6"/>
        <v>0</v>
      </c>
      <c r="Y18" s="166">
        <v>0</v>
      </c>
      <c r="AC18" s="373" t="s">
        <v>407</v>
      </c>
      <c r="AD18" s="374">
        <v>10</v>
      </c>
      <c r="AE18" s="376">
        <v>0.01</v>
      </c>
      <c r="AF18" s="374">
        <v>10</v>
      </c>
      <c r="AG18" s="376">
        <v>0.009</v>
      </c>
    </row>
    <row r="19" spans="1:33" ht="24.75" customHeight="1">
      <c r="A19" s="129"/>
      <c r="B19" s="132" t="s">
        <v>103</v>
      </c>
      <c r="C19" s="133">
        <v>8</v>
      </c>
      <c r="D19" s="134">
        <f t="shared" si="0"/>
        <v>0.012841091492776886</v>
      </c>
      <c r="E19" s="133">
        <v>2</v>
      </c>
      <c r="F19" s="134">
        <f t="shared" si="1"/>
        <v>0.004672897196261682</v>
      </c>
      <c r="G19" s="110">
        <v>0</v>
      </c>
      <c r="H19" s="110">
        <v>10</v>
      </c>
      <c r="I19" s="134">
        <f t="shared" si="2"/>
        <v>0.009505703422053232</v>
      </c>
      <c r="J19" s="110">
        <v>8.5</v>
      </c>
      <c r="K19" s="166">
        <v>6</v>
      </c>
      <c r="L19" s="167">
        <f t="shared" si="3"/>
        <v>0.009104704097116844</v>
      </c>
      <c r="M19" s="166">
        <v>7.8</v>
      </c>
      <c r="N19" s="166">
        <v>3</v>
      </c>
      <c r="O19" s="167">
        <f t="shared" si="4"/>
        <v>0.012552301255230125</v>
      </c>
      <c r="P19" s="166">
        <v>10.2</v>
      </c>
      <c r="Q19" s="166">
        <v>0</v>
      </c>
      <c r="R19" s="167">
        <f t="shared" si="5"/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1</v>
      </c>
      <c r="X19" s="168">
        <f t="shared" si="6"/>
        <v>0.05555555555555555</v>
      </c>
      <c r="Y19" s="166">
        <v>37</v>
      </c>
      <c r="AC19" s="49" t="s">
        <v>402</v>
      </c>
      <c r="AD19" s="72">
        <v>3</v>
      </c>
      <c r="AE19" s="74">
        <v>0.003</v>
      </c>
      <c r="AF19" s="72">
        <v>9</v>
      </c>
      <c r="AG19" s="74">
        <v>0.008</v>
      </c>
    </row>
    <row r="20" spans="1:33" ht="24.75" customHeight="1">
      <c r="A20" s="129"/>
      <c r="B20" s="132" t="s">
        <v>104</v>
      </c>
      <c r="C20" s="133">
        <v>7</v>
      </c>
      <c r="D20" s="134">
        <f t="shared" si="0"/>
        <v>0.011235955056179775</v>
      </c>
      <c r="E20" s="133">
        <v>2</v>
      </c>
      <c r="F20" s="134">
        <f t="shared" si="1"/>
        <v>0.004672897196261682</v>
      </c>
      <c r="G20" s="110">
        <v>0</v>
      </c>
      <c r="H20" s="110">
        <v>9</v>
      </c>
      <c r="I20" s="134">
        <f t="shared" si="2"/>
        <v>0.008555133079847909</v>
      </c>
      <c r="J20" s="110">
        <v>7.6</v>
      </c>
      <c r="K20" s="166">
        <v>4</v>
      </c>
      <c r="L20" s="167">
        <f t="shared" si="3"/>
        <v>0.006069802731411229</v>
      </c>
      <c r="M20" s="166">
        <v>4.6</v>
      </c>
      <c r="N20" s="166">
        <v>4</v>
      </c>
      <c r="O20" s="167">
        <f t="shared" si="4"/>
        <v>0.016736401673640166</v>
      </c>
      <c r="P20" s="166">
        <v>18.3</v>
      </c>
      <c r="Q20" s="166">
        <v>1</v>
      </c>
      <c r="R20" s="167">
        <f t="shared" si="5"/>
        <v>0.007407407407407408</v>
      </c>
      <c r="S20" s="166">
        <v>22.2</v>
      </c>
      <c r="T20" s="166">
        <v>0</v>
      </c>
      <c r="U20" s="166">
        <v>0</v>
      </c>
      <c r="V20" s="166">
        <v>0</v>
      </c>
      <c r="W20" s="166">
        <v>0</v>
      </c>
      <c r="X20" s="168">
        <f t="shared" si="6"/>
        <v>0</v>
      </c>
      <c r="Y20" s="166">
        <v>0</v>
      </c>
      <c r="AC20" s="373" t="s">
        <v>403</v>
      </c>
      <c r="AD20" s="374">
        <v>12</v>
      </c>
      <c r="AE20" s="376">
        <v>0.011</v>
      </c>
      <c r="AF20" s="374">
        <v>8</v>
      </c>
      <c r="AG20" s="376">
        <v>0.008</v>
      </c>
    </row>
    <row r="21" spans="1:33" ht="24.75" customHeight="1">
      <c r="A21" s="129"/>
      <c r="B21" s="132" t="s">
        <v>105</v>
      </c>
      <c r="C21" s="133">
        <v>12</v>
      </c>
      <c r="D21" s="134">
        <f t="shared" si="0"/>
        <v>0.019261637239165328</v>
      </c>
      <c r="E21" s="133">
        <v>9</v>
      </c>
      <c r="F21" s="134">
        <f t="shared" si="1"/>
        <v>0.02102803738317757</v>
      </c>
      <c r="G21" s="110">
        <v>0</v>
      </c>
      <c r="H21" s="110">
        <v>21</v>
      </c>
      <c r="I21" s="134">
        <f t="shared" si="2"/>
        <v>0.019961977186311788</v>
      </c>
      <c r="J21" s="110">
        <v>6.9</v>
      </c>
      <c r="K21" s="166">
        <v>13</v>
      </c>
      <c r="L21" s="167">
        <f t="shared" si="3"/>
        <v>0.019726858877086494</v>
      </c>
      <c r="M21" s="166">
        <v>5.1</v>
      </c>
      <c r="N21" s="166">
        <v>6</v>
      </c>
      <c r="O21" s="167">
        <f t="shared" si="4"/>
        <v>0.02510460251046025</v>
      </c>
      <c r="P21" s="166">
        <v>18.2</v>
      </c>
      <c r="Q21" s="166">
        <v>2</v>
      </c>
      <c r="R21" s="167">
        <f t="shared" si="5"/>
        <v>0.014814814814814815</v>
      </c>
      <c r="S21" s="166">
        <v>28.2</v>
      </c>
      <c r="T21" s="166">
        <v>0</v>
      </c>
      <c r="U21" s="166">
        <v>0</v>
      </c>
      <c r="V21" s="166">
        <v>0</v>
      </c>
      <c r="W21" s="166">
        <v>0</v>
      </c>
      <c r="X21" s="168">
        <f t="shared" si="6"/>
        <v>0</v>
      </c>
      <c r="Y21" s="166">
        <v>0</v>
      </c>
      <c r="AC21" s="49" t="s">
        <v>409</v>
      </c>
      <c r="AD21" s="72">
        <v>8</v>
      </c>
      <c r="AE21" s="74">
        <v>0.008</v>
      </c>
      <c r="AF21" s="72">
        <v>7</v>
      </c>
      <c r="AG21" s="74">
        <v>0.007</v>
      </c>
    </row>
    <row r="22" spans="1:33" ht="24.75" customHeight="1">
      <c r="A22" s="129"/>
      <c r="B22" s="132" t="s">
        <v>106</v>
      </c>
      <c r="C22" s="133">
        <v>3</v>
      </c>
      <c r="D22" s="134">
        <f t="shared" si="0"/>
        <v>0.004815409309791332</v>
      </c>
      <c r="E22" s="133">
        <v>1</v>
      </c>
      <c r="F22" s="134">
        <f t="shared" si="1"/>
        <v>0.002336448598130841</v>
      </c>
      <c r="G22" s="110">
        <v>0</v>
      </c>
      <c r="H22" s="110">
        <v>4</v>
      </c>
      <c r="I22" s="134">
        <f t="shared" si="2"/>
        <v>0.0038022813688212928</v>
      </c>
      <c r="J22" s="110">
        <v>11.8</v>
      </c>
      <c r="K22" s="166">
        <v>3</v>
      </c>
      <c r="L22" s="167">
        <f t="shared" si="3"/>
        <v>0.004552352048558422</v>
      </c>
      <c r="M22" s="166">
        <v>14</v>
      </c>
      <c r="N22" s="166">
        <v>0</v>
      </c>
      <c r="O22" s="167">
        <f t="shared" si="4"/>
        <v>0</v>
      </c>
      <c r="P22" s="166">
        <v>0</v>
      </c>
      <c r="Q22" s="166">
        <v>1</v>
      </c>
      <c r="R22" s="167">
        <f t="shared" si="5"/>
        <v>0.007407407407407408</v>
      </c>
      <c r="S22" s="166">
        <v>50</v>
      </c>
      <c r="T22" s="166">
        <v>0</v>
      </c>
      <c r="U22" s="166">
        <v>0</v>
      </c>
      <c r="V22" s="166">
        <v>0</v>
      </c>
      <c r="W22" s="166">
        <v>0</v>
      </c>
      <c r="X22" s="168">
        <f t="shared" si="6"/>
        <v>0</v>
      </c>
      <c r="Y22" s="166">
        <v>0</v>
      </c>
      <c r="AC22" s="373" t="s">
        <v>408</v>
      </c>
      <c r="AD22" s="374">
        <v>7</v>
      </c>
      <c r="AE22" s="376">
        <v>0.007</v>
      </c>
      <c r="AF22" s="374">
        <v>7</v>
      </c>
      <c r="AG22" s="376">
        <v>0.007</v>
      </c>
    </row>
    <row r="23" spans="1:33" ht="24.75" customHeight="1">
      <c r="A23" s="129"/>
      <c r="B23" s="132" t="s">
        <v>334</v>
      </c>
      <c r="C23" s="133">
        <v>34</v>
      </c>
      <c r="D23" s="134">
        <f t="shared" si="0"/>
        <v>0.05457463884430177</v>
      </c>
      <c r="E23" s="133">
        <v>18</v>
      </c>
      <c r="F23" s="134">
        <f t="shared" si="1"/>
        <v>0.04205607476635514</v>
      </c>
      <c r="G23" s="110">
        <v>0</v>
      </c>
      <c r="H23" s="110">
        <v>52</v>
      </c>
      <c r="I23" s="134">
        <f t="shared" si="2"/>
        <v>0.049429657794676805</v>
      </c>
      <c r="J23" s="110">
        <v>9.7</v>
      </c>
      <c r="K23" s="166">
        <v>27</v>
      </c>
      <c r="L23" s="167">
        <f t="shared" si="3"/>
        <v>0.0409711684370258</v>
      </c>
      <c r="M23" s="166">
        <v>7.7</v>
      </c>
      <c r="N23" s="166">
        <v>16</v>
      </c>
      <c r="O23" s="167">
        <f t="shared" si="4"/>
        <v>0.06694560669456066</v>
      </c>
      <c r="P23" s="166">
        <v>11</v>
      </c>
      <c r="Q23" s="166">
        <v>8</v>
      </c>
      <c r="R23" s="167">
        <f t="shared" si="5"/>
        <v>0.05925925925925926</v>
      </c>
      <c r="S23" s="166">
        <v>31.4</v>
      </c>
      <c r="T23" s="166">
        <v>0</v>
      </c>
      <c r="U23" s="166">
        <v>0</v>
      </c>
      <c r="V23" s="166">
        <v>0</v>
      </c>
      <c r="W23" s="166">
        <v>1</v>
      </c>
      <c r="X23" s="168">
        <f t="shared" si="6"/>
        <v>0.05555555555555555</v>
      </c>
      <c r="Y23" s="166">
        <v>6.8</v>
      </c>
      <c r="AC23" s="49" t="s">
        <v>418</v>
      </c>
      <c r="AD23" s="72">
        <v>3</v>
      </c>
      <c r="AE23" s="74">
        <v>0.003</v>
      </c>
      <c r="AF23" s="72">
        <v>7</v>
      </c>
      <c r="AG23" s="74">
        <v>0.007</v>
      </c>
    </row>
    <row r="24" spans="1:33" ht="24.75" customHeight="1">
      <c r="A24" s="129"/>
      <c r="B24" s="132" t="s">
        <v>108</v>
      </c>
      <c r="C24" s="133">
        <v>66</v>
      </c>
      <c r="D24" s="134">
        <f t="shared" si="0"/>
        <v>0.10593900481540931</v>
      </c>
      <c r="E24" s="133">
        <v>46</v>
      </c>
      <c r="F24" s="134">
        <f t="shared" si="1"/>
        <v>0.10747663551401869</v>
      </c>
      <c r="G24" s="110">
        <v>0</v>
      </c>
      <c r="H24" s="110">
        <v>112</v>
      </c>
      <c r="I24" s="134">
        <f t="shared" si="2"/>
        <v>0.10646387832699619</v>
      </c>
      <c r="J24" s="110">
        <v>10.9</v>
      </c>
      <c r="K24" s="166">
        <v>60</v>
      </c>
      <c r="L24" s="167">
        <f t="shared" si="3"/>
        <v>0.09104704097116843</v>
      </c>
      <c r="M24" s="166">
        <v>10.1</v>
      </c>
      <c r="N24" s="166">
        <v>35</v>
      </c>
      <c r="O24" s="167">
        <f t="shared" si="4"/>
        <v>0.14644351464435146</v>
      </c>
      <c r="P24" s="166">
        <v>10.1</v>
      </c>
      <c r="Q24" s="166">
        <v>16</v>
      </c>
      <c r="R24" s="167">
        <f t="shared" si="5"/>
        <v>0.11851851851851852</v>
      </c>
      <c r="S24" s="166">
        <v>23.1</v>
      </c>
      <c r="T24" s="166">
        <v>0</v>
      </c>
      <c r="U24" s="166">
        <v>0</v>
      </c>
      <c r="V24" s="166">
        <v>0</v>
      </c>
      <c r="W24" s="166">
        <v>1</v>
      </c>
      <c r="X24" s="168">
        <f t="shared" si="6"/>
        <v>0.05555555555555555</v>
      </c>
      <c r="Y24" s="166">
        <v>4.7</v>
      </c>
      <c r="AC24" s="373" t="s">
        <v>406</v>
      </c>
      <c r="AD24" s="374">
        <v>4</v>
      </c>
      <c r="AE24" s="376">
        <v>0.004</v>
      </c>
      <c r="AF24" s="374">
        <v>6</v>
      </c>
      <c r="AG24" s="376">
        <v>0.006</v>
      </c>
    </row>
    <row r="25" spans="1:33" ht="24.75" customHeight="1">
      <c r="A25" s="129"/>
      <c r="B25" s="132" t="s">
        <v>109</v>
      </c>
      <c r="C25" s="133">
        <v>1</v>
      </c>
      <c r="D25" s="134">
        <f t="shared" si="0"/>
        <v>0.0016051364365971107</v>
      </c>
      <c r="E25" s="133">
        <v>0</v>
      </c>
      <c r="F25" s="134">
        <f t="shared" si="1"/>
        <v>0</v>
      </c>
      <c r="G25" s="110">
        <v>0</v>
      </c>
      <c r="H25" s="110">
        <v>1</v>
      </c>
      <c r="I25" s="134">
        <f t="shared" si="2"/>
        <v>0.0009505703422053232</v>
      </c>
      <c r="J25" s="110">
        <v>29.4</v>
      </c>
      <c r="K25" s="166">
        <v>0</v>
      </c>
      <c r="L25" s="167">
        <f t="shared" si="3"/>
        <v>0</v>
      </c>
      <c r="M25" s="166">
        <v>0</v>
      </c>
      <c r="N25" s="166">
        <v>1</v>
      </c>
      <c r="O25" s="167">
        <f t="shared" si="4"/>
        <v>0.0041841004184100415</v>
      </c>
      <c r="P25" s="166">
        <v>45.5</v>
      </c>
      <c r="Q25" s="166">
        <v>0</v>
      </c>
      <c r="R25" s="167">
        <f t="shared" si="5"/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68">
        <f t="shared" si="6"/>
        <v>0</v>
      </c>
      <c r="Y25" s="166">
        <v>0</v>
      </c>
      <c r="AC25" s="49" t="s">
        <v>401</v>
      </c>
      <c r="AD25" s="72">
        <v>6</v>
      </c>
      <c r="AE25" s="74">
        <v>0.006</v>
      </c>
      <c r="AF25" s="72">
        <v>0</v>
      </c>
      <c r="AG25" s="74">
        <v>0</v>
      </c>
    </row>
    <row r="26" spans="1:33" ht="24.75" customHeight="1">
      <c r="A26" s="129"/>
      <c r="B26" s="132" t="s">
        <v>221</v>
      </c>
      <c r="C26" s="133">
        <v>16</v>
      </c>
      <c r="D26" s="134">
        <f t="shared" si="0"/>
        <v>0.025682182985553772</v>
      </c>
      <c r="E26" s="133">
        <v>17</v>
      </c>
      <c r="F26" s="134">
        <f t="shared" si="1"/>
        <v>0.0397196261682243</v>
      </c>
      <c r="G26" s="133">
        <v>1</v>
      </c>
      <c r="H26" s="110">
        <v>34</v>
      </c>
      <c r="I26" s="134">
        <f t="shared" si="2"/>
        <v>0.03231939163498099</v>
      </c>
      <c r="J26" s="110">
        <v>0</v>
      </c>
      <c r="K26" s="166">
        <v>7</v>
      </c>
      <c r="L26" s="167">
        <f t="shared" si="3"/>
        <v>0.010622154779969651</v>
      </c>
      <c r="M26" s="166">
        <v>0</v>
      </c>
      <c r="N26" s="166">
        <v>1</v>
      </c>
      <c r="O26" s="167">
        <f t="shared" si="4"/>
        <v>0.0041841004184100415</v>
      </c>
      <c r="P26" s="166">
        <v>0</v>
      </c>
      <c r="Q26" s="166">
        <v>26</v>
      </c>
      <c r="R26" s="167">
        <f t="shared" si="5"/>
        <v>0.1925925925925926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8">
        <f t="shared" si="6"/>
        <v>0</v>
      </c>
      <c r="Y26" s="166">
        <v>0</v>
      </c>
      <c r="AC26" s="373" t="s">
        <v>441</v>
      </c>
      <c r="AD26" s="374">
        <v>3</v>
      </c>
      <c r="AE26" s="376">
        <v>0.003</v>
      </c>
      <c r="AF26" s="374">
        <v>5</v>
      </c>
      <c r="AG26" s="376">
        <v>0.005</v>
      </c>
    </row>
    <row r="27" spans="1:33" ht="24.75" customHeight="1">
      <c r="A27" s="129"/>
      <c r="B27" s="137" t="s">
        <v>157</v>
      </c>
      <c r="C27" s="70">
        <v>623</v>
      </c>
      <c r="D27" s="70">
        <f>C27/$C$27</f>
        <v>1</v>
      </c>
      <c r="E27" s="70">
        <v>428</v>
      </c>
      <c r="F27" s="134">
        <f t="shared" si="1"/>
        <v>1</v>
      </c>
      <c r="G27" s="70">
        <v>1</v>
      </c>
      <c r="H27" s="70">
        <v>1052</v>
      </c>
      <c r="I27" s="134">
        <f t="shared" si="2"/>
        <v>1</v>
      </c>
      <c r="J27" s="70">
        <v>10.3</v>
      </c>
      <c r="K27" s="169">
        <v>659</v>
      </c>
      <c r="L27" s="167">
        <f t="shared" si="3"/>
        <v>1</v>
      </c>
      <c r="M27" s="169">
        <v>8.9</v>
      </c>
      <c r="N27" s="169">
        <v>239</v>
      </c>
      <c r="O27" s="167">
        <f t="shared" si="4"/>
        <v>1</v>
      </c>
      <c r="P27" s="169">
        <v>11.7</v>
      </c>
      <c r="Q27" s="169">
        <v>135</v>
      </c>
      <c r="R27" s="167">
        <f t="shared" si="5"/>
        <v>1</v>
      </c>
      <c r="S27" s="169">
        <v>27.8</v>
      </c>
      <c r="T27" s="169">
        <v>1</v>
      </c>
      <c r="U27" s="170">
        <v>1</v>
      </c>
      <c r="V27" s="169">
        <v>111.1</v>
      </c>
      <c r="W27" s="169">
        <v>18</v>
      </c>
      <c r="X27" s="171">
        <f>W27/$W$27</f>
        <v>1</v>
      </c>
      <c r="Y27" s="169">
        <v>6.2</v>
      </c>
      <c r="AC27" s="49" t="s">
        <v>410</v>
      </c>
      <c r="AD27" s="72">
        <v>4</v>
      </c>
      <c r="AE27" s="74">
        <v>0.004</v>
      </c>
      <c r="AF27" s="72">
        <v>4</v>
      </c>
      <c r="AG27" s="74">
        <v>0.004</v>
      </c>
    </row>
    <row r="28" spans="1:33" ht="31.5" customHeight="1">
      <c r="A28" s="130"/>
      <c r="B28" s="141" t="s">
        <v>379</v>
      </c>
      <c r="C28" s="130"/>
      <c r="D28" s="130"/>
      <c r="E28" s="130"/>
      <c r="F28" s="130"/>
      <c r="G28" s="130"/>
      <c r="H28" s="130"/>
      <c r="I28" s="130"/>
      <c r="J28" s="130"/>
      <c r="K28" s="407">
        <f>+K27/1052*100</f>
        <v>62.6425855513308</v>
      </c>
      <c r="L28" s="407"/>
      <c r="M28" s="407"/>
      <c r="N28" s="407">
        <f>+N27/1052*100</f>
        <v>22.718631178707223</v>
      </c>
      <c r="O28" s="407"/>
      <c r="P28" s="407"/>
      <c r="Q28" s="407">
        <f>+Q27/1052*100</f>
        <v>12.832699619771862</v>
      </c>
      <c r="R28" s="407"/>
      <c r="S28" s="407"/>
      <c r="T28" s="407">
        <f>+T27/1052*100</f>
        <v>0.09505703422053231</v>
      </c>
      <c r="U28" s="407"/>
      <c r="V28" s="407"/>
      <c r="W28" s="407">
        <f>+W27/1052*100</f>
        <v>1.7110266159695817</v>
      </c>
      <c r="X28" s="407"/>
      <c r="Y28" s="130"/>
      <c r="AC28" s="373" t="s">
        <v>424</v>
      </c>
      <c r="AD28" s="374">
        <v>2</v>
      </c>
      <c r="AE28" s="376">
        <v>0.002</v>
      </c>
      <c r="AF28" s="374">
        <v>4</v>
      </c>
      <c r="AG28" s="376">
        <v>0.004</v>
      </c>
    </row>
    <row r="29" spans="1:33" ht="31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AC29" s="49" t="s">
        <v>422</v>
      </c>
      <c r="AD29" s="72">
        <v>5</v>
      </c>
      <c r="AE29" s="74">
        <v>0.005</v>
      </c>
      <c r="AF29" s="72">
        <v>4</v>
      </c>
      <c r="AG29" s="74">
        <v>0.004</v>
      </c>
    </row>
    <row r="30" spans="1:33" ht="31.5" customHeight="1">
      <c r="A30" s="128" t="s">
        <v>442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AC30" s="373" t="s">
        <v>405</v>
      </c>
      <c r="AD30" s="374">
        <v>4</v>
      </c>
      <c r="AE30" s="376">
        <v>0.004</v>
      </c>
      <c r="AF30" s="374">
        <v>0</v>
      </c>
      <c r="AG30" s="376">
        <v>0</v>
      </c>
    </row>
    <row r="31" spans="1:33" ht="31.5" customHeight="1">
      <c r="A31" s="130"/>
      <c r="B31" s="468" t="s">
        <v>44</v>
      </c>
      <c r="C31" s="470" t="s">
        <v>443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143"/>
      <c r="AC31" s="49" t="s">
        <v>413</v>
      </c>
      <c r="AD31" s="72">
        <v>1</v>
      </c>
      <c r="AE31" s="74">
        <v>0.001</v>
      </c>
      <c r="AF31" s="72">
        <v>3</v>
      </c>
      <c r="AG31" s="74">
        <v>0.003</v>
      </c>
    </row>
    <row r="32" spans="1:33" ht="31.5" customHeight="1">
      <c r="A32" s="130"/>
      <c r="B32" s="468"/>
      <c r="C32" s="470" t="s">
        <v>382</v>
      </c>
      <c r="D32" s="470"/>
      <c r="E32" s="470" t="s">
        <v>383</v>
      </c>
      <c r="F32" s="470"/>
      <c r="G32" s="470" t="s">
        <v>135</v>
      </c>
      <c r="H32" s="470"/>
      <c r="I32" s="470"/>
      <c r="J32" s="468" t="s">
        <v>385</v>
      </c>
      <c r="K32" s="468"/>
      <c r="L32" s="468"/>
      <c r="M32" s="468" t="s">
        <v>386</v>
      </c>
      <c r="N32" s="468"/>
      <c r="O32" s="468"/>
      <c r="P32" s="468" t="s">
        <v>80</v>
      </c>
      <c r="Q32" s="468"/>
      <c r="R32" s="468"/>
      <c r="S32" s="468" t="s">
        <v>387</v>
      </c>
      <c r="T32" s="468"/>
      <c r="U32" s="468"/>
      <c r="V32" s="468" t="s">
        <v>388</v>
      </c>
      <c r="W32" s="468"/>
      <c r="X32" s="468"/>
      <c r="Y32" s="130"/>
      <c r="AC32" s="373" t="s">
        <v>417</v>
      </c>
      <c r="AD32" s="374">
        <v>1</v>
      </c>
      <c r="AE32" s="376">
        <v>0.001</v>
      </c>
      <c r="AF32" s="374">
        <v>3</v>
      </c>
      <c r="AG32" s="376">
        <v>0.003</v>
      </c>
    </row>
    <row r="33" spans="1:33" ht="31.5" customHeight="1">
      <c r="A33" s="130"/>
      <c r="B33" s="468"/>
      <c r="C33" s="68" t="s">
        <v>289</v>
      </c>
      <c r="D33" s="76" t="s">
        <v>20</v>
      </c>
      <c r="E33" s="68" t="s">
        <v>289</v>
      </c>
      <c r="F33" s="76" t="s">
        <v>20</v>
      </c>
      <c r="G33" s="68" t="s">
        <v>289</v>
      </c>
      <c r="H33" s="76" t="s">
        <v>20</v>
      </c>
      <c r="I33" s="68" t="s">
        <v>390</v>
      </c>
      <c r="J33" s="68" t="s">
        <v>289</v>
      </c>
      <c r="K33" s="76" t="s">
        <v>20</v>
      </c>
      <c r="L33" s="131" t="s">
        <v>390</v>
      </c>
      <c r="M33" s="68" t="s">
        <v>289</v>
      </c>
      <c r="N33" s="76" t="s">
        <v>20</v>
      </c>
      <c r="O33" s="131" t="s">
        <v>390</v>
      </c>
      <c r="P33" s="68" t="s">
        <v>289</v>
      </c>
      <c r="Q33" s="76" t="s">
        <v>20</v>
      </c>
      <c r="R33" s="131" t="s">
        <v>390</v>
      </c>
      <c r="S33" s="68" t="s">
        <v>289</v>
      </c>
      <c r="T33" s="76" t="s">
        <v>20</v>
      </c>
      <c r="U33" s="131" t="s">
        <v>390</v>
      </c>
      <c r="V33" s="68" t="s">
        <v>289</v>
      </c>
      <c r="W33" s="76" t="s">
        <v>20</v>
      </c>
      <c r="X33" s="131" t="s">
        <v>390</v>
      </c>
      <c r="Y33" s="130"/>
      <c r="AC33" s="49" t="s">
        <v>444</v>
      </c>
      <c r="AD33" s="72">
        <v>2</v>
      </c>
      <c r="AE33" s="74">
        <v>0.002</v>
      </c>
      <c r="AF33" s="72">
        <v>0</v>
      </c>
      <c r="AG33" s="74">
        <v>0</v>
      </c>
    </row>
    <row r="34" spans="1:33" ht="22.5" customHeight="1">
      <c r="A34" s="130"/>
      <c r="B34" s="71" t="s">
        <v>90</v>
      </c>
      <c r="C34" s="76">
        <v>30</v>
      </c>
      <c r="D34" s="144">
        <f>C34/$C$55</f>
        <v>0.049586776859504134</v>
      </c>
      <c r="E34" s="76">
        <v>20</v>
      </c>
      <c r="F34" s="144">
        <f>E34/$E$55</f>
        <v>0.0437636761487965</v>
      </c>
      <c r="G34" s="145">
        <v>50</v>
      </c>
      <c r="H34" s="146">
        <f>G34/$G$55</f>
        <v>0.047080979284369114</v>
      </c>
      <c r="I34" s="147">
        <v>8.1</v>
      </c>
      <c r="J34" s="76">
        <v>42</v>
      </c>
      <c r="K34" s="144">
        <f>J34/$J$55</f>
        <v>0.0620384047267356</v>
      </c>
      <c r="L34" s="76">
        <v>8.2</v>
      </c>
      <c r="M34" s="76">
        <v>5</v>
      </c>
      <c r="N34" s="144">
        <f>M34/$M$55</f>
        <v>0.021551724137931036</v>
      </c>
      <c r="O34" s="76">
        <v>6.7</v>
      </c>
      <c r="P34" s="76">
        <v>2</v>
      </c>
      <c r="Q34" s="144">
        <f>P34/$P$55</f>
        <v>0.015384615384615385</v>
      </c>
      <c r="R34" s="76">
        <v>11</v>
      </c>
      <c r="S34" s="76">
        <v>0</v>
      </c>
      <c r="T34" s="149">
        <f>S34/$S$55</f>
        <v>0</v>
      </c>
      <c r="U34" s="76">
        <v>0</v>
      </c>
      <c r="V34" s="76">
        <v>1</v>
      </c>
      <c r="W34" s="144">
        <f>V34/$V$55</f>
        <v>0.045454545454545456</v>
      </c>
      <c r="X34" s="76">
        <v>6.2</v>
      </c>
      <c r="Y34" s="130"/>
      <c r="AC34" s="373" t="s">
        <v>412</v>
      </c>
      <c r="AD34" s="374">
        <v>3</v>
      </c>
      <c r="AE34" s="376">
        <v>0.003</v>
      </c>
      <c r="AF34" s="374">
        <v>2</v>
      </c>
      <c r="AG34" s="376">
        <v>0.002</v>
      </c>
    </row>
    <row r="35" spans="1:33" ht="22.5" customHeight="1">
      <c r="A35" s="130"/>
      <c r="B35" s="71" t="s">
        <v>91</v>
      </c>
      <c r="C35" s="76">
        <v>7</v>
      </c>
      <c r="D35" s="144">
        <f aca="true" t="shared" si="7" ref="D35:D55">C35/$C$55</f>
        <v>0.011570247933884297</v>
      </c>
      <c r="E35" s="76">
        <v>4</v>
      </c>
      <c r="F35" s="144">
        <f aca="true" t="shared" si="8" ref="F35:F55">E35/$E$55</f>
        <v>0.0087527352297593</v>
      </c>
      <c r="G35" s="145">
        <v>11</v>
      </c>
      <c r="H35" s="146">
        <f aca="true" t="shared" si="9" ref="H35:H55">G35/$G$55</f>
        <v>0.010357815442561206</v>
      </c>
      <c r="I35" s="147">
        <v>5.4</v>
      </c>
      <c r="J35" s="76">
        <v>8</v>
      </c>
      <c r="K35" s="144">
        <f aca="true" t="shared" si="10" ref="K35:K55">J35/$J$55</f>
        <v>0.011816838995568686</v>
      </c>
      <c r="L35" s="76">
        <v>4.5</v>
      </c>
      <c r="M35" s="76">
        <v>3</v>
      </c>
      <c r="N35" s="144">
        <f aca="true" t="shared" si="11" ref="N35:N55">M35/$M$55</f>
        <v>0.01293103448275862</v>
      </c>
      <c r="O35" s="76">
        <v>26.8</v>
      </c>
      <c r="P35" s="76">
        <v>0</v>
      </c>
      <c r="Q35" s="144">
        <f aca="true" t="shared" si="12" ref="Q35:Q55">P35/$P$55</f>
        <v>0</v>
      </c>
      <c r="R35" s="76">
        <v>0</v>
      </c>
      <c r="S35" s="76">
        <v>0</v>
      </c>
      <c r="T35" s="149">
        <f aca="true" t="shared" si="13" ref="T35:T55">S35/$S$55</f>
        <v>0</v>
      </c>
      <c r="U35" s="76">
        <v>0</v>
      </c>
      <c r="V35" s="76">
        <v>0</v>
      </c>
      <c r="W35" s="144">
        <f aca="true" t="shared" si="14" ref="W35:W55">V35/$V$55</f>
        <v>0</v>
      </c>
      <c r="X35" s="76">
        <v>0</v>
      </c>
      <c r="Y35" s="130"/>
      <c r="AC35" s="49" t="s">
        <v>445</v>
      </c>
      <c r="AD35" s="72">
        <v>1</v>
      </c>
      <c r="AE35" s="74">
        <v>0.001</v>
      </c>
      <c r="AF35" s="72">
        <v>2</v>
      </c>
      <c r="AG35" s="74">
        <v>0.002</v>
      </c>
    </row>
    <row r="36" spans="1:33" ht="22.5" customHeight="1">
      <c r="A36" s="130"/>
      <c r="B36" s="71" t="s">
        <v>311</v>
      </c>
      <c r="C36" s="76">
        <v>7</v>
      </c>
      <c r="D36" s="144">
        <f t="shared" si="7"/>
        <v>0.011570247933884297</v>
      </c>
      <c r="E36" s="76">
        <v>6</v>
      </c>
      <c r="F36" s="144">
        <f t="shared" si="8"/>
        <v>0.01312910284463895</v>
      </c>
      <c r="G36" s="145">
        <v>13</v>
      </c>
      <c r="H36" s="146">
        <f t="shared" si="9"/>
        <v>0.01224105461393597</v>
      </c>
      <c r="I36" s="147">
        <v>9.6</v>
      </c>
      <c r="J36" s="76">
        <v>6</v>
      </c>
      <c r="K36" s="144">
        <f t="shared" si="10"/>
        <v>0.008862629246676515</v>
      </c>
      <c r="L36" s="76">
        <v>7.4</v>
      </c>
      <c r="M36" s="76">
        <v>6</v>
      </c>
      <c r="N36" s="144">
        <f t="shared" si="11"/>
        <v>0.02586206896551724</v>
      </c>
      <c r="O36" s="76">
        <v>13.7</v>
      </c>
      <c r="P36" s="76">
        <v>1</v>
      </c>
      <c r="Q36" s="144">
        <f t="shared" si="12"/>
        <v>0.007692307692307693</v>
      </c>
      <c r="R36" s="76">
        <v>14.7</v>
      </c>
      <c r="S36" s="76">
        <v>0</v>
      </c>
      <c r="T36" s="149">
        <f t="shared" si="13"/>
        <v>0</v>
      </c>
      <c r="U36" s="76">
        <v>0</v>
      </c>
      <c r="V36" s="76">
        <v>0</v>
      </c>
      <c r="W36" s="144">
        <f t="shared" si="14"/>
        <v>0</v>
      </c>
      <c r="X36" s="76">
        <v>0</v>
      </c>
      <c r="Y36" s="130"/>
      <c r="AC36" s="373" t="s">
        <v>421</v>
      </c>
      <c r="AD36" s="374">
        <v>4</v>
      </c>
      <c r="AE36" s="376">
        <v>0.004</v>
      </c>
      <c r="AF36" s="374">
        <v>2</v>
      </c>
      <c r="AG36" s="376">
        <v>0.002</v>
      </c>
    </row>
    <row r="37" spans="1:33" ht="22.5" customHeight="1">
      <c r="A37" s="130"/>
      <c r="B37" s="71" t="s">
        <v>93</v>
      </c>
      <c r="C37" s="76">
        <v>37</v>
      </c>
      <c r="D37" s="144">
        <f t="shared" si="7"/>
        <v>0.06115702479338843</v>
      </c>
      <c r="E37" s="76">
        <v>28</v>
      </c>
      <c r="F37" s="144">
        <f t="shared" si="8"/>
        <v>0.061269146608315096</v>
      </c>
      <c r="G37" s="145">
        <v>65</v>
      </c>
      <c r="H37" s="146">
        <f t="shared" si="9"/>
        <v>0.06120527306967985</v>
      </c>
      <c r="I37" s="147">
        <v>11.3</v>
      </c>
      <c r="J37" s="76">
        <v>34</v>
      </c>
      <c r="K37" s="144">
        <f t="shared" si="10"/>
        <v>0.050221565731166914</v>
      </c>
      <c r="L37" s="76">
        <v>9.1</v>
      </c>
      <c r="M37" s="76">
        <v>23</v>
      </c>
      <c r="N37" s="144">
        <f t="shared" si="11"/>
        <v>0.09913793103448276</v>
      </c>
      <c r="O37" s="76">
        <v>13.7</v>
      </c>
      <c r="P37" s="76">
        <v>7</v>
      </c>
      <c r="Q37" s="144">
        <f t="shared" si="12"/>
        <v>0.05384615384615385</v>
      </c>
      <c r="R37" s="76">
        <v>32.4</v>
      </c>
      <c r="S37" s="76">
        <v>0</v>
      </c>
      <c r="T37" s="149">
        <f t="shared" si="13"/>
        <v>0</v>
      </c>
      <c r="U37" s="76">
        <v>0</v>
      </c>
      <c r="V37" s="76">
        <v>1</v>
      </c>
      <c r="W37" s="144">
        <f t="shared" si="14"/>
        <v>0.045454545454545456</v>
      </c>
      <c r="X37" s="76">
        <v>7.4</v>
      </c>
      <c r="Y37" s="130"/>
      <c r="AC37" s="49" t="s">
        <v>415</v>
      </c>
      <c r="AD37" s="72">
        <v>0</v>
      </c>
      <c r="AE37" s="74">
        <v>0</v>
      </c>
      <c r="AF37" s="72">
        <v>2</v>
      </c>
      <c r="AG37" s="74">
        <v>0.002</v>
      </c>
    </row>
    <row r="38" spans="1:33" ht="22.5" customHeight="1">
      <c r="A38" s="130"/>
      <c r="B38" s="71" t="s">
        <v>94</v>
      </c>
      <c r="C38" s="76">
        <v>35</v>
      </c>
      <c r="D38" s="144">
        <f t="shared" si="7"/>
        <v>0.05785123966942149</v>
      </c>
      <c r="E38" s="76">
        <v>29</v>
      </c>
      <c r="F38" s="144">
        <f t="shared" si="8"/>
        <v>0.06345733041575492</v>
      </c>
      <c r="G38" s="145">
        <v>64</v>
      </c>
      <c r="H38" s="146">
        <f t="shared" si="9"/>
        <v>0.060263653483992465</v>
      </c>
      <c r="I38" s="147">
        <v>11.6</v>
      </c>
      <c r="J38" s="76">
        <v>41</v>
      </c>
      <c r="K38" s="144">
        <f t="shared" si="10"/>
        <v>0.060561299852289516</v>
      </c>
      <c r="L38" s="76">
        <v>12.1</v>
      </c>
      <c r="M38" s="76">
        <v>18</v>
      </c>
      <c r="N38" s="144">
        <f t="shared" si="11"/>
        <v>0.07758620689655173</v>
      </c>
      <c r="O38" s="76">
        <v>10.2</v>
      </c>
      <c r="P38" s="76">
        <v>5</v>
      </c>
      <c r="Q38" s="144">
        <f t="shared" si="12"/>
        <v>0.038461538461538464</v>
      </c>
      <c r="R38" s="76">
        <v>20.2</v>
      </c>
      <c r="S38" s="76">
        <v>0</v>
      </c>
      <c r="T38" s="149">
        <f t="shared" si="13"/>
        <v>0</v>
      </c>
      <c r="U38" s="76">
        <v>0</v>
      </c>
      <c r="V38" s="76">
        <v>0</v>
      </c>
      <c r="W38" s="144">
        <f t="shared" si="14"/>
        <v>0</v>
      </c>
      <c r="X38" s="76">
        <v>0</v>
      </c>
      <c r="Y38" s="130"/>
      <c r="AC38" s="373" t="s">
        <v>446</v>
      </c>
      <c r="AD38" s="374">
        <v>2</v>
      </c>
      <c r="AE38" s="376">
        <v>0.002</v>
      </c>
      <c r="AF38" s="374">
        <v>0</v>
      </c>
      <c r="AG38" s="376">
        <v>0</v>
      </c>
    </row>
    <row r="39" spans="1:33" ht="22.5" customHeight="1">
      <c r="A39" s="130"/>
      <c r="B39" s="71" t="s">
        <v>95</v>
      </c>
      <c r="C39" s="76">
        <v>18</v>
      </c>
      <c r="D39" s="144">
        <f t="shared" si="7"/>
        <v>0.02975206611570248</v>
      </c>
      <c r="E39" s="76">
        <v>18</v>
      </c>
      <c r="F39" s="144">
        <f t="shared" si="8"/>
        <v>0.03938730853391685</v>
      </c>
      <c r="G39" s="145">
        <v>36</v>
      </c>
      <c r="H39" s="146">
        <f t="shared" si="9"/>
        <v>0.03389830508474576</v>
      </c>
      <c r="I39" s="147">
        <v>13.8</v>
      </c>
      <c r="J39" s="76">
        <v>28</v>
      </c>
      <c r="K39" s="144">
        <f t="shared" si="10"/>
        <v>0.0413589364844904</v>
      </c>
      <c r="L39" s="76">
        <v>15.9</v>
      </c>
      <c r="M39" s="76">
        <v>6</v>
      </c>
      <c r="N39" s="144">
        <f t="shared" si="11"/>
        <v>0.02586206896551724</v>
      </c>
      <c r="O39" s="76">
        <v>9.7</v>
      </c>
      <c r="P39" s="76">
        <v>1</v>
      </c>
      <c r="Q39" s="144">
        <f t="shared" si="12"/>
        <v>0.007692307692307693</v>
      </c>
      <c r="R39" s="76">
        <v>9.2</v>
      </c>
      <c r="S39" s="76">
        <v>0</v>
      </c>
      <c r="T39" s="149">
        <f t="shared" si="13"/>
        <v>0</v>
      </c>
      <c r="U39" s="76">
        <v>0</v>
      </c>
      <c r="V39" s="76">
        <v>1</v>
      </c>
      <c r="W39" s="144">
        <f t="shared" si="14"/>
        <v>0.045454545454545456</v>
      </c>
      <c r="X39" s="76">
        <v>9</v>
      </c>
      <c r="Y39" s="130"/>
      <c r="AC39" s="49" t="s">
        <v>425</v>
      </c>
      <c r="AD39" s="72">
        <v>2</v>
      </c>
      <c r="AE39" s="74">
        <v>0.002</v>
      </c>
      <c r="AF39" s="72">
        <v>0</v>
      </c>
      <c r="AG39" s="74">
        <v>0</v>
      </c>
    </row>
    <row r="40" spans="1:33" ht="22.5" customHeight="1">
      <c r="A40" s="130"/>
      <c r="B40" s="71" t="s">
        <v>96</v>
      </c>
      <c r="C40" s="76">
        <v>56</v>
      </c>
      <c r="D40" s="144">
        <f t="shared" si="7"/>
        <v>0.09256198347107437</v>
      </c>
      <c r="E40" s="76">
        <v>47</v>
      </c>
      <c r="F40" s="144">
        <f t="shared" si="8"/>
        <v>0.10284463894967177</v>
      </c>
      <c r="G40" s="145">
        <v>103</v>
      </c>
      <c r="H40" s="146">
        <f t="shared" si="9"/>
        <v>0.09698681732580038</v>
      </c>
      <c r="I40" s="147">
        <v>1.3</v>
      </c>
      <c r="J40" s="76">
        <v>59</v>
      </c>
      <c r="K40" s="144">
        <f t="shared" si="10"/>
        <v>0.08714918759231906</v>
      </c>
      <c r="L40" s="76">
        <v>8.3</v>
      </c>
      <c r="M40" s="76">
        <v>27</v>
      </c>
      <c r="N40" s="144">
        <f t="shared" si="11"/>
        <v>0.11637931034482758</v>
      </c>
      <c r="O40" s="76">
        <v>11.1</v>
      </c>
      <c r="P40" s="76">
        <v>15</v>
      </c>
      <c r="Q40" s="144">
        <f t="shared" si="12"/>
        <v>0.11538461538461539</v>
      </c>
      <c r="R40" s="76">
        <v>49.2</v>
      </c>
      <c r="S40" s="76">
        <v>0</v>
      </c>
      <c r="T40" s="149">
        <f t="shared" si="13"/>
        <v>0</v>
      </c>
      <c r="U40" s="76">
        <v>0</v>
      </c>
      <c r="V40" s="76">
        <v>2</v>
      </c>
      <c r="W40" s="144">
        <f t="shared" si="14"/>
        <v>0.09090909090909091</v>
      </c>
      <c r="X40" s="76">
        <v>9.6</v>
      </c>
      <c r="Y40" s="130"/>
      <c r="AC40" s="373" t="s">
        <v>447</v>
      </c>
      <c r="AD40" s="374">
        <v>2</v>
      </c>
      <c r="AE40" s="376">
        <v>0.002</v>
      </c>
      <c r="AF40" s="374">
        <v>1</v>
      </c>
      <c r="AG40" s="376">
        <v>0.001</v>
      </c>
    </row>
    <row r="41" spans="1:33" ht="22.5" customHeight="1">
      <c r="A41" s="130"/>
      <c r="B41" s="71" t="s">
        <v>97</v>
      </c>
      <c r="C41" s="76">
        <v>83</v>
      </c>
      <c r="D41" s="144">
        <f t="shared" si="7"/>
        <v>0.1371900826446281</v>
      </c>
      <c r="E41" s="76">
        <v>59</v>
      </c>
      <c r="F41" s="144">
        <f t="shared" si="8"/>
        <v>0.12910284463894967</v>
      </c>
      <c r="G41" s="145">
        <v>142</v>
      </c>
      <c r="H41" s="146">
        <f t="shared" si="9"/>
        <v>0.1337099811676083</v>
      </c>
      <c r="I41" s="147">
        <v>1.1</v>
      </c>
      <c r="J41" s="76">
        <v>89</v>
      </c>
      <c r="K41" s="144">
        <f t="shared" si="10"/>
        <v>0.13146233382570163</v>
      </c>
      <c r="L41" s="76">
        <v>8.2</v>
      </c>
      <c r="M41" s="76">
        <v>29</v>
      </c>
      <c r="N41" s="144">
        <f t="shared" si="11"/>
        <v>0.125</v>
      </c>
      <c r="O41" s="76">
        <v>11.8</v>
      </c>
      <c r="P41" s="76">
        <v>18</v>
      </c>
      <c r="Q41" s="144">
        <f t="shared" si="12"/>
        <v>0.13846153846153847</v>
      </c>
      <c r="R41" s="76">
        <v>50.1</v>
      </c>
      <c r="S41" s="76">
        <v>0</v>
      </c>
      <c r="T41" s="149">
        <f t="shared" si="13"/>
        <v>0</v>
      </c>
      <c r="U41" s="76">
        <v>0</v>
      </c>
      <c r="V41" s="76">
        <v>6</v>
      </c>
      <c r="W41" s="144">
        <f t="shared" si="14"/>
        <v>0.2727272727272727</v>
      </c>
      <c r="X41" s="76">
        <v>13.2</v>
      </c>
      <c r="Y41" s="130"/>
      <c r="AC41" s="49" t="s">
        <v>448</v>
      </c>
      <c r="AD41" s="72">
        <v>2</v>
      </c>
      <c r="AE41" s="74">
        <v>0.002</v>
      </c>
      <c r="AF41" s="72">
        <v>1</v>
      </c>
      <c r="AG41" s="74">
        <v>0.001</v>
      </c>
    </row>
    <row r="42" spans="1:33" ht="22.5" customHeight="1">
      <c r="A42" s="130"/>
      <c r="B42" s="71" t="s">
        <v>98</v>
      </c>
      <c r="C42" s="76">
        <v>10</v>
      </c>
      <c r="D42" s="144">
        <f t="shared" si="7"/>
        <v>0.01652892561983471</v>
      </c>
      <c r="E42" s="76">
        <v>19</v>
      </c>
      <c r="F42" s="144">
        <f t="shared" si="8"/>
        <v>0.04157549234135667</v>
      </c>
      <c r="G42" s="145">
        <v>29</v>
      </c>
      <c r="H42" s="146">
        <f t="shared" si="9"/>
        <v>0.027306967984934087</v>
      </c>
      <c r="I42" s="147">
        <v>6.9</v>
      </c>
      <c r="J42" s="76">
        <v>26</v>
      </c>
      <c r="K42" s="144">
        <f t="shared" si="10"/>
        <v>0.03840472673559823</v>
      </c>
      <c r="L42" s="76">
        <v>7.4</v>
      </c>
      <c r="M42" s="76">
        <v>3</v>
      </c>
      <c r="N42" s="144">
        <f t="shared" si="11"/>
        <v>0.01293103448275862</v>
      </c>
      <c r="O42" s="76">
        <v>7</v>
      </c>
      <c r="P42" s="76">
        <v>0</v>
      </c>
      <c r="Q42" s="144">
        <f t="shared" si="12"/>
        <v>0</v>
      </c>
      <c r="R42" s="76">
        <v>0</v>
      </c>
      <c r="S42" s="76">
        <v>0</v>
      </c>
      <c r="T42" s="149">
        <f t="shared" si="13"/>
        <v>0</v>
      </c>
      <c r="U42" s="76">
        <v>0</v>
      </c>
      <c r="V42" s="76">
        <v>0</v>
      </c>
      <c r="W42" s="144">
        <f t="shared" si="14"/>
        <v>0</v>
      </c>
      <c r="X42" s="76">
        <v>0</v>
      </c>
      <c r="Y42" s="130"/>
      <c r="AC42" s="373" t="s">
        <v>449</v>
      </c>
      <c r="AD42" s="374">
        <v>1</v>
      </c>
      <c r="AE42" s="376">
        <v>0.001</v>
      </c>
      <c r="AF42" s="374">
        <v>1</v>
      </c>
      <c r="AG42" s="376">
        <v>0.001</v>
      </c>
    </row>
    <row r="43" spans="1:33" ht="22.5" customHeight="1">
      <c r="A43" s="130"/>
      <c r="B43" s="71" t="s">
        <v>99</v>
      </c>
      <c r="C43" s="76">
        <v>55</v>
      </c>
      <c r="D43" s="144">
        <f t="shared" si="7"/>
        <v>0.09090909090909091</v>
      </c>
      <c r="E43" s="76">
        <v>40</v>
      </c>
      <c r="F43" s="144">
        <f t="shared" si="8"/>
        <v>0.087527352297593</v>
      </c>
      <c r="G43" s="145">
        <v>95</v>
      </c>
      <c r="H43" s="146">
        <f t="shared" si="9"/>
        <v>0.08945386064030132</v>
      </c>
      <c r="I43" s="147">
        <v>1.9</v>
      </c>
      <c r="J43" s="76">
        <v>73</v>
      </c>
      <c r="K43" s="144">
        <f t="shared" si="10"/>
        <v>0.10782865583456426</v>
      </c>
      <c r="L43" s="76">
        <v>9.9</v>
      </c>
      <c r="M43" s="76">
        <v>15</v>
      </c>
      <c r="N43" s="144">
        <f t="shared" si="11"/>
        <v>0.06465517241379311</v>
      </c>
      <c r="O43" s="76">
        <v>17.9</v>
      </c>
      <c r="P43" s="76">
        <v>4</v>
      </c>
      <c r="Q43" s="144">
        <f t="shared" si="12"/>
        <v>0.03076923076923077</v>
      </c>
      <c r="R43" s="76">
        <v>20.9</v>
      </c>
      <c r="S43" s="76">
        <v>0</v>
      </c>
      <c r="T43" s="149">
        <f t="shared" si="13"/>
        <v>0</v>
      </c>
      <c r="U43" s="76">
        <v>0</v>
      </c>
      <c r="V43" s="76">
        <v>3</v>
      </c>
      <c r="W43" s="144">
        <f t="shared" si="14"/>
        <v>0.13636363636363635</v>
      </c>
      <c r="X43" s="76">
        <v>9.4</v>
      </c>
      <c r="Y43" s="130"/>
      <c r="AC43" s="49" t="s">
        <v>450</v>
      </c>
      <c r="AD43" s="72">
        <v>0</v>
      </c>
      <c r="AE43" s="74">
        <v>0</v>
      </c>
      <c r="AF43" s="72">
        <v>1</v>
      </c>
      <c r="AG43" s="74">
        <v>0.001</v>
      </c>
    </row>
    <row r="44" spans="1:33" ht="22.5" customHeight="1">
      <c r="A44" s="130"/>
      <c r="B44" s="71" t="s">
        <v>100</v>
      </c>
      <c r="C44" s="76">
        <v>93</v>
      </c>
      <c r="D44" s="144">
        <f t="shared" si="7"/>
        <v>0.1537190082644628</v>
      </c>
      <c r="E44" s="76">
        <v>62</v>
      </c>
      <c r="F44" s="144">
        <f t="shared" si="8"/>
        <v>0.13566739606126915</v>
      </c>
      <c r="G44" s="145">
        <v>155</v>
      </c>
      <c r="H44" s="146">
        <f t="shared" si="9"/>
        <v>0.14595103578154425</v>
      </c>
      <c r="I44" s="147">
        <v>11.4</v>
      </c>
      <c r="J44" s="76">
        <v>110</v>
      </c>
      <c r="K44" s="144">
        <f t="shared" si="10"/>
        <v>0.16248153618906944</v>
      </c>
      <c r="L44" s="76">
        <v>9.9</v>
      </c>
      <c r="M44" s="76">
        <v>25</v>
      </c>
      <c r="N44" s="144">
        <f t="shared" si="11"/>
        <v>0.10775862068965517</v>
      </c>
      <c r="O44" s="76">
        <v>23.3</v>
      </c>
      <c r="P44" s="76">
        <v>17</v>
      </c>
      <c r="Q44" s="144">
        <f t="shared" si="12"/>
        <v>0.13076923076923078</v>
      </c>
      <c r="R44" s="76">
        <v>16.1</v>
      </c>
      <c r="S44" s="76">
        <v>1</v>
      </c>
      <c r="T44" s="149">
        <f t="shared" si="13"/>
        <v>1</v>
      </c>
      <c r="U44" s="76">
        <v>333.3</v>
      </c>
      <c r="V44" s="76">
        <v>2</v>
      </c>
      <c r="W44" s="144">
        <f t="shared" si="14"/>
        <v>0.09090909090909091</v>
      </c>
      <c r="X44" s="76">
        <v>5.8</v>
      </c>
      <c r="Y44" s="130"/>
      <c r="AC44" s="377" t="s">
        <v>19</v>
      </c>
      <c r="AD44" s="378">
        <v>1052</v>
      </c>
      <c r="AE44" s="375">
        <v>1</v>
      </c>
      <c r="AF44" s="378">
        <v>1062</v>
      </c>
      <c r="AG44" s="375">
        <v>1</v>
      </c>
    </row>
    <row r="45" spans="1:25" ht="22.5" customHeight="1">
      <c r="A45" s="130"/>
      <c r="B45" s="71" t="s">
        <v>101</v>
      </c>
      <c r="C45" s="76">
        <v>10</v>
      </c>
      <c r="D45" s="144">
        <f t="shared" si="7"/>
        <v>0.01652892561983471</v>
      </c>
      <c r="E45" s="76">
        <v>6</v>
      </c>
      <c r="F45" s="144">
        <f t="shared" si="8"/>
        <v>0.01312910284463895</v>
      </c>
      <c r="G45" s="145">
        <v>16</v>
      </c>
      <c r="H45" s="146">
        <f t="shared" si="9"/>
        <v>0.015065913370998116</v>
      </c>
      <c r="I45" s="147">
        <v>1.3</v>
      </c>
      <c r="J45" s="76">
        <v>14</v>
      </c>
      <c r="K45" s="144">
        <f t="shared" si="10"/>
        <v>0.0206794682422452</v>
      </c>
      <c r="L45" s="76">
        <v>10.6</v>
      </c>
      <c r="M45" s="76">
        <v>1</v>
      </c>
      <c r="N45" s="144">
        <f t="shared" si="11"/>
        <v>0.004310344827586207</v>
      </c>
      <c r="O45" s="76">
        <v>7</v>
      </c>
      <c r="P45" s="76">
        <v>1</v>
      </c>
      <c r="Q45" s="144">
        <f t="shared" si="12"/>
        <v>0.007692307692307693</v>
      </c>
      <c r="R45" s="76">
        <v>27.8</v>
      </c>
      <c r="S45" s="76">
        <v>0</v>
      </c>
      <c r="T45" s="149">
        <f t="shared" si="13"/>
        <v>0</v>
      </c>
      <c r="U45" s="76">
        <v>0</v>
      </c>
      <c r="V45" s="76">
        <v>0</v>
      </c>
      <c r="W45" s="144">
        <f t="shared" si="14"/>
        <v>0</v>
      </c>
      <c r="X45" s="76">
        <v>0</v>
      </c>
      <c r="Y45" s="130"/>
    </row>
    <row r="46" spans="1:25" ht="22.5" customHeight="1">
      <c r="A46" s="130"/>
      <c r="B46" s="71" t="s">
        <v>102</v>
      </c>
      <c r="C46" s="76">
        <v>6</v>
      </c>
      <c r="D46" s="144">
        <f t="shared" si="7"/>
        <v>0.009917355371900827</v>
      </c>
      <c r="E46" s="76">
        <v>3</v>
      </c>
      <c r="F46" s="144">
        <f t="shared" si="8"/>
        <v>0.006564551422319475</v>
      </c>
      <c r="G46" s="145">
        <v>9</v>
      </c>
      <c r="H46" s="146">
        <f t="shared" si="9"/>
        <v>0.00847457627118644</v>
      </c>
      <c r="I46" s="147">
        <v>7.3</v>
      </c>
      <c r="J46" s="76">
        <v>6</v>
      </c>
      <c r="K46" s="144">
        <f t="shared" si="10"/>
        <v>0.008862629246676515</v>
      </c>
      <c r="L46" s="76">
        <v>5.4</v>
      </c>
      <c r="M46" s="76">
        <v>3</v>
      </c>
      <c r="N46" s="144">
        <f t="shared" si="11"/>
        <v>0.01293103448275862</v>
      </c>
      <c r="O46" s="76">
        <v>58.8</v>
      </c>
      <c r="P46" s="76">
        <v>0</v>
      </c>
      <c r="Q46" s="144">
        <f t="shared" si="12"/>
        <v>0</v>
      </c>
      <c r="R46" s="76">
        <v>0</v>
      </c>
      <c r="S46" s="76">
        <v>0</v>
      </c>
      <c r="T46" s="149">
        <f t="shared" si="13"/>
        <v>0</v>
      </c>
      <c r="U46" s="76">
        <v>0</v>
      </c>
      <c r="V46" s="76">
        <v>0</v>
      </c>
      <c r="W46" s="144">
        <f t="shared" si="14"/>
        <v>0</v>
      </c>
      <c r="X46" s="76">
        <v>0</v>
      </c>
      <c r="Y46" s="130"/>
    </row>
    <row r="47" spans="1:25" ht="22.5" customHeight="1">
      <c r="A47" s="130"/>
      <c r="B47" s="71" t="s">
        <v>103</v>
      </c>
      <c r="C47" s="76">
        <v>6</v>
      </c>
      <c r="D47" s="144">
        <f t="shared" si="7"/>
        <v>0.009917355371900827</v>
      </c>
      <c r="E47" s="76">
        <v>8</v>
      </c>
      <c r="F47" s="144">
        <f t="shared" si="8"/>
        <v>0.0175054704595186</v>
      </c>
      <c r="G47" s="145">
        <v>14</v>
      </c>
      <c r="H47" s="146">
        <f t="shared" si="9"/>
        <v>0.013182674199623353</v>
      </c>
      <c r="I47" s="147">
        <v>13</v>
      </c>
      <c r="J47" s="76">
        <v>8</v>
      </c>
      <c r="K47" s="144">
        <f t="shared" si="10"/>
        <v>0.011816838995568686</v>
      </c>
      <c r="L47" s="76">
        <v>10.9</v>
      </c>
      <c r="M47" s="76">
        <v>4</v>
      </c>
      <c r="N47" s="144">
        <f t="shared" si="11"/>
        <v>0.017241379310344827</v>
      </c>
      <c r="O47" s="76">
        <v>16.2</v>
      </c>
      <c r="P47" s="76">
        <v>2</v>
      </c>
      <c r="Q47" s="144">
        <f t="shared" si="12"/>
        <v>0.015384615384615385</v>
      </c>
      <c r="R47" s="76">
        <v>34.5</v>
      </c>
      <c r="S47" s="76">
        <v>0</v>
      </c>
      <c r="T47" s="149">
        <f t="shared" si="13"/>
        <v>0</v>
      </c>
      <c r="U47" s="76">
        <v>0</v>
      </c>
      <c r="V47" s="76">
        <v>0</v>
      </c>
      <c r="W47" s="144">
        <f t="shared" si="14"/>
        <v>0</v>
      </c>
      <c r="X47" s="76">
        <v>0</v>
      </c>
      <c r="Y47" s="130"/>
    </row>
    <row r="48" spans="1:25" ht="22.5" customHeight="1">
      <c r="A48" s="130"/>
      <c r="B48" s="71" t="s">
        <v>104</v>
      </c>
      <c r="C48" s="76">
        <v>10</v>
      </c>
      <c r="D48" s="144">
        <f t="shared" si="7"/>
        <v>0.01652892561983471</v>
      </c>
      <c r="E48" s="76">
        <v>7</v>
      </c>
      <c r="F48" s="144">
        <f t="shared" si="8"/>
        <v>0.015317286652078774</v>
      </c>
      <c r="G48" s="145">
        <v>17</v>
      </c>
      <c r="H48" s="146">
        <f t="shared" si="9"/>
        <v>0.0160075329566855</v>
      </c>
      <c r="I48" s="147">
        <v>14.1</v>
      </c>
      <c r="J48" s="76">
        <v>11</v>
      </c>
      <c r="K48" s="144">
        <f t="shared" si="10"/>
        <v>0.01624815361890694</v>
      </c>
      <c r="L48" s="76">
        <v>11.4</v>
      </c>
      <c r="M48" s="76">
        <v>3</v>
      </c>
      <c r="N48" s="144">
        <f t="shared" si="11"/>
        <v>0.01293103448275862</v>
      </c>
      <c r="O48" s="76">
        <v>17.2</v>
      </c>
      <c r="P48" s="76">
        <v>2</v>
      </c>
      <c r="Q48" s="144">
        <f t="shared" si="12"/>
        <v>0.015384615384615385</v>
      </c>
      <c r="R48" s="76">
        <v>71.4</v>
      </c>
      <c r="S48" s="76">
        <v>0</v>
      </c>
      <c r="T48" s="149">
        <f t="shared" si="13"/>
        <v>0</v>
      </c>
      <c r="U48" s="76">
        <v>0</v>
      </c>
      <c r="V48" s="76">
        <v>1</v>
      </c>
      <c r="W48" s="144">
        <f t="shared" si="14"/>
        <v>0.045454545454545456</v>
      </c>
      <c r="X48" s="76">
        <v>27.8</v>
      </c>
      <c r="Y48" s="130"/>
    </row>
    <row r="49" spans="1:25" ht="22.5" customHeight="1">
      <c r="A49" s="130"/>
      <c r="B49" s="71" t="s">
        <v>105</v>
      </c>
      <c r="C49" s="76">
        <v>15</v>
      </c>
      <c r="D49" s="144">
        <f t="shared" si="7"/>
        <v>0.024793388429752067</v>
      </c>
      <c r="E49" s="76">
        <v>9</v>
      </c>
      <c r="F49" s="144">
        <f t="shared" si="8"/>
        <v>0.019693654266958426</v>
      </c>
      <c r="G49" s="145">
        <v>24</v>
      </c>
      <c r="H49" s="146">
        <f t="shared" si="9"/>
        <v>0.022598870056497175</v>
      </c>
      <c r="I49" s="147">
        <v>8.5</v>
      </c>
      <c r="J49" s="76">
        <v>18</v>
      </c>
      <c r="K49" s="144">
        <f t="shared" si="10"/>
        <v>0.026587887740029542</v>
      </c>
      <c r="L49" s="76">
        <v>7.4</v>
      </c>
      <c r="M49" s="76">
        <v>3</v>
      </c>
      <c r="N49" s="144">
        <f t="shared" si="11"/>
        <v>0.01293103448275862</v>
      </c>
      <c r="O49" s="76">
        <v>12.9</v>
      </c>
      <c r="P49" s="76">
        <v>2</v>
      </c>
      <c r="Q49" s="144">
        <f t="shared" si="12"/>
        <v>0.015384615384615385</v>
      </c>
      <c r="R49" s="76">
        <v>37.7</v>
      </c>
      <c r="S49" s="76">
        <v>0</v>
      </c>
      <c r="T49" s="149">
        <f t="shared" si="13"/>
        <v>0</v>
      </c>
      <c r="U49" s="76">
        <v>0</v>
      </c>
      <c r="V49" s="76">
        <v>1</v>
      </c>
      <c r="W49" s="144">
        <f t="shared" si="14"/>
        <v>0.045454545454545456</v>
      </c>
      <c r="X49" s="76">
        <v>8.8</v>
      </c>
      <c r="Y49" s="130"/>
    </row>
    <row r="50" spans="1:25" ht="22.5" customHeight="1">
      <c r="A50" s="130"/>
      <c r="B50" s="71" t="s">
        <v>106</v>
      </c>
      <c r="C50" s="76">
        <v>0</v>
      </c>
      <c r="D50" s="144">
        <f t="shared" si="7"/>
        <v>0</v>
      </c>
      <c r="E50" s="76">
        <v>1</v>
      </c>
      <c r="F50" s="144">
        <f t="shared" si="8"/>
        <v>0.002188183807439825</v>
      </c>
      <c r="G50" s="145">
        <v>1</v>
      </c>
      <c r="H50" s="146">
        <f t="shared" si="9"/>
        <v>0.0009416195856873823</v>
      </c>
      <c r="I50" s="147">
        <v>4</v>
      </c>
      <c r="J50" s="76">
        <v>1</v>
      </c>
      <c r="K50" s="144">
        <f t="shared" si="10"/>
        <v>0.0014771048744460858</v>
      </c>
      <c r="L50" s="76">
        <v>5.9</v>
      </c>
      <c r="M50" s="76">
        <v>0</v>
      </c>
      <c r="N50" s="144">
        <f t="shared" si="11"/>
        <v>0</v>
      </c>
      <c r="O50" s="76">
        <v>0</v>
      </c>
      <c r="P50" s="76">
        <v>0</v>
      </c>
      <c r="Q50" s="144">
        <f t="shared" si="12"/>
        <v>0</v>
      </c>
      <c r="R50" s="76">
        <v>0</v>
      </c>
      <c r="S50" s="76">
        <v>0</v>
      </c>
      <c r="T50" s="149">
        <f t="shared" si="13"/>
        <v>0</v>
      </c>
      <c r="U50" s="76">
        <v>0</v>
      </c>
      <c r="V50" s="76">
        <v>0</v>
      </c>
      <c r="W50" s="144">
        <f t="shared" si="14"/>
        <v>0</v>
      </c>
      <c r="X50" s="76">
        <v>0</v>
      </c>
      <c r="Y50" s="130"/>
    </row>
    <row r="51" spans="1:25" ht="22.5" customHeight="1">
      <c r="A51" s="130"/>
      <c r="B51" s="71" t="s">
        <v>334</v>
      </c>
      <c r="C51" s="76">
        <v>32</v>
      </c>
      <c r="D51" s="144">
        <f t="shared" si="7"/>
        <v>0.05289256198347107</v>
      </c>
      <c r="E51" s="76">
        <v>17</v>
      </c>
      <c r="F51" s="144">
        <f t="shared" si="8"/>
        <v>0.037199124726477024</v>
      </c>
      <c r="G51" s="145">
        <v>49</v>
      </c>
      <c r="H51" s="146">
        <f t="shared" si="9"/>
        <v>0.046139359698681735</v>
      </c>
      <c r="I51" s="147">
        <v>9.1</v>
      </c>
      <c r="J51" s="76">
        <v>28</v>
      </c>
      <c r="K51" s="144">
        <f t="shared" si="10"/>
        <v>0.0413589364844904</v>
      </c>
      <c r="L51" s="76">
        <v>7.5</v>
      </c>
      <c r="M51" s="76">
        <v>13</v>
      </c>
      <c r="N51" s="144">
        <f t="shared" si="11"/>
        <v>0.05603448275862069</v>
      </c>
      <c r="O51" s="76">
        <v>9.9</v>
      </c>
      <c r="P51" s="76">
        <v>6</v>
      </c>
      <c r="Q51" s="144">
        <f t="shared" si="12"/>
        <v>0.046153846153846156</v>
      </c>
      <c r="R51" s="76">
        <v>35.7</v>
      </c>
      <c r="S51" s="76">
        <v>0</v>
      </c>
      <c r="T51" s="149">
        <f t="shared" si="13"/>
        <v>0</v>
      </c>
      <c r="U51" s="76">
        <v>0</v>
      </c>
      <c r="V51" s="76">
        <v>2</v>
      </c>
      <c r="W51" s="144">
        <f t="shared" si="14"/>
        <v>0.09090909090909091</v>
      </c>
      <c r="X51" s="76">
        <v>14.4</v>
      </c>
      <c r="Y51" s="130"/>
    </row>
    <row r="52" spans="1:25" ht="22.5" customHeight="1">
      <c r="A52" s="130"/>
      <c r="B52" s="71" t="s">
        <v>108</v>
      </c>
      <c r="C52" s="76">
        <v>75</v>
      </c>
      <c r="D52" s="144">
        <f t="shared" si="7"/>
        <v>0.12396694214876033</v>
      </c>
      <c r="E52" s="76">
        <v>58</v>
      </c>
      <c r="F52" s="144">
        <f t="shared" si="8"/>
        <v>0.12691466083150985</v>
      </c>
      <c r="G52" s="145">
        <v>133</v>
      </c>
      <c r="H52" s="146">
        <f t="shared" si="9"/>
        <v>0.12523540489642185</v>
      </c>
      <c r="I52" s="147">
        <v>13.6</v>
      </c>
      <c r="J52" s="76">
        <v>72</v>
      </c>
      <c r="K52" s="144">
        <f t="shared" si="10"/>
        <v>0.10635155096011817</v>
      </c>
      <c r="L52" s="76">
        <v>12.1</v>
      </c>
      <c r="M52" s="76">
        <v>40</v>
      </c>
      <c r="N52" s="144">
        <f t="shared" si="11"/>
        <v>0.1724137931034483</v>
      </c>
      <c r="O52" s="76">
        <v>12.8</v>
      </c>
      <c r="P52" s="76">
        <v>20</v>
      </c>
      <c r="Q52" s="144">
        <f t="shared" si="12"/>
        <v>0.15384615384615385</v>
      </c>
      <c r="R52" s="76">
        <v>39.8</v>
      </c>
      <c r="S52" s="76">
        <v>0</v>
      </c>
      <c r="T52" s="149">
        <f t="shared" si="13"/>
        <v>0</v>
      </c>
      <c r="U52" s="76">
        <v>0</v>
      </c>
      <c r="V52" s="76">
        <v>1</v>
      </c>
      <c r="W52" s="144">
        <f t="shared" si="14"/>
        <v>0.045454545454545456</v>
      </c>
      <c r="X52" s="76">
        <v>5.1</v>
      </c>
      <c r="Y52" s="130"/>
    </row>
    <row r="53" spans="1:25" ht="22.5" customHeight="1">
      <c r="A53" s="130"/>
      <c r="B53" s="71" t="s">
        <v>109</v>
      </c>
      <c r="C53" s="76">
        <v>0</v>
      </c>
      <c r="D53" s="144">
        <f t="shared" si="7"/>
        <v>0</v>
      </c>
      <c r="E53" s="76">
        <v>0</v>
      </c>
      <c r="F53" s="144">
        <f t="shared" si="8"/>
        <v>0</v>
      </c>
      <c r="G53" s="145">
        <v>0</v>
      </c>
      <c r="H53" s="146">
        <f t="shared" si="9"/>
        <v>0</v>
      </c>
      <c r="I53" s="145">
        <v>0</v>
      </c>
      <c r="J53" s="76">
        <v>0</v>
      </c>
      <c r="K53" s="144">
        <f t="shared" si="10"/>
        <v>0</v>
      </c>
      <c r="L53" s="76">
        <v>0</v>
      </c>
      <c r="M53" s="76">
        <v>0</v>
      </c>
      <c r="N53" s="144">
        <f t="shared" si="11"/>
        <v>0</v>
      </c>
      <c r="O53" s="76">
        <v>0</v>
      </c>
      <c r="P53" s="76">
        <v>0</v>
      </c>
      <c r="Q53" s="144">
        <f t="shared" si="12"/>
        <v>0</v>
      </c>
      <c r="R53" s="76">
        <v>0</v>
      </c>
      <c r="S53" s="76">
        <v>0</v>
      </c>
      <c r="T53" s="149">
        <f t="shared" si="13"/>
        <v>0</v>
      </c>
      <c r="U53" s="76">
        <v>0</v>
      </c>
      <c r="V53" s="76">
        <v>0</v>
      </c>
      <c r="W53" s="144">
        <f t="shared" si="14"/>
        <v>0</v>
      </c>
      <c r="X53" s="76">
        <v>0</v>
      </c>
      <c r="Y53" s="130"/>
    </row>
    <row r="54" spans="1:25" ht="22.5" customHeight="1">
      <c r="A54" s="130"/>
      <c r="B54" s="71" t="s">
        <v>221</v>
      </c>
      <c r="C54" s="76">
        <v>20</v>
      </c>
      <c r="D54" s="144">
        <f t="shared" si="7"/>
        <v>0.03305785123966942</v>
      </c>
      <c r="E54" s="76">
        <v>16</v>
      </c>
      <c r="F54" s="144">
        <f t="shared" si="8"/>
        <v>0.0350109409190372</v>
      </c>
      <c r="G54" s="145">
        <v>36</v>
      </c>
      <c r="H54" s="146">
        <f t="shared" si="9"/>
        <v>0.03389830508474576</v>
      </c>
      <c r="I54" s="145">
        <v>53.2</v>
      </c>
      <c r="J54" s="76">
        <v>3</v>
      </c>
      <c r="K54" s="144">
        <f t="shared" si="10"/>
        <v>0.004431314623338257</v>
      </c>
      <c r="L54" s="76">
        <v>0</v>
      </c>
      <c r="M54" s="76">
        <v>5</v>
      </c>
      <c r="N54" s="144">
        <f t="shared" si="11"/>
        <v>0.021551724137931036</v>
      </c>
      <c r="O54" s="76">
        <v>0</v>
      </c>
      <c r="P54" s="76">
        <v>27</v>
      </c>
      <c r="Q54" s="144">
        <f t="shared" si="12"/>
        <v>0.2076923076923077</v>
      </c>
      <c r="R54" s="76">
        <v>0</v>
      </c>
      <c r="S54" s="76">
        <v>0</v>
      </c>
      <c r="T54" s="149">
        <f t="shared" si="13"/>
        <v>0</v>
      </c>
      <c r="U54" s="76">
        <v>0</v>
      </c>
      <c r="V54" s="76">
        <v>1</v>
      </c>
      <c r="W54" s="144">
        <f t="shared" si="14"/>
        <v>0.045454545454545456</v>
      </c>
      <c r="X54" s="76">
        <v>0</v>
      </c>
      <c r="Y54" s="130"/>
    </row>
    <row r="55" spans="1:25" ht="22.5" customHeight="1">
      <c r="A55" s="130"/>
      <c r="B55" s="137" t="s">
        <v>157</v>
      </c>
      <c r="C55" s="70">
        <v>605</v>
      </c>
      <c r="D55" s="144">
        <f t="shared" si="7"/>
        <v>1</v>
      </c>
      <c r="E55" s="70">
        <v>457</v>
      </c>
      <c r="F55" s="144">
        <f t="shared" si="8"/>
        <v>1</v>
      </c>
      <c r="G55" s="150">
        <v>1062</v>
      </c>
      <c r="H55" s="146">
        <f t="shared" si="9"/>
        <v>1</v>
      </c>
      <c r="I55" s="150">
        <v>1.8</v>
      </c>
      <c r="J55" s="150">
        <v>677</v>
      </c>
      <c r="K55" s="144">
        <f t="shared" si="10"/>
        <v>1</v>
      </c>
      <c r="L55" s="150">
        <v>9.2</v>
      </c>
      <c r="M55" s="150">
        <v>232</v>
      </c>
      <c r="N55" s="144">
        <f t="shared" si="11"/>
        <v>1</v>
      </c>
      <c r="O55" s="150">
        <v>12.8</v>
      </c>
      <c r="P55" s="150">
        <v>130</v>
      </c>
      <c r="Q55" s="144">
        <f t="shared" si="12"/>
        <v>1</v>
      </c>
      <c r="R55" s="150">
        <v>33.1</v>
      </c>
      <c r="S55" s="150">
        <v>1</v>
      </c>
      <c r="T55" s="149">
        <f t="shared" si="13"/>
        <v>1</v>
      </c>
      <c r="U55" s="150">
        <v>33.3</v>
      </c>
      <c r="V55" s="150">
        <v>22</v>
      </c>
      <c r="W55" s="144">
        <f t="shared" si="14"/>
        <v>1</v>
      </c>
      <c r="X55" s="150">
        <v>8.2</v>
      </c>
      <c r="Y55" s="130"/>
    </row>
    <row r="56" spans="1:25" ht="15">
      <c r="A56" s="130"/>
      <c r="B56" s="127" t="s">
        <v>379</v>
      </c>
      <c r="C56" s="130"/>
      <c r="D56" s="130"/>
      <c r="E56" s="130"/>
      <c r="F56" s="130"/>
      <c r="G56" s="130"/>
      <c r="H56" s="130"/>
      <c r="I56" s="130"/>
      <c r="J56" s="407">
        <f>+J55/1062*100</f>
        <v>63.74764595103578</v>
      </c>
      <c r="K56" s="407"/>
      <c r="L56" s="407"/>
      <c r="M56" s="407">
        <f>+M55/1062*100</f>
        <v>21.84557438794727</v>
      </c>
      <c r="N56" s="407"/>
      <c r="O56" s="407"/>
      <c r="P56" s="407">
        <f>+P55/1062*100</f>
        <v>12.24105461393597</v>
      </c>
      <c r="Q56" s="407"/>
      <c r="R56" s="407"/>
      <c r="S56" s="407">
        <f>+S55/1062*100</f>
        <v>0.09416195856873823</v>
      </c>
      <c r="T56" s="407"/>
      <c r="U56" s="407"/>
      <c r="V56" s="407">
        <f>+V55/1062*100</f>
        <v>2.0715630885122414</v>
      </c>
      <c r="W56" s="130"/>
      <c r="X56" s="130"/>
      <c r="Y56" s="130"/>
    </row>
    <row r="59" ht="15">
      <c r="B59" s="172" t="s">
        <v>451</v>
      </c>
    </row>
    <row r="61" spans="2:9" ht="15">
      <c r="B61" s="468" t="s">
        <v>44</v>
      </c>
      <c r="C61" s="474">
        <v>2015</v>
      </c>
      <c r="D61" s="474"/>
      <c r="E61" s="474">
        <v>2016</v>
      </c>
      <c r="F61" s="474"/>
      <c r="I61" s="1"/>
    </row>
    <row r="62" spans="2:9" ht="15">
      <c r="B62" s="468"/>
      <c r="C62" s="474"/>
      <c r="D62" s="474"/>
      <c r="E62" s="474"/>
      <c r="F62" s="474"/>
      <c r="I62" s="1"/>
    </row>
    <row r="63" spans="2:9" ht="35.25" customHeight="1">
      <c r="B63" s="468"/>
      <c r="C63" s="474" t="s">
        <v>132</v>
      </c>
      <c r="D63" s="474" t="s">
        <v>452</v>
      </c>
      <c r="E63" s="474" t="s">
        <v>132</v>
      </c>
      <c r="F63" s="474" t="s">
        <v>452</v>
      </c>
      <c r="G63" s="173"/>
      <c r="H63" s="173"/>
      <c r="I63" s="1"/>
    </row>
    <row r="64" spans="2:9" ht="35.25" customHeight="1">
      <c r="B64" s="468"/>
      <c r="C64" s="474"/>
      <c r="D64" s="474"/>
      <c r="E64" s="474"/>
      <c r="F64" s="474"/>
      <c r="G64" s="404">
        <v>20.15</v>
      </c>
      <c r="H64" s="404">
        <v>20.15</v>
      </c>
      <c r="I64" s="1"/>
    </row>
    <row r="65" spans="2:9" ht="15">
      <c r="B65" s="71" t="s">
        <v>97</v>
      </c>
      <c r="C65" s="173">
        <v>157</v>
      </c>
      <c r="D65" s="174">
        <v>17.53943506969919</v>
      </c>
      <c r="E65" s="173">
        <v>142</v>
      </c>
      <c r="F65" s="175">
        <v>15.07975277701081</v>
      </c>
      <c r="G65" s="405">
        <f aca="true" t="shared" si="15" ref="G65:G84">+C65/1052*100</f>
        <v>14.923954372623575</v>
      </c>
      <c r="H65" s="406">
        <f aca="true" t="shared" si="16" ref="H65:H84">+E65/1062*100</f>
        <v>13.370998116760829</v>
      </c>
      <c r="I65"/>
    </row>
    <row r="66" spans="2:8" ht="15">
      <c r="B66" s="71" t="s">
        <v>100</v>
      </c>
      <c r="C66" s="173">
        <v>144</v>
      </c>
      <c r="D66" s="174">
        <v>16.531027466937946</v>
      </c>
      <c r="E66" s="173">
        <v>155</v>
      </c>
      <c r="F66" s="175">
        <v>17.101749895182824</v>
      </c>
      <c r="G66" s="405">
        <f t="shared" si="15"/>
        <v>13.688212927756654</v>
      </c>
      <c r="H66" s="406">
        <f t="shared" si="16"/>
        <v>14.595103578154426</v>
      </c>
    </row>
    <row r="67" spans="2:8" ht="15">
      <c r="B67" s="71" t="s">
        <v>108</v>
      </c>
      <c r="C67" s="173">
        <v>112</v>
      </c>
      <c r="D67" s="174">
        <v>16.012457398049126</v>
      </c>
      <c r="E67" s="173">
        <v>133</v>
      </c>
      <c r="F67" s="175">
        <v>18.659857455525</v>
      </c>
      <c r="G67" s="405">
        <f t="shared" si="15"/>
        <v>10.646387832699618</v>
      </c>
      <c r="H67" s="406">
        <f t="shared" si="16"/>
        <v>12.523540489642185</v>
      </c>
    </row>
    <row r="68" spans="2:8" ht="15">
      <c r="B68" s="71" t="s">
        <v>99</v>
      </c>
      <c r="C68" s="173">
        <v>95</v>
      </c>
      <c r="D68" s="174">
        <v>16.172414967144462</v>
      </c>
      <c r="E68" s="173">
        <v>95</v>
      </c>
      <c r="F68" s="175">
        <v>16.420361247947454</v>
      </c>
      <c r="G68" s="405">
        <f t="shared" si="15"/>
        <v>9.03041825095057</v>
      </c>
      <c r="H68" s="406">
        <f t="shared" si="16"/>
        <v>8.945386064030131</v>
      </c>
    </row>
    <row r="69" spans="2:8" ht="15">
      <c r="B69" s="71" t="s">
        <v>96</v>
      </c>
      <c r="C69" s="173">
        <v>86</v>
      </c>
      <c r="D69" s="174">
        <v>14.222370952898855</v>
      </c>
      <c r="E69" s="173">
        <v>103</v>
      </c>
      <c r="F69" s="175">
        <v>15.814039181968925</v>
      </c>
      <c r="G69" s="405">
        <f t="shared" si="15"/>
        <v>8.17490494296578</v>
      </c>
      <c r="H69" s="406">
        <f t="shared" si="16"/>
        <v>9.698681732580038</v>
      </c>
    </row>
    <row r="70" spans="2:8" ht="15">
      <c r="B70" s="71" t="s">
        <v>93</v>
      </c>
      <c r="C70" s="173">
        <v>71</v>
      </c>
      <c r="D70" s="174">
        <v>20.7744243753246</v>
      </c>
      <c r="E70" s="173">
        <v>65</v>
      </c>
      <c r="F70" s="175">
        <v>19.039807844400833</v>
      </c>
      <c r="G70" s="405">
        <f t="shared" si="15"/>
        <v>6.749049429657794</v>
      </c>
      <c r="H70" s="406">
        <f t="shared" si="16"/>
        <v>6.120527306967985</v>
      </c>
    </row>
    <row r="71" spans="2:8" ht="15">
      <c r="B71" s="71" t="s">
        <v>94</v>
      </c>
      <c r="C71" s="173">
        <v>57</v>
      </c>
      <c r="D71" s="174">
        <v>13.635711209989953</v>
      </c>
      <c r="E71" s="173">
        <v>64</v>
      </c>
      <c r="F71" s="175">
        <v>19.248699208998765</v>
      </c>
      <c r="G71" s="405">
        <f t="shared" si="15"/>
        <v>5.418250950570342</v>
      </c>
      <c r="H71" s="406">
        <f t="shared" si="16"/>
        <v>6.0263653483992465</v>
      </c>
    </row>
    <row r="72" spans="2:8" ht="15">
      <c r="B72" s="71" t="s">
        <v>90</v>
      </c>
      <c r="C72" s="173">
        <v>57</v>
      </c>
      <c r="D72" s="174">
        <v>19.20391061452514</v>
      </c>
      <c r="E72" s="173">
        <v>50</v>
      </c>
      <c r="F72" s="175">
        <v>18.236195200233425</v>
      </c>
      <c r="G72" s="405">
        <f t="shared" si="15"/>
        <v>5.418250950570342</v>
      </c>
      <c r="H72" s="405">
        <f t="shared" si="16"/>
        <v>4.708097928436912</v>
      </c>
    </row>
    <row r="73" spans="2:8" ht="15">
      <c r="B73" s="71" t="s">
        <v>98</v>
      </c>
      <c r="C73" s="173">
        <v>56</v>
      </c>
      <c r="D73" s="174">
        <v>20.45370026031982</v>
      </c>
      <c r="E73" s="173">
        <v>29</v>
      </c>
      <c r="F73" s="175">
        <v>10.276035576343858</v>
      </c>
      <c r="G73" s="405">
        <f t="shared" si="15"/>
        <v>5.323193916349809</v>
      </c>
      <c r="H73" s="405">
        <f t="shared" si="16"/>
        <v>2.7306967984934087</v>
      </c>
    </row>
    <row r="74" spans="2:8" ht="15">
      <c r="B74" s="71" t="s">
        <v>334</v>
      </c>
      <c r="C74" s="173">
        <v>52</v>
      </c>
      <c r="D74" s="174">
        <v>16.61681621801263</v>
      </c>
      <c r="E74" s="173">
        <v>49</v>
      </c>
      <c r="F74" s="175">
        <v>17.288829299273164</v>
      </c>
      <c r="G74" s="405">
        <f t="shared" si="15"/>
        <v>4.942965779467681</v>
      </c>
      <c r="H74" s="405">
        <f t="shared" si="16"/>
        <v>4.613935969868174</v>
      </c>
    </row>
    <row r="75" spans="2:8" ht="15">
      <c r="B75" s="71" t="s">
        <v>95</v>
      </c>
      <c r="C75" s="173">
        <v>27</v>
      </c>
      <c r="D75" s="174">
        <v>16.395592864637987</v>
      </c>
      <c r="E75" s="173">
        <v>36</v>
      </c>
      <c r="F75" s="175">
        <v>25.25429673798667</v>
      </c>
      <c r="G75" s="405">
        <f t="shared" si="15"/>
        <v>2.5665399239543727</v>
      </c>
      <c r="H75" s="405">
        <f t="shared" si="16"/>
        <v>3.389830508474576</v>
      </c>
    </row>
    <row r="76" spans="2:8" ht="15">
      <c r="B76" s="71" t="s">
        <v>105</v>
      </c>
      <c r="C76" s="173">
        <v>21</v>
      </c>
      <c r="D76" s="174">
        <v>11.852776044915784</v>
      </c>
      <c r="E76" s="173">
        <v>24</v>
      </c>
      <c r="F76" s="175">
        <v>17.706949977866312</v>
      </c>
      <c r="G76" s="405">
        <f t="shared" si="15"/>
        <v>1.9961977186311788</v>
      </c>
      <c r="H76" s="405">
        <f t="shared" si="16"/>
        <v>2.2598870056497176</v>
      </c>
    </row>
    <row r="77" spans="2:8" ht="15">
      <c r="B77" s="71" t="s">
        <v>91</v>
      </c>
      <c r="C77" s="173">
        <v>16</v>
      </c>
      <c r="D77" s="174">
        <v>28.72592091922947</v>
      </c>
      <c r="E77" s="173">
        <v>11</v>
      </c>
      <c r="F77" s="175">
        <v>21.450858034321374</v>
      </c>
      <c r="G77" s="405">
        <f t="shared" si="15"/>
        <v>1.520912547528517</v>
      </c>
      <c r="H77" s="405">
        <f t="shared" si="16"/>
        <v>1.0357815442561207</v>
      </c>
    </row>
    <row r="78" spans="2:8" ht="15">
      <c r="B78" s="71" t="s">
        <v>311</v>
      </c>
      <c r="C78" s="173">
        <v>15</v>
      </c>
      <c r="D78" s="174">
        <v>19.074868860276585</v>
      </c>
      <c r="E78" s="173">
        <v>13</v>
      </c>
      <c r="F78" s="175">
        <v>18.04052178739939</v>
      </c>
      <c r="G78" s="405">
        <f t="shared" si="15"/>
        <v>1.4258555133079849</v>
      </c>
      <c r="H78" s="405">
        <f t="shared" si="16"/>
        <v>1.2241054613935969</v>
      </c>
    </row>
    <row r="79" spans="2:8" ht="15">
      <c r="B79" s="71" t="s">
        <v>101</v>
      </c>
      <c r="C79" s="173">
        <v>14</v>
      </c>
      <c r="D79" s="174">
        <v>10.9563311942401</v>
      </c>
      <c r="E79" s="173">
        <v>16</v>
      </c>
      <c r="F79" s="175">
        <v>11.78984599513669</v>
      </c>
      <c r="G79" s="405">
        <f t="shared" si="15"/>
        <v>1.3307984790874523</v>
      </c>
      <c r="H79" s="405">
        <f t="shared" si="16"/>
        <v>1.5065913370998116</v>
      </c>
    </row>
    <row r="80" spans="2:8" ht="15">
      <c r="B80" s="71" t="s">
        <v>102</v>
      </c>
      <c r="C80" s="173">
        <v>14</v>
      </c>
      <c r="D80" s="174">
        <v>22.61347116782426</v>
      </c>
      <c r="E80" s="173">
        <v>9</v>
      </c>
      <c r="F80" s="175">
        <v>15.881418740074114</v>
      </c>
      <c r="G80" s="405">
        <f t="shared" si="15"/>
        <v>1.3307984790874523</v>
      </c>
      <c r="H80" s="405">
        <f t="shared" si="16"/>
        <v>0.847457627118644</v>
      </c>
    </row>
    <row r="81" spans="2:8" ht="15">
      <c r="B81" s="71" t="s">
        <v>103</v>
      </c>
      <c r="C81" s="173">
        <v>10</v>
      </c>
      <c r="D81" s="174">
        <v>17.09136109384711</v>
      </c>
      <c r="E81" s="173">
        <v>14</v>
      </c>
      <c r="F81" s="175">
        <v>23.801428085685142</v>
      </c>
      <c r="G81" s="405">
        <f t="shared" si="15"/>
        <v>0.9505703422053232</v>
      </c>
      <c r="H81" s="405">
        <f t="shared" si="16"/>
        <v>1.3182674199623352</v>
      </c>
    </row>
    <row r="82" spans="2:8" ht="15">
      <c r="B82" s="71" t="s">
        <v>104</v>
      </c>
      <c r="C82" s="173">
        <v>9</v>
      </c>
      <c r="D82" s="174">
        <v>9.913258983890954</v>
      </c>
      <c r="E82" s="173">
        <v>17</v>
      </c>
      <c r="F82" s="175">
        <v>21.464646464646464</v>
      </c>
      <c r="G82" s="405">
        <f t="shared" si="15"/>
        <v>0.8555133079847909</v>
      </c>
      <c r="H82" s="405">
        <f t="shared" si="16"/>
        <v>1.60075329566855</v>
      </c>
    </row>
    <row r="83" spans="2:8" ht="15">
      <c r="B83" s="71" t="s">
        <v>106</v>
      </c>
      <c r="C83" s="173">
        <v>4</v>
      </c>
      <c r="D83" s="174">
        <v>33.11258278145695</v>
      </c>
      <c r="E83" s="173">
        <v>1</v>
      </c>
      <c r="F83" s="175">
        <v>8.880994671403197</v>
      </c>
      <c r="G83" s="405">
        <f t="shared" si="15"/>
        <v>0.38022813688212925</v>
      </c>
      <c r="H83" s="405">
        <f t="shared" si="16"/>
        <v>0.09416195856873823</v>
      </c>
    </row>
    <row r="84" spans="2:8" ht="15">
      <c r="B84" s="71" t="s">
        <v>109</v>
      </c>
      <c r="C84" s="173">
        <v>1</v>
      </c>
      <c r="D84" s="174">
        <v>0</v>
      </c>
      <c r="E84" s="173"/>
      <c r="F84" s="175"/>
      <c r="G84" s="405">
        <f t="shared" si="15"/>
        <v>0.09505703422053231</v>
      </c>
      <c r="H84" s="405">
        <f t="shared" si="16"/>
        <v>0</v>
      </c>
    </row>
    <row r="85" spans="2:8" ht="15">
      <c r="B85" s="71" t="s">
        <v>221</v>
      </c>
      <c r="C85" s="173">
        <v>34</v>
      </c>
      <c r="D85" s="174"/>
      <c r="E85" s="173">
        <v>36</v>
      </c>
      <c r="F85" s="175"/>
      <c r="G85" s="405">
        <f>+C85/1052*100</f>
        <v>3.2319391634980987</v>
      </c>
      <c r="H85" s="405">
        <f>+E85/1062*100</f>
        <v>3.389830508474576</v>
      </c>
    </row>
    <row r="86" spans="2:8" ht="15">
      <c r="B86" s="137" t="s">
        <v>157</v>
      </c>
      <c r="C86" s="173">
        <v>1052</v>
      </c>
      <c r="D86" s="174">
        <v>17.190789582746216</v>
      </c>
      <c r="E86" s="173">
        <v>1062</v>
      </c>
      <c r="F86" s="175">
        <v>17.540672227268974</v>
      </c>
      <c r="G86" s="175">
        <f>+C86/1052*100</f>
        <v>100</v>
      </c>
      <c r="H86" s="405">
        <f>+E86/1062*100</f>
        <v>100</v>
      </c>
    </row>
    <row r="87" ht="15">
      <c r="B87" s="127" t="s">
        <v>379</v>
      </c>
    </row>
  </sheetData>
  <sheetProtection/>
  <mergeCells count="28">
    <mergeCell ref="B31:B33"/>
    <mergeCell ref="C31:X31"/>
    <mergeCell ref="C32:D32"/>
    <mergeCell ref="E32:F32"/>
    <mergeCell ref="G32:I32"/>
    <mergeCell ref="J32:L32"/>
    <mergeCell ref="M32:O32"/>
    <mergeCell ref="P32:R32"/>
    <mergeCell ref="S32:U32"/>
    <mergeCell ref="V32:X32"/>
    <mergeCell ref="B3:B5"/>
    <mergeCell ref="C3:Y3"/>
    <mergeCell ref="C4:D4"/>
    <mergeCell ref="E4:F4"/>
    <mergeCell ref="G4:G5"/>
    <mergeCell ref="H4:J4"/>
    <mergeCell ref="K4:M4"/>
    <mergeCell ref="N4:P4"/>
    <mergeCell ref="Q4:S4"/>
    <mergeCell ref="T4:V4"/>
    <mergeCell ref="W4:Y4"/>
    <mergeCell ref="B61:B64"/>
    <mergeCell ref="C61:D62"/>
    <mergeCell ref="E61:F62"/>
    <mergeCell ref="C63:C64"/>
    <mergeCell ref="D63:D64"/>
    <mergeCell ref="E63:E64"/>
    <mergeCell ref="F63:F6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U62"/>
  <sheetViews>
    <sheetView zoomScale="90" zoomScaleNormal="90" zoomScalePageLayoutView="0" workbookViewId="0" topLeftCell="A32">
      <selection activeCell="R35" sqref="R35"/>
    </sheetView>
  </sheetViews>
  <sheetFormatPr defaultColWidth="11.421875" defaultRowHeight="15"/>
  <cols>
    <col min="1" max="1" width="11.421875" style="3" customWidth="1"/>
    <col min="2" max="2" width="29.8515625" style="3" customWidth="1"/>
    <col min="3" max="12" width="12.28125" style="3" customWidth="1"/>
    <col min="13" max="25" width="11.421875" style="3" customWidth="1"/>
    <col min="26" max="26" width="17.57421875" style="3" customWidth="1"/>
    <col min="27" max="30" width="7.8515625" style="3" customWidth="1"/>
    <col min="31" max="31" width="11.421875" style="3" customWidth="1"/>
    <col min="32" max="32" width="10.8515625" style="3" customWidth="1"/>
    <col min="33" max="38" width="8.421875" style="3" customWidth="1"/>
    <col min="39" max="16384" width="11.421875" style="3" customWidth="1"/>
  </cols>
  <sheetData>
    <row r="2" ht="15.75">
      <c r="B2" s="176" t="s">
        <v>475</v>
      </c>
    </row>
    <row r="4" spans="2:20" ht="15">
      <c r="B4" s="468" t="s">
        <v>44</v>
      </c>
      <c r="C4" s="470" t="s">
        <v>440</v>
      </c>
      <c r="D4" s="470"/>
      <c r="E4" s="470"/>
      <c r="F4" s="470"/>
      <c r="G4" s="470"/>
      <c r="H4" s="470"/>
      <c r="I4" s="470"/>
      <c r="J4" s="470"/>
      <c r="K4" s="470"/>
      <c r="L4" s="470"/>
      <c r="M4" s="177"/>
      <c r="N4" s="177"/>
      <c r="O4" s="177"/>
      <c r="P4" s="177"/>
      <c r="Q4" s="177"/>
      <c r="R4" s="177"/>
      <c r="S4" s="177"/>
      <c r="T4" s="177"/>
    </row>
    <row r="5" spans="2:20" ht="15" customHeight="1">
      <c r="B5" s="468"/>
      <c r="C5" s="470" t="s">
        <v>382</v>
      </c>
      <c r="D5" s="470"/>
      <c r="E5" s="470" t="s">
        <v>383</v>
      </c>
      <c r="F5" s="470"/>
      <c r="G5" s="470" t="s">
        <v>135</v>
      </c>
      <c r="H5" s="470"/>
      <c r="I5" s="484" t="s">
        <v>385</v>
      </c>
      <c r="J5" s="484"/>
      <c r="K5" s="484" t="s">
        <v>386</v>
      </c>
      <c r="L5" s="484"/>
      <c r="M5" s="32"/>
      <c r="N5" s="32"/>
      <c r="O5" s="32"/>
      <c r="P5" s="32"/>
      <c r="Q5" s="32"/>
      <c r="R5" s="32"/>
      <c r="S5" s="32"/>
      <c r="T5" s="32"/>
    </row>
    <row r="6" spans="2:20" ht="15">
      <c r="B6" s="468"/>
      <c r="C6" s="68" t="s">
        <v>289</v>
      </c>
      <c r="D6" s="76" t="s">
        <v>20</v>
      </c>
      <c r="E6" s="68" t="s">
        <v>289</v>
      </c>
      <c r="F6" s="76" t="s">
        <v>20</v>
      </c>
      <c r="G6" s="68" t="s">
        <v>289</v>
      </c>
      <c r="H6" s="76" t="s">
        <v>20</v>
      </c>
      <c r="I6" s="164" t="s">
        <v>289</v>
      </c>
      <c r="J6" s="125" t="s">
        <v>20</v>
      </c>
      <c r="K6" s="164" t="s">
        <v>289</v>
      </c>
      <c r="L6" s="125" t="s">
        <v>20</v>
      </c>
      <c r="M6" s="32"/>
      <c r="N6" s="32"/>
      <c r="O6" s="32"/>
      <c r="P6" s="32"/>
      <c r="Q6" s="32"/>
      <c r="R6" s="32"/>
      <c r="S6" s="32"/>
      <c r="T6" s="32"/>
    </row>
    <row r="7" spans="2:20" ht="15">
      <c r="B7" s="132" t="s">
        <v>90</v>
      </c>
      <c r="C7" s="133">
        <v>1</v>
      </c>
      <c r="D7" s="134">
        <f>C7/$C$28</f>
        <v>0.07142857142857142</v>
      </c>
      <c r="E7" s="133">
        <v>0</v>
      </c>
      <c r="F7" s="134">
        <f>E7/$E$28</f>
        <v>0</v>
      </c>
      <c r="G7" s="110">
        <v>1</v>
      </c>
      <c r="H7" s="134">
        <f aca="true" t="shared" si="0" ref="H7:H28">G7/$G$28</f>
        <v>0.037037037037037035</v>
      </c>
      <c r="I7" s="166">
        <v>1</v>
      </c>
      <c r="J7" s="167">
        <f aca="true" t="shared" si="1" ref="J7:J28">I7/$I$28</f>
        <v>0.047619047619047616</v>
      </c>
      <c r="K7" s="166">
        <v>0</v>
      </c>
      <c r="L7" s="167">
        <f aca="true" t="shared" si="2" ref="L7:L28">K7/$K$28</f>
        <v>0</v>
      </c>
      <c r="M7" s="32"/>
      <c r="N7" s="32"/>
      <c r="O7" s="32"/>
      <c r="P7" s="32"/>
      <c r="Q7" s="32"/>
      <c r="R7" s="32"/>
      <c r="S7" s="32"/>
      <c r="T7" s="32"/>
    </row>
    <row r="8" spans="2:20" ht="15">
      <c r="B8" s="132" t="s">
        <v>91</v>
      </c>
      <c r="C8" s="133">
        <v>0</v>
      </c>
      <c r="D8" s="134">
        <f aca="true" t="shared" si="3" ref="D8:D28">C8/$C$28</f>
        <v>0</v>
      </c>
      <c r="E8" s="133">
        <v>0</v>
      </c>
      <c r="F8" s="134">
        <f aca="true" t="shared" si="4" ref="F8:F28">E8/$E$28</f>
        <v>0</v>
      </c>
      <c r="G8" s="110">
        <v>0</v>
      </c>
      <c r="H8" s="134">
        <f t="shared" si="0"/>
        <v>0</v>
      </c>
      <c r="I8" s="166">
        <v>0</v>
      </c>
      <c r="J8" s="167">
        <f t="shared" si="1"/>
        <v>0</v>
      </c>
      <c r="K8" s="166">
        <v>0</v>
      </c>
      <c r="L8" s="167">
        <f t="shared" si="2"/>
        <v>0</v>
      </c>
      <c r="M8" s="32"/>
      <c r="N8" s="32"/>
      <c r="O8" s="32"/>
      <c r="P8" s="32"/>
      <c r="Q8" s="32"/>
      <c r="R8" s="32"/>
      <c r="S8" s="32"/>
      <c r="T8" s="32"/>
    </row>
    <row r="9" spans="2:20" ht="15">
      <c r="B9" s="132" t="s">
        <v>311</v>
      </c>
      <c r="C9" s="133">
        <v>0</v>
      </c>
      <c r="D9" s="134">
        <f t="shared" si="3"/>
        <v>0</v>
      </c>
      <c r="E9" s="133">
        <v>0</v>
      </c>
      <c r="F9" s="134">
        <f t="shared" si="4"/>
        <v>0</v>
      </c>
      <c r="G9" s="110">
        <v>0</v>
      </c>
      <c r="H9" s="134">
        <f t="shared" si="0"/>
        <v>0</v>
      </c>
      <c r="I9" s="166">
        <v>0</v>
      </c>
      <c r="J9" s="167">
        <f t="shared" si="1"/>
        <v>0</v>
      </c>
      <c r="K9" s="166">
        <v>0</v>
      </c>
      <c r="L9" s="167">
        <f t="shared" si="2"/>
        <v>0</v>
      </c>
      <c r="M9" s="32"/>
      <c r="N9" s="32"/>
      <c r="O9" s="32"/>
      <c r="P9" s="32"/>
      <c r="Q9" s="32"/>
      <c r="R9" s="32"/>
      <c r="S9" s="32"/>
      <c r="T9" s="32"/>
    </row>
    <row r="10" spans="2:20" ht="15">
      <c r="B10" s="132" t="s">
        <v>93</v>
      </c>
      <c r="C10" s="133">
        <v>1</v>
      </c>
      <c r="D10" s="134">
        <f t="shared" si="3"/>
        <v>0.07142857142857142</v>
      </c>
      <c r="E10" s="133">
        <v>0</v>
      </c>
      <c r="F10" s="134">
        <f t="shared" si="4"/>
        <v>0</v>
      </c>
      <c r="G10" s="110">
        <v>1</v>
      </c>
      <c r="H10" s="134">
        <f t="shared" si="0"/>
        <v>0.037037037037037035</v>
      </c>
      <c r="I10" s="166">
        <v>1</v>
      </c>
      <c r="J10" s="167">
        <f t="shared" si="1"/>
        <v>0.047619047619047616</v>
      </c>
      <c r="K10" s="166">
        <v>0</v>
      </c>
      <c r="L10" s="167">
        <f t="shared" si="2"/>
        <v>0</v>
      </c>
      <c r="M10" s="32"/>
      <c r="N10" s="32"/>
      <c r="O10" s="32"/>
      <c r="P10" s="32"/>
      <c r="Q10" s="32"/>
      <c r="R10" s="32"/>
      <c r="S10" s="32"/>
      <c r="T10" s="32"/>
    </row>
    <row r="11" spans="2:20" ht="15">
      <c r="B11" s="132" t="s">
        <v>94</v>
      </c>
      <c r="C11" s="133">
        <v>1</v>
      </c>
      <c r="D11" s="134">
        <f t="shared" si="3"/>
        <v>0.07142857142857142</v>
      </c>
      <c r="E11" s="133">
        <v>0</v>
      </c>
      <c r="F11" s="134">
        <f t="shared" si="4"/>
        <v>0</v>
      </c>
      <c r="G11" s="110">
        <v>1</v>
      </c>
      <c r="H11" s="134">
        <f t="shared" si="0"/>
        <v>0.037037037037037035</v>
      </c>
      <c r="I11" s="166">
        <v>1</v>
      </c>
      <c r="J11" s="167">
        <f t="shared" si="1"/>
        <v>0.047619047619047616</v>
      </c>
      <c r="K11" s="166">
        <v>0</v>
      </c>
      <c r="L11" s="167">
        <f t="shared" si="2"/>
        <v>0</v>
      </c>
      <c r="M11" s="32"/>
      <c r="N11" s="32"/>
      <c r="O11" s="32"/>
      <c r="P11" s="32"/>
      <c r="Q11" s="32"/>
      <c r="R11" s="32"/>
      <c r="S11" s="32"/>
      <c r="T11" s="32"/>
    </row>
    <row r="12" spans="2:20" ht="15">
      <c r="B12" s="132" t="s">
        <v>95</v>
      </c>
      <c r="C12" s="133">
        <v>0</v>
      </c>
      <c r="D12" s="134">
        <f t="shared" si="3"/>
        <v>0</v>
      </c>
      <c r="E12" s="133">
        <v>1</v>
      </c>
      <c r="F12" s="134">
        <f t="shared" si="4"/>
        <v>0.07692307692307693</v>
      </c>
      <c r="G12" s="110">
        <v>1</v>
      </c>
      <c r="H12" s="134">
        <f t="shared" si="0"/>
        <v>0.037037037037037035</v>
      </c>
      <c r="I12" s="166">
        <v>1</v>
      </c>
      <c r="J12" s="167">
        <f t="shared" si="1"/>
        <v>0.047619047619047616</v>
      </c>
      <c r="K12" s="166">
        <v>0</v>
      </c>
      <c r="L12" s="167">
        <f t="shared" si="2"/>
        <v>0</v>
      </c>
      <c r="M12" s="32"/>
      <c r="N12" s="32"/>
      <c r="O12" s="32"/>
      <c r="P12" s="32"/>
      <c r="Q12" s="32"/>
      <c r="R12" s="32"/>
      <c r="S12" s="32"/>
      <c r="T12" s="32"/>
    </row>
    <row r="13" spans="2:20" ht="15">
      <c r="B13" s="132" t="s">
        <v>96</v>
      </c>
      <c r="C13" s="133">
        <v>1</v>
      </c>
      <c r="D13" s="134">
        <f t="shared" si="3"/>
        <v>0.07142857142857142</v>
      </c>
      <c r="E13" s="133">
        <v>2</v>
      </c>
      <c r="F13" s="134">
        <f t="shared" si="4"/>
        <v>0.15384615384615385</v>
      </c>
      <c r="G13" s="110">
        <v>3</v>
      </c>
      <c r="H13" s="134">
        <f t="shared" si="0"/>
        <v>0.1111111111111111</v>
      </c>
      <c r="I13" s="166">
        <v>2</v>
      </c>
      <c r="J13" s="167">
        <f t="shared" si="1"/>
        <v>0.09523809523809523</v>
      </c>
      <c r="K13" s="166">
        <v>1</v>
      </c>
      <c r="L13" s="167">
        <f t="shared" si="2"/>
        <v>0.16666666666666666</v>
      </c>
      <c r="M13" s="32"/>
      <c r="N13" s="32"/>
      <c r="O13" s="32"/>
      <c r="P13" s="32"/>
      <c r="Q13" s="32"/>
      <c r="R13" s="32"/>
      <c r="S13" s="32"/>
      <c r="T13" s="32"/>
    </row>
    <row r="14" spans="2:20" ht="15">
      <c r="B14" s="132" t="s">
        <v>97</v>
      </c>
      <c r="C14" s="133">
        <v>4</v>
      </c>
      <c r="D14" s="134">
        <f t="shared" si="3"/>
        <v>0.2857142857142857</v>
      </c>
      <c r="E14" s="133">
        <v>4</v>
      </c>
      <c r="F14" s="134">
        <f t="shared" si="4"/>
        <v>0.3076923076923077</v>
      </c>
      <c r="G14" s="110">
        <v>8</v>
      </c>
      <c r="H14" s="134">
        <f t="shared" si="0"/>
        <v>0.2962962962962963</v>
      </c>
      <c r="I14" s="166">
        <v>6</v>
      </c>
      <c r="J14" s="167">
        <f t="shared" si="1"/>
        <v>0.2857142857142857</v>
      </c>
      <c r="K14" s="166">
        <v>2</v>
      </c>
      <c r="L14" s="167">
        <f t="shared" si="2"/>
        <v>0.3333333333333333</v>
      </c>
      <c r="M14"/>
      <c r="N14"/>
      <c r="O14"/>
      <c r="P14"/>
      <c r="Q14"/>
      <c r="R14"/>
      <c r="S14"/>
      <c r="T14"/>
    </row>
    <row r="15" spans="2:20" ht="15">
      <c r="B15" s="132" t="s">
        <v>98</v>
      </c>
      <c r="C15" s="133">
        <v>0</v>
      </c>
      <c r="D15" s="134">
        <f t="shared" si="3"/>
        <v>0</v>
      </c>
      <c r="E15" s="133">
        <v>0</v>
      </c>
      <c r="F15" s="134">
        <f t="shared" si="4"/>
        <v>0</v>
      </c>
      <c r="G15" s="110">
        <v>0</v>
      </c>
      <c r="H15" s="134">
        <f t="shared" si="0"/>
        <v>0</v>
      </c>
      <c r="I15" s="166">
        <v>0</v>
      </c>
      <c r="J15" s="167">
        <f t="shared" si="1"/>
        <v>0</v>
      </c>
      <c r="K15" s="166">
        <v>0</v>
      </c>
      <c r="L15" s="167">
        <f t="shared" si="2"/>
        <v>0</v>
      </c>
      <c r="M15"/>
      <c r="N15"/>
      <c r="O15"/>
      <c r="P15"/>
      <c r="Q15"/>
      <c r="R15"/>
      <c r="S15"/>
      <c r="T15"/>
    </row>
    <row r="16" spans="2:20" ht="15">
      <c r="B16" s="132" t="s">
        <v>99</v>
      </c>
      <c r="C16" s="133">
        <v>0</v>
      </c>
      <c r="D16" s="134">
        <f t="shared" si="3"/>
        <v>0</v>
      </c>
      <c r="E16" s="133">
        <v>1</v>
      </c>
      <c r="F16" s="134">
        <f t="shared" si="4"/>
        <v>0.07692307692307693</v>
      </c>
      <c r="G16" s="110">
        <v>1</v>
      </c>
      <c r="H16" s="134">
        <f t="shared" si="0"/>
        <v>0.037037037037037035</v>
      </c>
      <c r="I16" s="166">
        <v>0</v>
      </c>
      <c r="J16" s="167">
        <f t="shared" si="1"/>
        <v>0</v>
      </c>
      <c r="K16" s="166">
        <v>1</v>
      </c>
      <c r="L16" s="167">
        <f t="shared" si="2"/>
        <v>0.16666666666666666</v>
      </c>
      <c r="M16"/>
      <c r="N16"/>
      <c r="O16"/>
      <c r="P16"/>
      <c r="Q16"/>
      <c r="R16"/>
      <c r="S16"/>
      <c r="T16"/>
    </row>
    <row r="17" spans="2:20" ht="15">
      <c r="B17" s="132" t="s">
        <v>100</v>
      </c>
      <c r="C17" s="133">
        <v>1</v>
      </c>
      <c r="D17" s="134">
        <f t="shared" si="3"/>
        <v>0.07142857142857142</v>
      </c>
      <c r="E17" s="133">
        <v>1</v>
      </c>
      <c r="F17" s="134">
        <f t="shared" si="4"/>
        <v>0.07692307692307693</v>
      </c>
      <c r="G17" s="110">
        <v>2</v>
      </c>
      <c r="H17" s="134">
        <f t="shared" si="0"/>
        <v>0.07407407407407407</v>
      </c>
      <c r="I17" s="166">
        <v>1</v>
      </c>
      <c r="J17" s="167">
        <f t="shared" si="1"/>
        <v>0.047619047619047616</v>
      </c>
      <c r="K17" s="166">
        <v>1</v>
      </c>
      <c r="L17" s="167">
        <f t="shared" si="2"/>
        <v>0.16666666666666666</v>
      </c>
      <c r="M17"/>
      <c r="N17"/>
      <c r="O17"/>
      <c r="P17"/>
      <c r="Q17"/>
      <c r="R17"/>
      <c r="S17"/>
      <c r="T17"/>
    </row>
    <row r="18" spans="2:20" ht="15">
      <c r="B18" s="132" t="s">
        <v>101</v>
      </c>
      <c r="C18" s="133">
        <v>0</v>
      </c>
      <c r="D18" s="134">
        <f t="shared" si="3"/>
        <v>0</v>
      </c>
      <c r="E18" s="133">
        <v>0</v>
      </c>
      <c r="F18" s="134">
        <f t="shared" si="4"/>
        <v>0</v>
      </c>
      <c r="G18" s="110">
        <v>0</v>
      </c>
      <c r="H18" s="134">
        <f t="shared" si="0"/>
        <v>0</v>
      </c>
      <c r="I18" s="166">
        <v>0</v>
      </c>
      <c r="J18" s="167">
        <f t="shared" si="1"/>
        <v>0</v>
      </c>
      <c r="K18" s="166">
        <v>0</v>
      </c>
      <c r="L18" s="167">
        <f t="shared" si="2"/>
        <v>0</v>
      </c>
      <c r="M18"/>
      <c r="N18"/>
      <c r="O18"/>
      <c r="P18"/>
      <c r="Q18"/>
      <c r="R18"/>
      <c r="S18"/>
      <c r="T18"/>
    </row>
    <row r="19" spans="2:20" ht="15">
      <c r="B19" s="132" t="s">
        <v>102</v>
      </c>
      <c r="C19" s="133">
        <v>0</v>
      </c>
      <c r="D19" s="134">
        <f t="shared" si="3"/>
        <v>0</v>
      </c>
      <c r="E19" s="133">
        <v>0</v>
      </c>
      <c r="F19" s="134">
        <f t="shared" si="4"/>
        <v>0</v>
      </c>
      <c r="G19" s="110">
        <v>0</v>
      </c>
      <c r="H19" s="134">
        <f t="shared" si="0"/>
        <v>0</v>
      </c>
      <c r="I19" s="166">
        <v>0</v>
      </c>
      <c r="J19" s="167">
        <f t="shared" si="1"/>
        <v>0</v>
      </c>
      <c r="K19" s="166">
        <v>0</v>
      </c>
      <c r="L19" s="167">
        <f t="shared" si="2"/>
        <v>0</v>
      </c>
      <c r="M19"/>
      <c r="N19"/>
      <c r="O19"/>
      <c r="P19"/>
      <c r="Q19"/>
      <c r="R19"/>
      <c r="S19"/>
      <c r="T19"/>
    </row>
    <row r="20" spans="2:20" ht="15">
      <c r="B20" s="132" t="s">
        <v>103</v>
      </c>
      <c r="C20" s="133">
        <v>0</v>
      </c>
      <c r="D20" s="134">
        <f t="shared" si="3"/>
        <v>0</v>
      </c>
      <c r="E20" s="133">
        <v>0</v>
      </c>
      <c r="F20" s="134">
        <f t="shared" si="4"/>
        <v>0</v>
      </c>
      <c r="G20" s="110">
        <v>0</v>
      </c>
      <c r="H20" s="134">
        <f t="shared" si="0"/>
        <v>0</v>
      </c>
      <c r="I20" s="166">
        <v>0</v>
      </c>
      <c r="J20" s="167">
        <f t="shared" si="1"/>
        <v>0</v>
      </c>
      <c r="K20" s="166">
        <v>0</v>
      </c>
      <c r="L20" s="167">
        <f t="shared" si="2"/>
        <v>0</v>
      </c>
      <c r="M20"/>
      <c r="N20"/>
      <c r="O20"/>
      <c r="P20"/>
      <c r="Q20"/>
      <c r="R20"/>
      <c r="S20"/>
      <c r="T20"/>
    </row>
    <row r="21" spans="2:20" ht="15">
      <c r="B21" s="132" t="s">
        <v>104</v>
      </c>
      <c r="C21" s="133">
        <v>0</v>
      </c>
      <c r="D21" s="134">
        <f t="shared" si="3"/>
        <v>0</v>
      </c>
      <c r="E21" s="133">
        <v>0</v>
      </c>
      <c r="F21" s="134">
        <f t="shared" si="4"/>
        <v>0</v>
      </c>
      <c r="G21" s="110">
        <v>0</v>
      </c>
      <c r="H21" s="134">
        <f t="shared" si="0"/>
        <v>0</v>
      </c>
      <c r="I21" s="166">
        <v>0</v>
      </c>
      <c r="J21" s="167">
        <f t="shared" si="1"/>
        <v>0</v>
      </c>
      <c r="K21" s="166">
        <v>0</v>
      </c>
      <c r="L21" s="167">
        <f t="shared" si="2"/>
        <v>0</v>
      </c>
      <c r="M21"/>
      <c r="N21"/>
      <c r="O21"/>
      <c r="P21"/>
      <c r="Q21"/>
      <c r="R21"/>
      <c r="S21"/>
      <c r="T21"/>
    </row>
    <row r="22" spans="2:20" ht="15">
      <c r="B22" s="132" t="s">
        <v>105</v>
      </c>
      <c r="C22" s="133">
        <v>0</v>
      </c>
      <c r="D22" s="134">
        <f t="shared" si="3"/>
        <v>0</v>
      </c>
      <c r="E22" s="133">
        <v>0</v>
      </c>
      <c r="F22" s="134">
        <f t="shared" si="4"/>
        <v>0</v>
      </c>
      <c r="G22" s="110">
        <v>0</v>
      </c>
      <c r="H22" s="134">
        <f t="shared" si="0"/>
        <v>0</v>
      </c>
      <c r="I22" s="166">
        <v>0</v>
      </c>
      <c r="J22" s="167">
        <f t="shared" si="1"/>
        <v>0</v>
      </c>
      <c r="K22" s="166">
        <v>0</v>
      </c>
      <c r="L22" s="167">
        <f t="shared" si="2"/>
        <v>0</v>
      </c>
      <c r="M22"/>
      <c r="N22"/>
      <c r="O22"/>
      <c r="P22"/>
      <c r="Q22"/>
      <c r="R22"/>
      <c r="S22"/>
      <c r="T22"/>
    </row>
    <row r="23" spans="2:20" ht="15">
      <c r="B23" s="132" t="s">
        <v>106</v>
      </c>
      <c r="C23" s="133">
        <v>0</v>
      </c>
      <c r="D23" s="134">
        <f t="shared" si="3"/>
        <v>0</v>
      </c>
      <c r="E23" s="133">
        <v>0</v>
      </c>
      <c r="F23" s="134">
        <f t="shared" si="4"/>
        <v>0</v>
      </c>
      <c r="G23" s="110">
        <v>0</v>
      </c>
      <c r="H23" s="134">
        <f t="shared" si="0"/>
        <v>0</v>
      </c>
      <c r="I23" s="166">
        <v>0</v>
      </c>
      <c r="J23" s="167">
        <f t="shared" si="1"/>
        <v>0</v>
      </c>
      <c r="K23" s="166">
        <v>0</v>
      </c>
      <c r="L23" s="167">
        <f t="shared" si="2"/>
        <v>0</v>
      </c>
      <c r="M23"/>
      <c r="N23"/>
      <c r="O23"/>
      <c r="P23"/>
      <c r="Q23"/>
      <c r="R23"/>
      <c r="S23"/>
      <c r="T23"/>
    </row>
    <row r="24" spans="2:20" ht="15">
      <c r="B24" s="132" t="s">
        <v>334</v>
      </c>
      <c r="C24" s="133">
        <v>1</v>
      </c>
      <c r="D24" s="134">
        <f t="shared" si="3"/>
        <v>0.07142857142857142</v>
      </c>
      <c r="E24" s="133">
        <v>1</v>
      </c>
      <c r="F24" s="134">
        <f t="shared" si="4"/>
        <v>0.07692307692307693</v>
      </c>
      <c r="G24" s="110">
        <v>2</v>
      </c>
      <c r="H24" s="134">
        <f t="shared" si="0"/>
        <v>0.07407407407407407</v>
      </c>
      <c r="I24" s="166">
        <v>2</v>
      </c>
      <c r="J24" s="167">
        <f t="shared" si="1"/>
        <v>0.09523809523809523</v>
      </c>
      <c r="K24" s="166">
        <v>0</v>
      </c>
      <c r="L24" s="167">
        <f t="shared" si="2"/>
        <v>0</v>
      </c>
      <c r="M24"/>
      <c r="N24"/>
      <c r="O24"/>
      <c r="P24"/>
      <c r="Q24"/>
      <c r="R24"/>
      <c r="S24"/>
      <c r="T24"/>
    </row>
    <row r="25" spans="2:20" ht="15">
      <c r="B25" s="132" t="s">
        <v>108</v>
      </c>
      <c r="C25" s="133">
        <v>4</v>
      </c>
      <c r="D25" s="134">
        <f t="shared" si="3"/>
        <v>0.2857142857142857</v>
      </c>
      <c r="E25" s="133">
        <v>3</v>
      </c>
      <c r="F25" s="134">
        <f t="shared" si="4"/>
        <v>0.23076923076923078</v>
      </c>
      <c r="G25" s="110">
        <v>7</v>
      </c>
      <c r="H25" s="134">
        <f t="shared" si="0"/>
        <v>0.25925925925925924</v>
      </c>
      <c r="I25" s="166">
        <v>6</v>
      </c>
      <c r="J25" s="167">
        <f t="shared" si="1"/>
        <v>0.2857142857142857</v>
      </c>
      <c r="K25" s="166">
        <v>1</v>
      </c>
      <c r="L25" s="167">
        <f t="shared" si="2"/>
        <v>0.16666666666666666</v>
      </c>
      <c r="M25"/>
      <c r="N25"/>
      <c r="O25"/>
      <c r="P25"/>
      <c r="Q25"/>
      <c r="R25"/>
      <c r="S25"/>
      <c r="T25"/>
    </row>
    <row r="26" spans="2:20" ht="15">
      <c r="B26" s="132" t="s">
        <v>109</v>
      </c>
      <c r="C26" s="133">
        <v>0</v>
      </c>
      <c r="D26" s="134">
        <f t="shared" si="3"/>
        <v>0</v>
      </c>
      <c r="E26" s="133">
        <v>0</v>
      </c>
      <c r="F26" s="134">
        <f t="shared" si="4"/>
        <v>0</v>
      </c>
      <c r="G26" s="110">
        <v>0</v>
      </c>
      <c r="H26" s="134">
        <f t="shared" si="0"/>
        <v>0</v>
      </c>
      <c r="I26" s="166">
        <v>0</v>
      </c>
      <c r="J26" s="167">
        <f t="shared" si="1"/>
        <v>0</v>
      </c>
      <c r="K26" s="166">
        <v>0</v>
      </c>
      <c r="L26" s="167">
        <f t="shared" si="2"/>
        <v>0</v>
      </c>
      <c r="M26"/>
      <c r="N26"/>
      <c r="O26"/>
      <c r="P26"/>
      <c r="Q26"/>
      <c r="R26"/>
      <c r="S26"/>
      <c r="T26"/>
    </row>
    <row r="27" spans="2:20" ht="15">
      <c r="B27" s="132" t="s">
        <v>221</v>
      </c>
      <c r="C27" s="133">
        <v>0</v>
      </c>
      <c r="D27" s="134">
        <f t="shared" si="3"/>
        <v>0</v>
      </c>
      <c r="E27" s="133">
        <v>0</v>
      </c>
      <c r="F27" s="134">
        <f t="shared" si="4"/>
        <v>0</v>
      </c>
      <c r="G27" s="110">
        <v>0</v>
      </c>
      <c r="H27" s="134">
        <f t="shared" si="0"/>
        <v>0</v>
      </c>
      <c r="I27" s="166">
        <v>0</v>
      </c>
      <c r="J27" s="167">
        <f t="shared" si="1"/>
        <v>0</v>
      </c>
      <c r="K27" s="166">
        <v>0</v>
      </c>
      <c r="L27" s="167">
        <f t="shared" si="2"/>
        <v>0</v>
      </c>
      <c r="M27"/>
      <c r="N27"/>
      <c r="O27"/>
      <c r="P27"/>
      <c r="Q27"/>
      <c r="R27"/>
      <c r="S27"/>
      <c r="T27"/>
    </row>
    <row r="28" spans="2:20" ht="15">
      <c r="B28" s="137" t="s">
        <v>157</v>
      </c>
      <c r="C28" s="70">
        <v>14</v>
      </c>
      <c r="D28" s="134">
        <f t="shared" si="3"/>
        <v>1</v>
      </c>
      <c r="E28" s="70">
        <v>13</v>
      </c>
      <c r="F28" s="134">
        <f t="shared" si="4"/>
        <v>1</v>
      </c>
      <c r="G28" s="70">
        <v>27</v>
      </c>
      <c r="H28" s="134">
        <f t="shared" si="0"/>
        <v>1</v>
      </c>
      <c r="I28" s="169">
        <v>21</v>
      </c>
      <c r="J28" s="167">
        <f t="shared" si="1"/>
        <v>1</v>
      </c>
      <c r="K28" s="169">
        <v>6</v>
      </c>
      <c r="L28" s="167">
        <f t="shared" si="2"/>
        <v>1</v>
      </c>
      <c r="M28"/>
      <c r="N28"/>
      <c r="O28"/>
      <c r="P28"/>
      <c r="Q28"/>
      <c r="R28"/>
      <c r="S28"/>
      <c r="T28"/>
    </row>
    <row r="29" spans="2:21" ht="15">
      <c r="B29" s="141" t="s">
        <v>379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</row>
    <row r="30" ht="15">
      <c r="I30"/>
    </row>
    <row r="31" ht="15">
      <c r="I31"/>
    </row>
    <row r="32" ht="15.75">
      <c r="B32" s="176" t="s">
        <v>475</v>
      </c>
    </row>
    <row r="34" spans="2:20" ht="15">
      <c r="B34" s="468" t="s">
        <v>44</v>
      </c>
      <c r="C34" s="470" t="s">
        <v>443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177"/>
      <c r="P34" s="177"/>
      <c r="Q34" s="177"/>
      <c r="R34" s="177"/>
      <c r="S34" s="177"/>
      <c r="T34" s="177"/>
    </row>
    <row r="35" spans="2:20" ht="15">
      <c r="B35" s="468"/>
      <c r="C35" s="470" t="s">
        <v>382</v>
      </c>
      <c r="D35" s="470"/>
      <c r="E35" s="470" t="s">
        <v>383</v>
      </c>
      <c r="F35" s="470"/>
      <c r="G35" s="470" t="s">
        <v>135</v>
      </c>
      <c r="H35" s="470"/>
      <c r="I35" s="468" t="s">
        <v>385</v>
      </c>
      <c r="J35" s="468"/>
      <c r="K35" s="468" t="s">
        <v>386</v>
      </c>
      <c r="L35" s="468"/>
      <c r="M35" s="468" t="s">
        <v>80</v>
      </c>
      <c r="N35" s="468"/>
      <c r="O35" s="32"/>
      <c r="P35" s="32"/>
      <c r="Q35" s="32"/>
      <c r="R35" s="32"/>
      <c r="S35" s="32"/>
      <c r="T35" s="32"/>
    </row>
    <row r="36" spans="2:20" ht="15">
      <c r="B36" s="468"/>
      <c r="C36" s="68" t="s">
        <v>289</v>
      </c>
      <c r="D36" s="76" t="s">
        <v>20</v>
      </c>
      <c r="E36" s="68" t="s">
        <v>289</v>
      </c>
      <c r="F36" s="76" t="s">
        <v>20</v>
      </c>
      <c r="G36" s="68" t="s">
        <v>289</v>
      </c>
      <c r="H36" s="76" t="s">
        <v>20</v>
      </c>
      <c r="I36" s="68" t="s">
        <v>289</v>
      </c>
      <c r="J36" s="76" t="s">
        <v>20</v>
      </c>
      <c r="K36" s="68" t="s">
        <v>289</v>
      </c>
      <c r="L36" s="76" t="s">
        <v>20</v>
      </c>
      <c r="M36" s="68" t="s">
        <v>289</v>
      </c>
      <c r="N36" s="76" t="s">
        <v>20</v>
      </c>
      <c r="O36" s="32"/>
      <c r="P36" s="32"/>
      <c r="Q36" s="32"/>
      <c r="R36" s="32"/>
      <c r="S36" s="32"/>
      <c r="T36" s="32"/>
    </row>
    <row r="37" spans="2:20" ht="15">
      <c r="B37" s="71" t="s">
        <v>90</v>
      </c>
      <c r="C37" s="76">
        <v>0</v>
      </c>
      <c r="D37" s="144">
        <f>C37/$C$58</f>
        <v>0</v>
      </c>
      <c r="E37" s="76">
        <v>0</v>
      </c>
      <c r="F37" s="144">
        <f>E37/$E$58</f>
        <v>0</v>
      </c>
      <c r="G37" s="145">
        <v>0</v>
      </c>
      <c r="H37" s="146">
        <f>G37/$G$58</f>
        <v>0</v>
      </c>
      <c r="I37" s="76">
        <v>0</v>
      </c>
      <c r="J37" s="144">
        <f>I37/$I$58</f>
        <v>0</v>
      </c>
      <c r="K37" s="76">
        <v>0</v>
      </c>
      <c r="L37" s="144">
        <f>K37/$K$58</f>
        <v>0</v>
      </c>
      <c r="M37" s="76">
        <v>0</v>
      </c>
      <c r="N37" s="144">
        <f>M37/$M$58</f>
        <v>0</v>
      </c>
      <c r="O37" s="32"/>
      <c r="P37" s="32"/>
      <c r="Q37" s="32"/>
      <c r="R37" s="32"/>
      <c r="S37" s="32"/>
      <c r="T37" s="32"/>
    </row>
    <row r="38" spans="2:20" ht="15">
      <c r="B38" s="71" t="s">
        <v>91</v>
      </c>
      <c r="C38" s="76">
        <v>0</v>
      </c>
      <c r="D38" s="144">
        <f aca="true" t="shared" si="5" ref="D38:D58">C38/$C$58</f>
        <v>0</v>
      </c>
      <c r="E38" s="76">
        <v>0</v>
      </c>
      <c r="F38" s="144">
        <f aca="true" t="shared" si="6" ref="F38:F58">E38/$E$58</f>
        <v>0</v>
      </c>
      <c r="G38" s="145">
        <v>0</v>
      </c>
      <c r="H38" s="146">
        <f aca="true" t="shared" si="7" ref="H38:H58">G38/$G$58</f>
        <v>0</v>
      </c>
      <c r="I38" s="76">
        <v>0</v>
      </c>
      <c r="J38" s="144">
        <f aca="true" t="shared" si="8" ref="J38:J58">I38/$I$58</f>
        <v>0</v>
      </c>
      <c r="K38" s="76">
        <v>0</v>
      </c>
      <c r="L38" s="144">
        <f aca="true" t="shared" si="9" ref="L38:L58">K38/$K$58</f>
        <v>0</v>
      </c>
      <c r="M38" s="76">
        <v>0</v>
      </c>
      <c r="N38" s="144">
        <f aca="true" t="shared" si="10" ref="N38:N58">M38/$M$58</f>
        <v>0</v>
      </c>
      <c r="O38" s="32"/>
      <c r="P38" s="32"/>
      <c r="Q38" s="32"/>
      <c r="R38" s="32"/>
      <c r="S38" s="32"/>
      <c r="T38" s="32"/>
    </row>
    <row r="39" spans="2:20" ht="15">
      <c r="B39" s="71" t="s">
        <v>311</v>
      </c>
      <c r="C39" s="76">
        <v>0</v>
      </c>
      <c r="D39" s="144">
        <f t="shared" si="5"/>
        <v>0</v>
      </c>
      <c r="E39" s="76">
        <v>0</v>
      </c>
      <c r="F39" s="144">
        <f t="shared" si="6"/>
        <v>0</v>
      </c>
      <c r="G39" s="145">
        <v>0</v>
      </c>
      <c r="H39" s="146">
        <f t="shared" si="7"/>
        <v>0</v>
      </c>
      <c r="I39" s="76">
        <v>0</v>
      </c>
      <c r="J39" s="144">
        <f t="shared" si="8"/>
        <v>0</v>
      </c>
      <c r="K39" s="76">
        <v>0</v>
      </c>
      <c r="L39" s="144">
        <f t="shared" si="9"/>
        <v>0</v>
      </c>
      <c r="M39" s="76">
        <v>0</v>
      </c>
      <c r="N39" s="144">
        <f t="shared" si="10"/>
        <v>0</v>
      </c>
      <c r="O39" s="32"/>
      <c r="P39" s="32"/>
      <c r="Q39" s="32"/>
      <c r="R39" s="32"/>
      <c r="S39" s="32"/>
      <c r="T39" s="32"/>
    </row>
    <row r="40" spans="2:20" ht="15">
      <c r="B40" s="71" t="s">
        <v>93</v>
      </c>
      <c r="C40" s="76">
        <v>2</v>
      </c>
      <c r="D40" s="144">
        <f t="shared" si="5"/>
        <v>0.16666666666666666</v>
      </c>
      <c r="E40" s="76">
        <v>0</v>
      </c>
      <c r="F40" s="144">
        <f t="shared" si="6"/>
        <v>0</v>
      </c>
      <c r="G40" s="145">
        <v>2</v>
      </c>
      <c r="H40" s="146">
        <f t="shared" si="7"/>
        <v>0.08333333333333333</v>
      </c>
      <c r="I40" s="76">
        <v>0</v>
      </c>
      <c r="J40" s="144">
        <f t="shared" si="8"/>
        <v>0</v>
      </c>
      <c r="K40" s="76">
        <v>2</v>
      </c>
      <c r="L40" s="144">
        <f t="shared" si="9"/>
        <v>0.18181818181818182</v>
      </c>
      <c r="M40" s="76">
        <v>0</v>
      </c>
      <c r="N40" s="144">
        <f t="shared" si="10"/>
        <v>0</v>
      </c>
      <c r="O40"/>
      <c r="P40"/>
      <c r="Q40"/>
      <c r="R40"/>
      <c r="S40"/>
      <c r="T40"/>
    </row>
    <row r="41" spans="2:20" ht="15">
      <c r="B41" s="71" t="s">
        <v>94</v>
      </c>
      <c r="C41" s="76">
        <v>2</v>
      </c>
      <c r="D41" s="144">
        <f t="shared" si="5"/>
        <v>0.16666666666666666</v>
      </c>
      <c r="E41" s="76">
        <v>1</v>
      </c>
      <c r="F41" s="144">
        <f t="shared" si="6"/>
        <v>0.08333333333333333</v>
      </c>
      <c r="G41" s="145">
        <v>3</v>
      </c>
      <c r="H41" s="146">
        <f t="shared" si="7"/>
        <v>0.125</v>
      </c>
      <c r="I41" s="76">
        <v>1</v>
      </c>
      <c r="J41" s="144">
        <f t="shared" si="8"/>
        <v>0.08333333333333333</v>
      </c>
      <c r="K41" s="76">
        <v>2</v>
      </c>
      <c r="L41" s="144">
        <f t="shared" si="9"/>
        <v>0.18181818181818182</v>
      </c>
      <c r="M41" s="76">
        <v>0</v>
      </c>
      <c r="N41" s="144">
        <f t="shared" si="10"/>
        <v>0</v>
      </c>
      <c r="O41"/>
      <c r="P41"/>
      <c r="Q41"/>
      <c r="R41"/>
      <c r="S41"/>
      <c r="T41"/>
    </row>
    <row r="42" spans="2:20" ht="15">
      <c r="B42" s="71" t="s">
        <v>95</v>
      </c>
      <c r="C42" s="76">
        <v>1</v>
      </c>
      <c r="D42" s="144">
        <f t="shared" si="5"/>
        <v>0.08333333333333333</v>
      </c>
      <c r="E42" s="76">
        <v>3</v>
      </c>
      <c r="F42" s="144">
        <f t="shared" si="6"/>
        <v>0.25</v>
      </c>
      <c r="G42" s="145">
        <v>4</v>
      </c>
      <c r="H42" s="146">
        <f t="shared" si="7"/>
        <v>0.16666666666666666</v>
      </c>
      <c r="I42" s="76">
        <v>3</v>
      </c>
      <c r="J42" s="144">
        <f t="shared" si="8"/>
        <v>0.25</v>
      </c>
      <c r="K42" s="76">
        <v>0</v>
      </c>
      <c r="L42" s="144">
        <f t="shared" si="9"/>
        <v>0</v>
      </c>
      <c r="M42" s="76">
        <v>1</v>
      </c>
      <c r="N42" s="144">
        <f t="shared" si="10"/>
        <v>1</v>
      </c>
      <c r="O42"/>
      <c r="P42"/>
      <c r="Q42"/>
      <c r="R42"/>
      <c r="S42"/>
      <c r="T42"/>
    </row>
    <row r="43" spans="2:20" ht="15">
      <c r="B43" s="71" t="s">
        <v>96</v>
      </c>
      <c r="C43" s="76">
        <v>1</v>
      </c>
      <c r="D43" s="144">
        <f t="shared" si="5"/>
        <v>0.08333333333333333</v>
      </c>
      <c r="E43" s="76">
        <v>3</v>
      </c>
      <c r="F43" s="144">
        <f t="shared" si="6"/>
        <v>0.25</v>
      </c>
      <c r="G43" s="145">
        <v>4</v>
      </c>
      <c r="H43" s="146">
        <f t="shared" si="7"/>
        <v>0.16666666666666666</v>
      </c>
      <c r="I43" s="76">
        <v>3</v>
      </c>
      <c r="J43" s="144">
        <f t="shared" si="8"/>
        <v>0.25</v>
      </c>
      <c r="K43" s="76">
        <v>1</v>
      </c>
      <c r="L43" s="144">
        <f t="shared" si="9"/>
        <v>0.09090909090909091</v>
      </c>
      <c r="M43" s="76">
        <v>0</v>
      </c>
      <c r="N43" s="144">
        <f t="shared" si="10"/>
        <v>0</v>
      </c>
      <c r="O43"/>
      <c r="P43"/>
      <c r="Q43"/>
      <c r="R43"/>
      <c r="S43"/>
      <c r="T43"/>
    </row>
    <row r="44" spans="2:20" ht="15">
      <c r="B44" s="71" t="s">
        <v>97</v>
      </c>
      <c r="C44" s="76">
        <v>0</v>
      </c>
      <c r="D44" s="144">
        <f t="shared" si="5"/>
        <v>0</v>
      </c>
      <c r="E44" s="76">
        <v>1</v>
      </c>
      <c r="F44" s="144">
        <f t="shared" si="6"/>
        <v>0.08333333333333333</v>
      </c>
      <c r="G44" s="145">
        <v>1</v>
      </c>
      <c r="H44" s="146">
        <f t="shared" si="7"/>
        <v>0.041666666666666664</v>
      </c>
      <c r="I44" s="76">
        <v>1</v>
      </c>
      <c r="J44" s="144">
        <f t="shared" si="8"/>
        <v>0.08333333333333333</v>
      </c>
      <c r="K44" s="76">
        <v>0</v>
      </c>
      <c r="L44" s="144">
        <f t="shared" si="9"/>
        <v>0</v>
      </c>
      <c r="M44" s="76">
        <v>0</v>
      </c>
      <c r="N44" s="144">
        <f t="shared" si="10"/>
        <v>0</v>
      </c>
      <c r="O44"/>
      <c r="P44"/>
      <c r="Q44"/>
      <c r="R44"/>
      <c r="S44"/>
      <c r="T44"/>
    </row>
    <row r="45" spans="2:20" ht="15">
      <c r="B45" s="71" t="s">
        <v>98</v>
      </c>
      <c r="C45" s="76">
        <v>0</v>
      </c>
      <c r="D45" s="144">
        <f t="shared" si="5"/>
        <v>0</v>
      </c>
      <c r="E45" s="76">
        <v>0</v>
      </c>
      <c r="F45" s="144">
        <f t="shared" si="6"/>
        <v>0</v>
      </c>
      <c r="G45" s="145">
        <v>0</v>
      </c>
      <c r="H45" s="146">
        <f t="shared" si="7"/>
        <v>0</v>
      </c>
      <c r="I45" s="76">
        <v>0</v>
      </c>
      <c r="J45" s="144">
        <f t="shared" si="8"/>
        <v>0</v>
      </c>
      <c r="K45" s="76">
        <v>0</v>
      </c>
      <c r="L45" s="144">
        <f t="shared" si="9"/>
        <v>0</v>
      </c>
      <c r="M45" s="76">
        <v>0</v>
      </c>
      <c r="N45" s="144">
        <f t="shared" si="10"/>
        <v>0</v>
      </c>
      <c r="O45"/>
      <c r="P45"/>
      <c r="Q45"/>
      <c r="R45"/>
      <c r="S45"/>
      <c r="T45"/>
    </row>
    <row r="46" spans="2:20" ht="15">
      <c r="B46" s="71" t="s">
        <v>99</v>
      </c>
      <c r="C46" s="76">
        <v>1</v>
      </c>
      <c r="D46" s="144">
        <f t="shared" si="5"/>
        <v>0.08333333333333333</v>
      </c>
      <c r="E46" s="76">
        <v>1</v>
      </c>
      <c r="F46" s="144">
        <f t="shared" si="6"/>
        <v>0.08333333333333333</v>
      </c>
      <c r="G46" s="145">
        <v>2</v>
      </c>
      <c r="H46" s="146">
        <f t="shared" si="7"/>
        <v>0.08333333333333333</v>
      </c>
      <c r="I46" s="76">
        <v>2</v>
      </c>
      <c r="J46" s="144">
        <f t="shared" si="8"/>
        <v>0.16666666666666666</v>
      </c>
      <c r="K46" s="76">
        <v>0</v>
      </c>
      <c r="L46" s="144">
        <f t="shared" si="9"/>
        <v>0</v>
      </c>
      <c r="M46" s="76">
        <v>0</v>
      </c>
      <c r="N46" s="144">
        <f t="shared" si="10"/>
        <v>0</v>
      </c>
      <c r="O46"/>
      <c r="P46"/>
      <c r="Q46"/>
      <c r="R46"/>
      <c r="S46"/>
      <c r="T46"/>
    </row>
    <row r="47" spans="2:20" ht="15">
      <c r="B47" s="71" t="s">
        <v>100</v>
      </c>
      <c r="C47" s="76">
        <v>1</v>
      </c>
      <c r="D47" s="144">
        <f t="shared" si="5"/>
        <v>0.08333333333333333</v>
      </c>
      <c r="E47" s="76">
        <v>0</v>
      </c>
      <c r="F47" s="144">
        <f t="shared" si="6"/>
        <v>0</v>
      </c>
      <c r="G47" s="145">
        <v>1</v>
      </c>
      <c r="H47" s="146">
        <f t="shared" si="7"/>
        <v>0.041666666666666664</v>
      </c>
      <c r="I47" s="76">
        <v>1</v>
      </c>
      <c r="J47" s="144">
        <f t="shared" si="8"/>
        <v>0.08333333333333333</v>
      </c>
      <c r="K47" s="76">
        <v>0</v>
      </c>
      <c r="L47" s="144">
        <f t="shared" si="9"/>
        <v>0</v>
      </c>
      <c r="M47" s="76">
        <v>0</v>
      </c>
      <c r="N47" s="144">
        <f t="shared" si="10"/>
        <v>0</v>
      </c>
      <c r="O47"/>
      <c r="P47"/>
      <c r="Q47"/>
      <c r="R47"/>
      <c r="S47"/>
      <c r="T47"/>
    </row>
    <row r="48" spans="2:20" ht="15">
      <c r="B48" s="71" t="s">
        <v>101</v>
      </c>
      <c r="C48" s="76">
        <v>0</v>
      </c>
      <c r="D48" s="144">
        <f t="shared" si="5"/>
        <v>0</v>
      </c>
      <c r="E48" s="76">
        <v>0</v>
      </c>
      <c r="F48" s="144">
        <f t="shared" si="6"/>
        <v>0</v>
      </c>
      <c r="G48" s="145">
        <v>0</v>
      </c>
      <c r="H48" s="146">
        <f t="shared" si="7"/>
        <v>0</v>
      </c>
      <c r="I48" s="76">
        <v>0</v>
      </c>
      <c r="J48" s="144">
        <f t="shared" si="8"/>
        <v>0</v>
      </c>
      <c r="K48" s="76">
        <v>0</v>
      </c>
      <c r="L48" s="144">
        <f t="shared" si="9"/>
        <v>0</v>
      </c>
      <c r="M48" s="76">
        <v>0</v>
      </c>
      <c r="N48" s="144">
        <f t="shared" si="10"/>
        <v>0</v>
      </c>
      <c r="O48"/>
      <c r="P48"/>
      <c r="Q48"/>
      <c r="R48"/>
      <c r="S48"/>
      <c r="T48"/>
    </row>
    <row r="49" spans="2:20" ht="15">
      <c r="B49" s="71" t="s">
        <v>102</v>
      </c>
      <c r="C49" s="76">
        <v>0</v>
      </c>
      <c r="D49" s="144">
        <f t="shared" si="5"/>
        <v>0</v>
      </c>
      <c r="E49" s="76">
        <v>0</v>
      </c>
      <c r="F49" s="144">
        <f t="shared" si="6"/>
        <v>0</v>
      </c>
      <c r="G49" s="145">
        <v>0</v>
      </c>
      <c r="H49" s="146">
        <f t="shared" si="7"/>
        <v>0</v>
      </c>
      <c r="I49" s="76">
        <v>0</v>
      </c>
      <c r="J49" s="144">
        <f t="shared" si="8"/>
        <v>0</v>
      </c>
      <c r="K49" s="76">
        <v>0</v>
      </c>
      <c r="L49" s="144">
        <f t="shared" si="9"/>
        <v>0</v>
      </c>
      <c r="M49" s="76">
        <v>0</v>
      </c>
      <c r="N49" s="144">
        <f t="shared" si="10"/>
        <v>0</v>
      </c>
      <c r="O49"/>
      <c r="P49"/>
      <c r="Q49"/>
      <c r="R49"/>
      <c r="S49"/>
      <c r="T49"/>
    </row>
    <row r="50" spans="2:20" ht="15">
      <c r="B50" s="71" t="s">
        <v>103</v>
      </c>
      <c r="C50" s="76">
        <v>1</v>
      </c>
      <c r="D50" s="144">
        <f t="shared" si="5"/>
        <v>0.08333333333333333</v>
      </c>
      <c r="E50" s="76">
        <v>0</v>
      </c>
      <c r="F50" s="144">
        <f t="shared" si="6"/>
        <v>0</v>
      </c>
      <c r="G50" s="145">
        <v>1</v>
      </c>
      <c r="H50" s="146">
        <f t="shared" si="7"/>
        <v>0.041666666666666664</v>
      </c>
      <c r="I50" s="76">
        <v>0</v>
      </c>
      <c r="J50" s="144">
        <f t="shared" si="8"/>
        <v>0</v>
      </c>
      <c r="K50" s="76">
        <v>1</v>
      </c>
      <c r="L50" s="144">
        <f t="shared" si="9"/>
        <v>0.09090909090909091</v>
      </c>
      <c r="M50" s="76">
        <v>0</v>
      </c>
      <c r="N50" s="144">
        <f t="shared" si="10"/>
        <v>0</v>
      </c>
      <c r="O50"/>
      <c r="P50"/>
      <c r="Q50"/>
      <c r="R50"/>
      <c r="S50"/>
      <c r="T50"/>
    </row>
    <row r="51" spans="2:20" ht="15">
      <c r="B51" s="71" t="s">
        <v>104</v>
      </c>
      <c r="C51" s="76">
        <v>0</v>
      </c>
      <c r="D51" s="144">
        <f t="shared" si="5"/>
        <v>0</v>
      </c>
      <c r="E51" s="76">
        <v>0</v>
      </c>
      <c r="F51" s="144">
        <f t="shared" si="6"/>
        <v>0</v>
      </c>
      <c r="G51" s="145">
        <v>0</v>
      </c>
      <c r="H51" s="146">
        <f t="shared" si="7"/>
        <v>0</v>
      </c>
      <c r="I51" s="76">
        <v>0</v>
      </c>
      <c r="J51" s="144">
        <f t="shared" si="8"/>
        <v>0</v>
      </c>
      <c r="K51" s="76">
        <v>0</v>
      </c>
      <c r="L51" s="144">
        <f t="shared" si="9"/>
        <v>0</v>
      </c>
      <c r="M51" s="76">
        <v>0</v>
      </c>
      <c r="N51" s="144">
        <f t="shared" si="10"/>
        <v>0</v>
      </c>
      <c r="O51"/>
      <c r="P51"/>
      <c r="Q51"/>
      <c r="R51"/>
      <c r="S51"/>
      <c r="T51"/>
    </row>
    <row r="52" spans="2:20" ht="15">
      <c r="B52" s="71" t="s">
        <v>105</v>
      </c>
      <c r="C52" s="76">
        <v>1</v>
      </c>
      <c r="D52" s="144">
        <f t="shared" si="5"/>
        <v>0.08333333333333333</v>
      </c>
      <c r="E52" s="76">
        <v>0</v>
      </c>
      <c r="F52" s="144">
        <f t="shared" si="6"/>
        <v>0</v>
      </c>
      <c r="G52" s="145">
        <v>1</v>
      </c>
      <c r="H52" s="146">
        <f t="shared" si="7"/>
        <v>0.041666666666666664</v>
      </c>
      <c r="I52" s="76">
        <v>0</v>
      </c>
      <c r="J52" s="144">
        <f t="shared" si="8"/>
        <v>0</v>
      </c>
      <c r="K52" s="76">
        <v>1</v>
      </c>
      <c r="L52" s="144">
        <f t="shared" si="9"/>
        <v>0.09090909090909091</v>
      </c>
      <c r="M52" s="76">
        <v>0</v>
      </c>
      <c r="N52" s="144">
        <f t="shared" si="10"/>
        <v>0</v>
      </c>
      <c r="O52"/>
      <c r="P52"/>
      <c r="Q52"/>
      <c r="R52"/>
      <c r="S52"/>
      <c r="T52"/>
    </row>
    <row r="53" spans="2:20" ht="15">
      <c r="B53" s="71" t="s">
        <v>106</v>
      </c>
      <c r="C53" s="76">
        <v>0</v>
      </c>
      <c r="D53" s="144">
        <f t="shared" si="5"/>
        <v>0</v>
      </c>
      <c r="E53" s="76">
        <v>0</v>
      </c>
      <c r="F53" s="144">
        <f t="shared" si="6"/>
        <v>0</v>
      </c>
      <c r="G53" s="145">
        <v>0</v>
      </c>
      <c r="H53" s="146">
        <f t="shared" si="7"/>
        <v>0</v>
      </c>
      <c r="I53" s="76">
        <v>0</v>
      </c>
      <c r="J53" s="144">
        <f t="shared" si="8"/>
        <v>0</v>
      </c>
      <c r="K53" s="76">
        <v>0</v>
      </c>
      <c r="L53" s="144">
        <f t="shared" si="9"/>
        <v>0</v>
      </c>
      <c r="M53" s="76">
        <v>0</v>
      </c>
      <c r="N53" s="144">
        <f t="shared" si="10"/>
        <v>0</v>
      </c>
      <c r="O53"/>
      <c r="P53"/>
      <c r="Q53"/>
      <c r="R53"/>
      <c r="S53"/>
      <c r="T53"/>
    </row>
    <row r="54" spans="2:20" ht="15">
      <c r="B54" s="71" t="s">
        <v>334</v>
      </c>
      <c r="C54" s="76">
        <v>0</v>
      </c>
      <c r="D54" s="144">
        <f t="shared" si="5"/>
        <v>0</v>
      </c>
      <c r="E54" s="76">
        <v>0</v>
      </c>
      <c r="F54" s="144">
        <f t="shared" si="6"/>
        <v>0</v>
      </c>
      <c r="G54" s="145">
        <v>0</v>
      </c>
      <c r="H54" s="146">
        <f t="shared" si="7"/>
        <v>0</v>
      </c>
      <c r="I54" s="76">
        <v>0</v>
      </c>
      <c r="J54" s="144">
        <f t="shared" si="8"/>
        <v>0</v>
      </c>
      <c r="K54" s="76">
        <v>0</v>
      </c>
      <c r="L54" s="144">
        <f t="shared" si="9"/>
        <v>0</v>
      </c>
      <c r="M54" s="76">
        <v>0</v>
      </c>
      <c r="N54" s="144">
        <f t="shared" si="10"/>
        <v>0</v>
      </c>
      <c r="O54"/>
      <c r="P54"/>
      <c r="Q54"/>
      <c r="R54"/>
      <c r="S54"/>
      <c r="T54"/>
    </row>
    <row r="55" spans="2:20" ht="15">
      <c r="B55" s="71" t="s">
        <v>108</v>
      </c>
      <c r="C55" s="76">
        <v>2</v>
      </c>
      <c r="D55" s="144">
        <f t="shared" si="5"/>
        <v>0.16666666666666666</v>
      </c>
      <c r="E55" s="76">
        <v>3</v>
      </c>
      <c r="F55" s="144">
        <f t="shared" si="6"/>
        <v>0.25</v>
      </c>
      <c r="G55" s="145">
        <v>5</v>
      </c>
      <c r="H55" s="146">
        <f t="shared" si="7"/>
        <v>0.20833333333333334</v>
      </c>
      <c r="I55" s="76">
        <v>1</v>
      </c>
      <c r="J55" s="144">
        <f t="shared" si="8"/>
        <v>0.08333333333333333</v>
      </c>
      <c r="K55" s="76">
        <v>4</v>
      </c>
      <c r="L55" s="144">
        <f t="shared" si="9"/>
        <v>0.36363636363636365</v>
      </c>
      <c r="M55" s="76">
        <v>0</v>
      </c>
      <c r="N55" s="144">
        <f t="shared" si="10"/>
        <v>0</v>
      </c>
      <c r="O55"/>
      <c r="P55"/>
      <c r="Q55"/>
      <c r="R55"/>
      <c r="S55"/>
      <c r="T55"/>
    </row>
    <row r="56" spans="2:20" ht="15">
      <c r="B56" s="71" t="s">
        <v>109</v>
      </c>
      <c r="C56" s="76">
        <v>0</v>
      </c>
      <c r="D56" s="144">
        <f t="shared" si="5"/>
        <v>0</v>
      </c>
      <c r="E56" s="76">
        <v>0</v>
      </c>
      <c r="F56" s="144">
        <f t="shared" si="6"/>
        <v>0</v>
      </c>
      <c r="G56" s="145">
        <v>0</v>
      </c>
      <c r="H56" s="146">
        <f t="shared" si="7"/>
        <v>0</v>
      </c>
      <c r="I56" s="76">
        <v>0</v>
      </c>
      <c r="J56" s="144">
        <f t="shared" si="8"/>
        <v>0</v>
      </c>
      <c r="K56" s="76">
        <v>0</v>
      </c>
      <c r="L56" s="144">
        <f t="shared" si="9"/>
        <v>0</v>
      </c>
      <c r="M56" s="76">
        <v>0</v>
      </c>
      <c r="N56" s="144">
        <f t="shared" si="10"/>
        <v>0</v>
      </c>
      <c r="O56"/>
      <c r="P56"/>
      <c r="Q56"/>
      <c r="R56"/>
      <c r="S56"/>
      <c r="T56"/>
    </row>
    <row r="57" spans="2:20" ht="15">
      <c r="B57" s="71" t="s">
        <v>221</v>
      </c>
      <c r="C57" s="76">
        <v>0</v>
      </c>
      <c r="D57" s="144">
        <f t="shared" si="5"/>
        <v>0</v>
      </c>
      <c r="E57" s="76">
        <v>0</v>
      </c>
      <c r="F57" s="144">
        <f t="shared" si="6"/>
        <v>0</v>
      </c>
      <c r="G57" s="145">
        <v>0</v>
      </c>
      <c r="H57" s="146">
        <f t="shared" si="7"/>
        <v>0</v>
      </c>
      <c r="I57" s="76">
        <v>0</v>
      </c>
      <c r="J57" s="144">
        <f t="shared" si="8"/>
        <v>0</v>
      </c>
      <c r="K57" s="76">
        <v>0</v>
      </c>
      <c r="L57" s="144">
        <f t="shared" si="9"/>
        <v>0</v>
      </c>
      <c r="M57" s="76">
        <v>0</v>
      </c>
      <c r="N57" s="144">
        <f t="shared" si="10"/>
        <v>0</v>
      </c>
      <c r="O57"/>
      <c r="P57"/>
      <c r="Q57"/>
      <c r="R57"/>
      <c r="S57"/>
      <c r="T57"/>
    </row>
    <row r="58" spans="2:20" ht="15">
      <c r="B58" s="137" t="s">
        <v>157</v>
      </c>
      <c r="C58" s="70">
        <v>12</v>
      </c>
      <c r="D58" s="144">
        <f t="shared" si="5"/>
        <v>1</v>
      </c>
      <c r="E58" s="70">
        <v>12</v>
      </c>
      <c r="F58" s="144">
        <f t="shared" si="6"/>
        <v>1</v>
      </c>
      <c r="G58" s="150">
        <v>24</v>
      </c>
      <c r="H58" s="146">
        <f t="shared" si="7"/>
        <v>1</v>
      </c>
      <c r="I58" s="150">
        <v>12</v>
      </c>
      <c r="J58" s="144">
        <f t="shared" si="8"/>
        <v>1</v>
      </c>
      <c r="K58" s="150">
        <v>11</v>
      </c>
      <c r="L58" s="144">
        <f t="shared" si="9"/>
        <v>1</v>
      </c>
      <c r="M58" s="150">
        <v>1</v>
      </c>
      <c r="N58" s="144">
        <f t="shared" si="10"/>
        <v>1</v>
      </c>
      <c r="O58"/>
      <c r="P58"/>
      <c r="Q58"/>
      <c r="R58"/>
      <c r="S58"/>
      <c r="T58"/>
    </row>
    <row r="61" spans="2:4" ht="15">
      <c r="B61" s="3" t="s">
        <v>453</v>
      </c>
      <c r="C61" s="178">
        <f>(C58-C28)/C58</f>
        <v>-0.16666666666666666</v>
      </c>
      <c r="D61" s="3">
        <f>C58/G58</f>
        <v>0.5</v>
      </c>
    </row>
    <row r="62" spans="2:4" ht="15">
      <c r="B62" s="3" t="s">
        <v>454</v>
      </c>
      <c r="C62" s="178">
        <f>(E58-E28)/E58</f>
        <v>-0.08333333333333333</v>
      </c>
      <c r="D62" s="3">
        <f>14/13</f>
        <v>1.0769230769230769</v>
      </c>
    </row>
  </sheetData>
  <sheetProtection/>
  <mergeCells count="15">
    <mergeCell ref="B4:B6"/>
    <mergeCell ref="C4:L4"/>
    <mergeCell ref="C5:D5"/>
    <mergeCell ref="E5:F5"/>
    <mergeCell ref="G5:H5"/>
    <mergeCell ref="I5:J5"/>
    <mergeCell ref="K5:L5"/>
    <mergeCell ref="B34:B36"/>
    <mergeCell ref="C34:N34"/>
    <mergeCell ref="C35:D35"/>
    <mergeCell ref="E35:F35"/>
    <mergeCell ref="G35:H35"/>
    <mergeCell ref="I35:J35"/>
    <mergeCell ref="K35:L35"/>
    <mergeCell ref="M35:N3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1:AL27"/>
  <sheetViews>
    <sheetView zoomScale="70" zoomScaleNormal="70" zoomScalePageLayoutView="0" workbookViewId="0" topLeftCell="C1">
      <selection activeCell="L34" sqref="L34"/>
    </sheetView>
  </sheetViews>
  <sheetFormatPr defaultColWidth="11.421875" defaultRowHeight="15"/>
  <cols>
    <col min="1" max="1" width="11.421875" style="3" customWidth="1"/>
    <col min="2" max="2" width="29.8515625" style="3" customWidth="1"/>
    <col min="3" max="3" width="16.140625" style="3" customWidth="1"/>
    <col min="4" max="8" width="11.421875" style="3" customWidth="1"/>
    <col min="9" max="9" width="21.57421875" style="3" customWidth="1"/>
    <col min="10" max="15" width="11.421875" style="3" customWidth="1"/>
    <col min="16" max="17" width="0" style="3" hidden="1" customWidth="1"/>
    <col min="18" max="25" width="11.421875" style="3" customWidth="1"/>
    <col min="26" max="26" width="17.57421875" style="3" customWidth="1"/>
    <col min="27" max="30" width="7.8515625" style="3" customWidth="1"/>
    <col min="31" max="32" width="0" style="3" hidden="1" customWidth="1"/>
    <col min="33" max="38" width="8.421875" style="3" customWidth="1"/>
    <col min="39" max="16384" width="11.421875" style="3" customWidth="1"/>
  </cols>
  <sheetData>
    <row r="1" spans="2:32" ht="15.75">
      <c r="B1" s="28" t="s">
        <v>466</v>
      </c>
      <c r="I1" s="28" t="s">
        <v>465</v>
      </c>
      <c r="Q1" s="28" t="s">
        <v>464</v>
      </c>
      <c r="Z1" s="28" t="s">
        <v>463</v>
      </c>
      <c r="AF1" s="28" t="s">
        <v>462</v>
      </c>
    </row>
    <row r="2" spans="10:38" ht="15">
      <c r="J2" s="485" t="s">
        <v>26</v>
      </c>
      <c r="K2" s="485"/>
      <c r="L2" s="485"/>
      <c r="M2" s="485"/>
      <c r="N2" s="485"/>
      <c r="O2" s="485"/>
      <c r="R2" s="485" t="s">
        <v>27</v>
      </c>
      <c r="S2" s="485"/>
      <c r="T2" s="485"/>
      <c r="U2" s="485"/>
      <c r="V2" s="485"/>
      <c r="W2" s="485"/>
      <c r="Z2" s="468" t="s">
        <v>44</v>
      </c>
      <c r="AA2" s="486" t="s">
        <v>27</v>
      </c>
      <c r="AB2" s="486"/>
      <c r="AC2" s="486"/>
      <c r="AD2" s="486"/>
      <c r="AE2" s="173"/>
      <c r="AF2" s="173"/>
      <c r="AG2" s="486" t="s">
        <v>27</v>
      </c>
      <c r="AH2" s="486"/>
      <c r="AI2" s="486"/>
      <c r="AJ2" s="486"/>
      <c r="AK2" s="486"/>
      <c r="AL2" s="486"/>
    </row>
    <row r="3" spans="2:38" ht="86.25" customHeight="1">
      <c r="B3" s="70" t="s">
        <v>44</v>
      </c>
      <c r="C3" s="70" t="s">
        <v>461</v>
      </c>
      <c r="D3" s="68" t="s">
        <v>167</v>
      </c>
      <c r="E3" s="68" t="s">
        <v>460</v>
      </c>
      <c r="F3" s="68" t="s">
        <v>167</v>
      </c>
      <c r="G3" s="408">
        <v>20.15</v>
      </c>
      <c r="H3" s="402">
        <v>20.16</v>
      </c>
      <c r="I3" s="131" t="s">
        <v>44</v>
      </c>
      <c r="J3" s="179" t="s">
        <v>46</v>
      </c>
      <c r="K3" s="179" t="s">
        <v>459</v>
      </c>
      <c r="L3" s="180" t="s">
        <v>45</v>
      </c>
      <c r="M3" s="179" t="s">
        <v>459</v>
      </c>
      <c r="N3" s="179" t="s">
        <v>457</v>
      </c>
      <c r="O3" s="179" t="s">
        <v>458</v>
      </c>
      <c r="P3" s="173"/>
      <c r="Q3" s="131" t="s">
        <v>44</v>
      </c>
      <c r="R3" s="179" t="s">
        <v>46</v>
      </c>
      <c r="S3" s="179" t="s">
        <v>167</v>
      </c>
      <c r="T3" s="180" t="s">
        <v>45</v>
      </c>
      <c r="U3" s="179" t="s">
        <v>167</v>
      </c>
      <c r="V3" s="179" t="s">
        <v>457</v>
      </c>
      <c r="W3" s="179" t="s">
        <v>167</v>
      </c>
      <c r="Z3" s="468"/>
      <c r="AA3" s="179" t="s">
        <v>22</v>
      </c>
      <c r="AB3" s="179" t="s">
        <v>474</v>
      </c>
      <c r="AC3" s="180" t="s">
        <v>23</v>
      </c>
      <c r="AD3" s="179" t="s">
        <v>474</v>
      </c>
      <c r="AE3" s="173"/>
      <c r="AF3" s="131" t="s">
        <v>44</v>
      </c>
      <c r="AG3" s="179" t="s">
        <v>22</v>
      </c>
      <c r="AH3" s="179" t="s">
        <v>474</v>
      </c>
      <c r="AI3" s="180" t="s">
        <v>23</v>
      </c>
      <c r="AJ3" s="179" t="s">
        <v>474</v>
      </c>
      <c r="AK3" s="179" t="s">
        <v>309</v>
      </c>
      <c r="AL3" s="179" t="s">
        <v>474</v>
      </c>
    </row>
    <row r="4" spans="2:38" ht="15">
      <c r="B4" s="182" t="s">
        <v>144</v>
      </c>
      <c r="C4" s="72">
        <v>8</v>
      </c>
      <c r="D4" s="72">
        <v>0.5</v>
      </c>
      <c r="E4" s="72">
        <v>1</v>
      </c>
      <c r="F4" s="72">
        <v>0.1</v>
      </c>
      <c r="G4" s="409">
        <f aca="true" t="shared" si="0" ref="G4:G23">+C4/27*100</f>
        <v>29.629629629629626</v>
      </c>
      <c r="H4" s="403">
        <f aca="true" t="shared" si="1" ref="H4:H23">+E4/24*100</f>
        <v>4.166666666666666</v>
      </c>
      <c r="I4" s="71" t="s">
        <v>137</v>
      </c>
      <c r="J4" s="72">
        <v>1</v>
      </c>
      <c r="K4" s="72">
        <v>0.3</v>
      </c>
      <c r="L4" s="72">
        <v>0</v>
      </c>
      <c r="M4" s="72">
        <v>0</v>
      </c>
      <c r="N4" s="72">
        <v>1</v>
      </c>
      <c r="O4" s="72">
        <v>0.2</v>
      </c>
      <c r="P4" s="173"/>
      <c r="Q4" s="71" t="s">
        <v>137</v>
      </c>
      <c r="R4" s="72">
        <v>0</v>
      </c>
      <c r="S4" s="72">
        <v>0</v>
      </c>
      <c r="T4" s="72">
        <v>0</v>
      </c>
      <c r="U4" s="72">
        <v>0</v>
      </c>
      <c r="V4" s="72">
        <v>0</v>
      </c>
      <c r="W4" s="72">
        <v>0</v>
      </c>
      <c r="Z4" s="71" t="s">
        <v>137</v>
      </c>
      <c r="AA4" s="72">
        <v>1</v>
      </c>
      <c r="AB4" s="72">
        <v>0.2</v>
      </c>
      <c r="AC4" s="72">
        <v>0</v>
      </c>
      <c r="AD4" s="72">
        <v>0</v>
      </c>
      <c r="AE4" s="173"/>
      <c r="AF4" s="71" t="s">
        <v>137</v>
      </c>
      <c r="AG4" s="72">
        <v>0</v>
      </c>
      <c r="AH4" s="72">
        <v>0</v>
      </c>
      <c r="AI4" s="72">
        <v>0</v>
      </c>
      <c r="AJ4" s="72">
        <v>0</v>
      </c>
      <c r="AK4" s="72">
        <v>0</v>
      </c>
      <c r="AL4" s="72">
        <v>0</v>
      </c>
    </row>
    <row r="5" spans="2:38" ht="15">
      <c r="B5" s="182" t="s">
        <v>155</v>
      </c>
      <c r="C5" s="72">
        <v>7</v>
      </c>
      <c r="D5" s="72">
        <v>0.7</v>
      </c>
      <c r="E5" s="72">
        <v>5</v>
      </c>
      <c r="F5" s="72">
        <v>0.5</v>
      </c>
      <c r="G5" s="409">
        <f t="shared" si="0"/>
        <v>25.925925925925924</v>
      </c>
      <c r="H5" s="410">
        <f t="shared" si="1"/>
        <v>20.833333333333336</v>
      </c>
      <c r="I5" s="71" t="s">
        <v>138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173"/>
      <c r="Q5" s="71" t="s">
        <v>138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Z5" s="71" t="s">
        <v>138</v>
      </c>
      <c r="AA5" s="72">
        <v>0</v>
      </c>
      <c r="AB5" s="72">
        <v>0</v>
      </c>
      <c r="AC5" s="72">
        <v>0</v>
      </c>
      <c r="AD5" s="72">
        <v>0</v>
      </c>
      <c r="AE5" s="173"/>
      <c r="AF5" s="71" t="s">
        <v>138</v>
      </c>
      <c r="AG5" s="72">
        <v>0</v>
      </c>
      <c r="AH5" s="72">
        <v>0</v>
      </c>
      <c r="AI5" s="72">
        <v>0</v>
      </c>
      <c r="AJ5" s="72">
        <v>0</v>
      </c>
      <c r="AK5" s="72">
        <v>0</v>
      </c>
      <c r="AL5" s="72">
        <v>0</v>
      </c>
    </row>
    <row r="6" spans="2:38" ht="15">
      <c r="B6" s="182" t="s">
        <v>143</v>
      </c>
      <c r="C6" s="72">
        <v>3</v>
      </c>
      <c r="D6" s="72">
        <v>0.3</v>
      </c>
      <c r="E6" s="72">
        <v>4</v>
      </c>
      <c r="F6" s="72">
        <v>0.4</v>
      </c>
      <c r="G6" s="409">
        <f t="shared" si="0"/>
        <v>11.11111111111111</v>
      </c>
      <c r="H6" s="410">
        <f t="shared" si="1"/>
        <v>16.666666666666664</v>
      </c>
      <c r="I6" s="71" t="s">
        <v>139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173"/>
      <c r="Q6" s="71" t="s">
        <v>139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Z6" s="71" t="s">
        <v>139</v>
      </c>
      <c r="AA6" s="72">
        <v>0</v>
      </c>
      <c r="AB6" s="72">
        <v>0</v>
      </c>
      <c r="AC6" s="72">
        <v>0</v>
      </c>
      <c r="AD6" s="72">
        <v>0</v>
      </c>
      <c r="AE6" s="173"/>
      <c r="AF6" s="71" t="s">
        <v>139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</row>
    <row r="7" spans="2:38" ht="15">
      <c r="B7" s="182" t="s">
        <v>147</v>
      </c>
      <c r="C7" s="72">
        <v>2</v>
      </c>
      <c r="D7" s="72">
        <v>0.1</v>
      </c>
      <c r="E7" s="72">
        <v>1</v>
      </c>
      <c r="F7" s="72">
        <v>0.1</v>
      </c>
      <c r="G7" s="409">
        <f t="shared" si="0"/>
        <v>7.4074074074074066</v>
      </c>
      <c r="H7" s="403">
        <f t="shared" si="1"/>
        <v>4.166666666666666</v>
      </c>
      <c r="I7" s="71" t="s">
        <v>140</v>
      </c>
      <c r="J7" s="72">
        <v>1</v>
      </c>
      <c r="K7" s="72">
        <v>0.3</v>
      </c>
      <c r="L7" s="72">
        <v>0</v>
      </c>
      <c r="M7" s="72">
        <v>0</v>
      </c>
      <c r="N7" s="72">
        <v>1</v>
      </c>
      <c r="O7" s="72">
        <v>0.2</v>
      </c>
      <c r="P7" s="173"/>
      <c r="Q7" s="71" t="s">
        <v>140</v>
      </c>
      <c r="R7" s="72">
        <v>2</v>
      </c>
      <c r="S7" s="72">
        <v>0.7</v>
      </c>
      <c r="T7" s="72">
        <v>0</v>
      </c>
      <c r="U7" s="72">
        <v>0</v>
      </c>
      <c r="V7" s="72">
        <v>2</v>
      </c>
      <c r="W7" s="72">
        <v>0.3</v>
      </c>
      <c r="Z7" s="71" t="s">
        <v>140</v>
      </c>
      <c r="AA7" s="72">
        <v>1</v>
      </c>
      <c r="AB7" s="72">
        <v>0.3</v>
      </c>
      <c r="AC7" s="72">
        <v>0</v>
      </c>
      <c r="AD7" s="72">
        <v>0</v>
      </c>
      <c r="AE7" s="173"/>
      <c r="AF7" s="71" t="s">
        <v>140</v>
      </c>
      <c r="AG7" s="72">
        <v>0</v>
      </c>
      <c r="AH7" s="72">
        <v>0</v>
      </c>
      <c r="AI7" s="72">
        <v>2</v>
      </c>
      <c r="AJ7" s="72">
        <v>1.2</v>
      </c>
      <c r="AK7" s="72">
        <v>0</v>
      </c>
      <c r="AL7" s="72">
        <v>0</v>
      </c>
    </row>
    <row r="8" spans="2:38" ht="15">
      <c r="B8" s="182" t="s">
        <v>154</v>
      </c>
      <c r="C8" s="72">
        <v>2</v>
      </c>
      <c r="D8" s="72">
        <v>0.4</v>
      </c>
      <c r="E8" s="72">
        <v>0</v>
      </c>
      <c r="F8" s="72">
        <v>0</v>
      </c>
      <c r="G8" s="409">
        <f t="shared" si="0"/>
        <v>7.4074074074074066</v>
      </c>
      <c r="H8" s="403">
        <f t="shared" si="1"/>
        <v>0</v>
      </c>
      <c r="I8" s="71" t="s">
        <v>141</v>
      </c>
      <c r="J8" s="72">
        <v>1</v>
      </c>
      <c r="K8" s="72">
        <v>0.4</v>
      </c>
      <c r="L8" s="72">
        <v>0</v>
      </c>
      <c r="M8" s="72">
        <v>0</v>
      </c>
      <c r="N8" s="72">
        <v>1</v>
      </c>
      <c r="O8" s="72">
        <v>0.2</v>
      </c>
      <c r="P8" s="173"/>
      <c r="Q8" s="71" t="s">
        <v>141</v>
      </c>
      <c r="R8" s="72">
        <v>2</v>
      </c>
      <c r="S8" s="72">
        <v>0.7</v>
      </c>
      <c r="T8" s="72">
        <v>1</v>
      </c>
      <c r="U8" s="72">
        <v>0.4</v>
      </c>
      <c r="V8" s="72">
        <v>3</v>
      </c>
      <c r="W8" s="72">
        <v>0.5</v>
      </c>
      <c r="Z8" s="71" t="s">
        <v>141</v>
      </c>
      <c r="AA8" s="72">
        <v>1</v>
      </c>
      <c r="AB8" s="72">
        <v>0.3</v>
      </c>
      <c r="AC8" s="72">
        <v>0</v>
      </c>
      <c r="AD8" s="72">
        <v>0</v>
      </c>
      <c r="AE8" s="173"/>
      <c r="AF8" s="71" t="s">
        <v>141</v>
      </c>
      <c r="AG8" s="72">
        <v>1</v>
      </c>
      <c r="AH8" s="72">
        <v>0.3</v>
      </c>
      <c r="AI8" s="72">
        <v>2</v>
      </c>
      <c r="AJ8" s="72">
        <v>1.1</v>
      </c>
      <c r="AK8" s="72">
        <v>0</v>
      </c>
      <c r="AL8" s="72">
        <v>0</v>
      </c>
    </row>
    <row r="9" spans="2:38" ht="15">
      <c r="B9" s="182" t="s">
        <v>142</v>
      </c>
      <c r="C9" s="72">
        <v>1</v>
      </c>
      <c r="D9" s="72">
        <v>0.4</v>
      </c>
      <c r="E9" s="72">
        <v>4</v>
      </c>
      <c r="F9" s="72">
        <v>1.5</v>
      </c>
      <c r="G9" s="409">
        <f t="shared" si="0"/>
        <v>3.7037037037037033</v>
      </c>
      <c r="H9" s="410">
        <f t="shared" si="1"/>
        <v>16.666666666666664</v>
      </c>
      <c r="I9" s="71" t="s">
        <v>142</v>
      </c>
      <c r="J9" s="72">
        <v>0</v>
      </c>
      <c r="K9" s="72">
        <v>0</v>
      </c>
      <c r="L9" s="72">
        <v>1</v>
      </c>
      <c r="M9" s="72">
        <v>0.8</v>
      </c>
      <c r="N9" s="72">
        <v>1</v>
      </c>
      <c r="O9" s="72">
        <v>0.4</v>
      </c>
      <c r="P9" s="173"/>
      <c r="Q9" s="71" t="s">
        <v>142</v>
      </c>
      <c r="R9" s="72">
        <v>1</v>
      </c>
      <c r="S9" s="72">
        <v>0.8</v>
      </c>
      <c r="T9" s="72">
        <v>3</v>
      </c>
      <c r="U9" s="72">
        <v>2.3</v>
      </c>
      <c r="V9" s="72">
        <v>4</v>
      </c>
      <c r="W9" s="72">
        <v>1.5</v>
      </c>
      <c r="Z9" s="71" t="s">
        <v>142</v>
      </c>
      <c r="AA9" s="72">
        <v>1</v>
      </c>
      <c r="AB9" s="72">
        <v>0.6</v>
      </c>
      <c r="AC9" s="72">
        <v>0</v>
      </c>
      <c r="AD9" s="72">
        <v>0</v>
      </c>
      <c r="AE9" s="173"/>
      <c r="AF9" s="71" t="s">
        <v>142</v>
      </c>
      <c r="AG9" s="72">
        <v>3</v>
      </c>
      <c r="AH9" s="72">
        <v>1.7</v>
      </c>
      <c r="AI9" s="72">
        <v>0</v>
      </c>
      <c r="AJ9" s="72">
        <v>0</v>
      </c>
      <c r="AK9" s="72">
        <v>1</v>
      </c>
      <c r="AL9" s="72">
        <v>9.2</v>
      </c>
    </row>
    <row r="10" spans="2:38" ht="15">
      <c r="B10" s="182" t="s">
        <v>141</v>
      </c>
      <c r="C10" s="72">
        <v>1</v>
      </c>
      <c r="D10" s="72">
        <v>0.2</v>
      </c>
      <c r="E10" s="72">
        <v>3</v>
      </c>
      <c r="F10" s="72">
        <v>0.5</v>
      </c>
      <c r="G10" s="409">
        <f t="shared" si="0"/>
        <v>3.7037037037037033</v>
      </c>
      <c r="H10" s="410">
        <f t="shared" si="1"/>
        <v>12.5</v>
      </c>
      <c r="I10" s="71" t="s">
        <v>143</v>
      </c>
      <c r="J10" s="72">
        <v>1</v>
      </c>
      <c r="K10" s="72">
        <v>0.2</v>
      </c>
      <c r="L10" s="72">
        <v>2</v>
      </c>
      <c r="M10" s="72">
        <v>0.4</v>
      </c>
      <c r="N10" s="72">
        <v>3</v>
      </c>
      <c r="O10" s="72">
        <v>0.3</v>
      </c>
      <c r="P10" s="173"/>
      <c r="Q10" s="71" t="s">
        <v>143</v>
      </c>
      <c r="R10" s="72">
        <v>1</v>
      </c>
      <c r="S10" s="72">
        <v>0.2</v>
      </c>
      <c r="T10" s="72">
        <v>3</v>
      </c>
      <c r="U10" s="72">
        <v>0.6</v>
      </c>
      <c r="V10" s="72">
        <v>4</v>
      </c>
      <c r="W10" s="72">
        <v>0.4</v>
      </c>
      <c r="Z10" s="71" t="s">
        <v>143</v>
      </c>
      <c r="AA10" s="72">
        <v>2</v>
      </c>
      <c r="AB10" s="72">
        <v>0.3</v>
      </c>
      <c r="AC10" s="72">
        <v>1</v>
      </c>
      <c r="AD10" s="72">
        <v>0.4</v>
      </c>
      <c r="AE10" s="173"/>
      <c r="AF10" s="71" t="s">
        <v>143</v>
      </c>
      <c r="AG10" s="72">
        <v>3</v>
      </c>
      <c r="AH10" s="72">
        <v>0.4</v>
      </c>
      <c r="AI10" s="72">
        <v>1</v>
      </c>
      <c r="AJ10" s="72">
        <v>0.4</v>
      </c>
      <c r="AK10" s="72">
        <v>0</v>
      </c>
      <c r="AL10" s="72">
        <v>0</v>
      </c>
    </row>
    <row r="11" spans="2:38" ht="15">
      <c r="B11" s="182" t="s">
        <v>140</v>
      </c>
      <c r="C11" s="72">
        <v>1</v>
      </c>
      <c r="D11" s="72">
        <v>0.2</v>
      </c>
      <c r="E11" s="72">
        <v>2</v>
      </c>
      <c r="F11" s="72">
        <v>0.3</v>
      </c>
      <c r="G11" s="409">
        <f t="shared" si="0"/>
        <v>3.7037037037037033</v>
      </c>
      <c r="H11" s="410">
        <f t="shared" si="1"/>
        <v>8.333333333333332</v>
      </c>
      <c r="I11" s="71" t="s">
        <v>144</v>
      </c>
      <c r="J11" s="72">
        <v>4</v>
      </c>
      <c r="K11" s="72">
        <v>0.5</v>
      </c>
      <c r="L11" s="72">
        <v>4</v>
      </c>
      <c r="M11" s="72">
        <v>0.6</v>
      </c>
      <c r="N11" s="72">
        <v>8</v>
      </c>
      <c r="O11" s="72">
        <v>0.5</v>
      </c>
      <c r="P11" s="173"/>
      <c r="Q11" s="71" t="s">
        <v>144</v>
      </c>
      <c r="R11" s="72">
        <v>0</v>
      </c>
      <c r="S11" s="72">
        <v>0</v>
      </c>
      <c r="T11" s="72">
        <v>1</v>
      </c>
      <c r="U11" s="72">
        <v>0.1</v>
      </c>
      <c r="V11" s="72">
        <v>1</v>
      </c>
      <c r="W11" s="72">
        <v>0.1</v>
      </c>
      <c r="Z11" s="71" t="s">
        <v>144</v>
      </c>
      <c r="AA11" s="72">
        <v>6</v>
      </c>
      <c r="AB11" s="72">
        <v>0.5</v>
      </c>
      <c r="AC11" s="72">
        <v>2</v>
      </c>
      <c r="AD11" s="72">
        <v>0.7</v>
      </c>
      <c r="AE11" s="173"/>
      <c r="AF11" s="71" t="s">
        <v>144</v>
      </c>
      <c r="AG11" s="72">
        <v>1</v>
      </c>
      <c r="AH11" s="72">
        <v>0.1</v>
      </c>
      <c r="AI11" s="72">
        <v>0</v>
      </c>
      <c r="AJ11" s="72">
        <v>0</v>
      </c>
      <c r="AK11" s="72">
        <v>0</v>
      </c>
      <c r="AL11" s="72">
        <v>0</v>
      </c>
    </row>
    <row r="12" spans="2:38" ht="15">
      <c r="B12" s="182" t="s">
        <v>146</v>
      </c>
      <c r="C12" s="72">
        <v>1</v>
      </c>
      <c r="D12" s="72">
        <v>0.1</v>
      </c>
      <c r="E12" s="72">
        <v>2</v>
      </c>
      <c r="F12" s="72">
        <v>0.2</v>
      </c>
      <c r="G12" s="409">
        <f t="shared" si="0"/>
        <v>3.7037037037037033</v>
      </c>
      <c r="H12" s="403">
        <f t="shared" si="1"/>
        <v>8.333333333333332</v>
      </c>
      <c r="I12" s="71" t="s">
        <v>145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173"/>
      <c r="Q12" s="71" t="s">
        <v>145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Z12" s="71" t="s">
        <v>145</v>
      </c>
      <c r="AA12" s="72">
        <v>0</v>
      </c>
      <c r="AB12" s="72">
        <v>0</v>
      </c>
      <c r="AC12" s="72">
        <v>0</v>
      </c>
      <c r="AD12" s="72">
        <v>0</v>
      </c>
      <c r="AE12" s="173"/>
      <c r="AF12" s="71" t="s">
        <v>145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</row>
    <row r="13" spans="2:38" ht="15">
      <c r="B13" s="182" t="s">
        <v>137</v>
      </c>
      <c r="C13" s="72">
        <v>1</v>
      </c>
      <c r="D13" s="72">
        <v>0.2</v>
      </c>
      <c r="E13" s="72">
        <v>0</v>
      </c>
      <c r="F13" s="72">
        <v>0</v>
      </c>
      <c r="G13" s="409">
        <f t="shared" si="0"/>
        <v>3.7037037037037033</v>
      </c>
      <c r="H13" s="403">
        <f t="shared" si="1"/>
        <v>0</v>
      </c>
      <c r="I13" s="71" t="s">
        <v>146</v>
      </c>
      <c r="J13" s="72">
        <v>0</v>
      </c>
      <c r="K13" s="72">
        <v>0</v>
      </c>
      <c r="L13" s="72">
        <v>1</v>
      </c>
      <c r="M13" s="72">
        <v>0.2</v>
      </c>
      <c r="N13" s="72">
        <v>1</v>
      </c>
      <c r="O13" s="72">
        <v>0.1</v>
      </c>
      <c r="P13" s="173"/>
      <c r="Q13" s="71" t="s">
        <v>146</v>
      </c>
      <c r="R13" s="72">
        <v>1</v>
      </c>
      <c r="S13" s="72">
        <v>0.2</v>
      </c>
      <c r="T13" s="72">
        <v>1</v>
      </c>
      <c r="U13" s="72">
        <v>0.2</v>
      </c>
      <c r="V13" s="72">
        <v>2</v>
      </c>
      <c r="W13" s="72">
        <v>0.2</v>
      </c>
      <c r="Z13" s="71" t="s">
        <v>146</v>
      </c>
      <c r="AA13" s="72">
        <v>0</v>
      </c>
      <c r="AB13" s="72">
        <v>0</v>
      </c>
      <c r="AC13" s="72">
        <v>1</v>
      </c>
      <c r="AD13" s="72">
        <v>1</v>
      </c>
      <c r="AE13" s="173"/>
      <c r="AF13" s="71" t="s">
        <v>146</v>
      </c>
      <c r="AG13" s="72">
        <v>2</v>
      </c>
      <c r="AH13" s="72">
        <v>0.3</v>
      </c>
      <c r="AI13" s="72">
        <v>0</v>
      </c>
      <c r="AJ13" s="72">
        <v>0</v>
      </c>
      <c r="AK13" s="72">
        <v>0</v>
      </c>
      <c r="AL13" s="72">
        <v>0</v>
      </c>
    </row>
    <row r="14" spans="2:38" ht="15">
      <c r="B14" s="182" t="s">
        <v>150</v>
      </c>
      <c r="C14" s="72">
        <v>0</v>
      </c>
      <c r="D14" s="72">
        <v>0</v>
      </c>
      <c r="E14" s="72">
        <v>1</v>
      </c>
      <c r="F14" s="72">
        <v>0.9</v>
      </c>
      <c r="G14" s="409">
        <f t="shared" si="0"/>
        <v>0</v>
      </c>
      <c r="H14" s="403">
        <f t="shared" si="1"/>
        <v>4.166666666666666</v>
      </c>
      <c r="I14" s="71" t="s">
        <v>147</v>
      </c>
      <c r="J14" s="72">
        <v>1</v>
      </c>
      <c r="K14" s="72">
        <v>0.1</v>
      </c>
      <c r="L14" s="72">
        <v>1</v>
      </c>
      <c r="M14" s="72">
        <v>0.1</v>
      </c>
      <c r="N14" s="72">
        <v>2</v>
      </c>
      <c r="O14" s="72">
        <v>0.1</v>
      </c>
      <c r="P14" s="173"/>
      <c r="Q14" s="71" t="s">
        <v>147</v>
      </c>
      <c r="R14" s="72">
        <v>1</v>
      </c>
      <c r="S14" s="72">
        <v>0.1</v>
      </c>
      <c r="T14" s="72">
        <v>0</v>
      </c>
      <c r="U14" s="72">
        <v>0</v>
      </c>
      <c r="V14" s="72">
        <v>1</v>
      </c>
      <c r="W14" s="72">
        <v>0.1</v>
      </c>
      <c r="Z14" s="71" t="s">
        <v>147</v>
      </c>
      <c r="AA14" s="72">
        <v>1</v>
      </c>
      <c r="AB14" s="72">
        <v>0.1</v>
      </c>
      <c r="AC14" s="72">
        <v>1</v>
      </c>
      <c r="AD14" s="72">
        <v>0.7</v>
      </c>
      <c r="AE14" s="173"/>
      <c r="AF14" s="71" t="s">
        <v>147</v>
      </c>
      <c r="AG14" s="72">
        <v>1</v>
      </c>
      <c r="AH14" s="72">
        <v>0.1</v>
      </c>
      <c r="AI14" s="72">
        <v>0</v>
      </c>
      <c r="AJ14" s="72">
        <v>0</v>
      </c>
      <c r="AK14" s="72">
        <v>0</v>
      </c>
      <c r="AL14" s="72">
        <v>0</v>
      </c>
    </row>
    <row r="15" spans="2:38" ht="15">
      <c r="B15" s="182" t="s">
        <v>152</v>
      </c>
      <c r="C15" s="72">
        <v>0</v>
      </c>
      <c r="D15" s="72">
        <v>0</v>
      </c>
      <c r="E15" s="72">
        <v>1</v>
      </c>
      <c r="F15" s="72">
        <v>0.4</v>
      </c>
      <c r="G15" s="409">
        <f t="shared" si="0"/>
        <v>0</v>
      </c>
      <c r="H15" s="403">
        <f t="shared" si="1"/>
        <v>4.166666666666666</v>
      </c>
      <c r="I15" s="71" t="s">
        <v>148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173"/>
      <c r="Q15" s="71" t="s">
        <v>148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Z15" s="71" t="s">
        <v>148</v>
      </c>
      <c r="AA15" s="72">
        <v>0</v>
      </c>
      <c r="AB15" s="72">
        <v>0</v>
      </c>
      <c r="AC15" s="72">
        <v>0</v>
      </c>
      <c r="AD15" s="72">
        <v>0</v>
      </c>
      <c r="AE15" s="173"/>
      <c r="AF15" s="71" t="s">
        <v>148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</row>
    <row r="16" spans="2:38" ht="15">
      <c r="B16" s="182" t="s">
        <v>138</v>
      </c>
      <c r="C16" s="72">
        <v>0</v>
      </c>
      <c r="D16" s="72">
        <v>0</v>
      </c>
      <c r="E16" s="72">
        <v>0</v>
      </c>
      <c r="F16" s="72">
        <v>0</v>
      </c>
      <c r="G16" s="409">
        <f t="shared" si="0"/>
        <v>0</v>
      </c>
      <c r="H16" s="403">
        <f t="shared" si="1"/>
        <v>0</v>
      </c>
      <c r="I16" s="71" t="s">
        <v>149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173"/>
      <c r="Q16" s="71" t="s">
        <v>149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Z16" s="71" t="s">
        <v>149</v>
      </c>
      <c r="AA16" s="72">
        <v>0</v>
      </c>
      <c r="AB16" s="72">
        <v>0</v>
      </c>
      <c r="AC16" s="72">
        <v>0</v>
      </c>
      <c r="AD16" s="72">
        <v>0</v>
      </c>
      <c r="AE16" s="173"/>
      <c r="AF16" s="71" t="s">
        <v>149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</row>
    <row r="17" spans="2:38" ht="15">
      <c r="B17" s="182" t="s">
        <v>139</v>
      </c>
      <c r="C17" s="72">
        <v>0</v>
      </c>
      <c r="D17" s="72">
        <v>0</v>
      </c>
      <c r="E17" s="72">
        <v>0</v>
      </c>
      <c r="F17" s="72">
        <v>0</v>
      </c>
      <c r="G17" s="409">
        <f t="shared" si="0"/>
        <v>0</v>
      </c>
      <c r="H17" s="403">
        <f t="shared" si="1"/>
        <v>0</v>
      </c>
      <c r="I17" s="71" t="s">
        <v>150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173"/>
      <c r="Q17" s="71" t="s">
        <v>150</v>
      </c>
      <c r="R17" s="72">
        <v>1</v>
      </c>
      <c r="S17" s="72">
        <v>1.9</v>
      </c>
      <c r="T17" s="72">
        <v>0</v>
      </c>
      <c r="U17" s="72">
        <v>0</v>
      </c>
      <c r="V17" s="72">
        <v>1</v>
      </c>
      <c r="W17" s="72">
        <v>0.9</v>
      </c>
      <c r="Z17" s="71" t="s">
        <v>150</v>
      </c>
      <c r="AA17" s="72">
        <v>0</v>
      </c>
      <c r="AB17" s="72">
        <v>0</v>
      </c>
      <c r="AC17" s="72">
        <v>0</v>
      </c>
      <c r="AD17" s="72">
        <v>0</v>
      </c>
      <c r="AE17" s="173"/>
      <c r="AF17" s="71" t="s">
        <v>150</v>
      </c>
      <c r="AG17" s="72">
        <v>0</v>
      </c>
      <c r="AH17" s="72">
        <v>0</v>
      </c>
      <c r="AI17" s="72">
        <v>1</v>
      </c>
      <c r="AJ17" s="72">
        <v>4</v>
      </c>
      <c r="AK17" s="72">
        <v>0</v>
      </c>
      <c r="AL17" s="72">
        <v>0</v>
      </c>
    </row>
    <row r="18" spans="2:38" ht="15">
      <c r="B18" s="182" t="s">
        <v>145</v>
      </c>
      <c r="C18" s="72">
        <v>0</v>
      </c>
      <c r="D18" s="72">
        <v>0</v>
      </c>
      <c r="E18" s="72">
        <v>0</v>
      </c>
      <c r="F18" s="72">
        <v>0</v>
      </c>
      <c r="G18" s="409">
        <f t="shared" si="0"/>
        <v>0</v>
      </c>
      <c r="H18" s="403">
        <f t="shared" si="1"/>
        <v>0</v>
      </c>
      <c r="I18" s="71" t="s">
        <v>151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173"/>
      <c r="Q18" s="71" t="s">
        <v>151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Z18" s="71" t="s">
        <v>151</v>
      </c>
      <c r="AA18" s="72">
        <v>0</v>
      </c>
      <c r="AB18" s="72">
        <v>0</v>
      </c>
      <c r="AC18" s="72">
        <v>0</v>
      </c>
      <c r="AD18" s="72">
        <v>0</v>
      </c>
      <c r="AE18" s="173"/>
      <c r="AF18" s="71" t="s">
        <v>151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</row>
    <row r="19" spans="2:38" ht="15">
      <c r="B19" s="182" t="s">
        <v>148</v>
      </c>
      <c r="C19" s="72">
        <v>0</v>
      </c>
      <c r="D19" s="72">
        <v>0</v>
      </c>
      <c r="E19" s="72">
        <v>0</v>
      </c>
      <c r="F19" s="72">
        <v>0</v>
      </c>
      <c r="G19" s="409">
        <f t="shared" si="0"/>
        <v>0</v>
      </c>
      <c r="H19" s="403">
        <f t="shared" si="1"/>
        <v>0</v>
      </c>
      <c r="I19" s="71" t="s">
        <v>152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173"/>
      <c r="Q19" s="71" t="s">
        <v>152</v>
      </c>
      <c r="R19" s="72">
        <v>1</v>
      </c>
      <c r="S19" s="72">
        <v>0.7</v>
      </c>
      <c r="T19" s="72">
        <v>0</v>
      </c>
      <c r="U19" s="72">
        <v>0</v>
      </c>
      <c r="V19" s="72">
        <v>1</v>
      </c>
      <c r="W19" s="72">
        <v>0.4</v>
      </c>
      <c r="Z19" s="71" t="s">
        <v>152</v>
      </c>
      <c r="AA19" s="72">
        <v>0</v>
      </c>
      <c r="AB19" s="72">
        <v>0</v>
      </c>
      <c r="AC19" s="72">
        <v>0</v>
      </c>
      <c r="AD19" s="72">
        <v>0</v>
      </c>
      <c r="AE19" s="173"/>
      <c r="AF19" s="71" t="s">
        <v>152</v>
      </c>
      <c r="AG19" s="72">
        <v>0</v>
      </c>
      <c r="AH19" s="72">
        <v>0</v>
      </c>
      <c r="AI19" s="72">
        <v>1</v>
      </c>
      <c r="AJ19" s="72">
        <v>4.3</v>
      </c>
      <c r="AK19" s="72">
        <v>0</v>
      </c>
      <c r="AL19" s="72">
        <v>0</v>
      </c>
    </row>
    <row r="20" spans="2:38" ht="15">
      <c r="B20" s="182" t="s">
        <v>149</v>
      </c>
      <c r="C20" s="72">
        <v>0</v>
      </c>
      <c r="D20" s="72">
        <v>0</v>
      </c>
      <c r="E20" s="72">
        <v>0</v>
      </c>
      <c r="F20" s="72">
        <v>0</v>
      </c>
      <c r="G20" s="409">
        <f t="shared" si="0"/>
        <v>0</v>
      </c>
      <c r="H20" s="403">
        <f t="shared" si="1"/>
        <v>0</v>
      </c>
      <c r="I20" s="71" t="s">
        <v>153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173"/>
      <c r="Q20" s="71" t="s">
        <v>153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Z20" s="71" t="s">
        <v>153</v>
      </c>
      <c r="AA20" s="72">
        <v>0</v>
      </c>
      <c r="AB20" s="72">
        <v>0</v>
      </c>
      <c r="AC20" s="72">
        <v>0</v>
      </c>
      <c r="AD20" s="72">
        <v>0</v>
      </c>
      <c r="AE20" s="173"/>
      <c r="AF20" s="71" t="s">
        <v>153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</row>
    <row r="21" spans="2:38" ht="15">
      <c r="B21" s="182" t="s">
        <v>151</v>
      </c>
      <c r="C21" s="72">
        <v>0</v>
      </c>
      <c r="D21" s="72">
        <v>0</v>
      </c>
      <c r="E21" s="72">
        <v>0</v>
      </c>
      <c r="F21" s="72">
        <v>0</v>
      </c>
      <c r="G21" s="409">
        <f t="shared" si="0"/>
        <v>0</v>
      </c>
      <c r="H21" s="403">
        <f t="shared" si="1"/>
        <v>0</v>
      </c>
      <c r="I21" s="71" t="s">
        <v>154</v>
      </c>
      <c r="J21" s="72">
        <v>1</v>
      </c>
      <c r="K21" s="72">
        <v>0.4</v>
      </c>
      <c r="L21" s="72">
        <v>1</v>
      </c>
      <c r="M21" s="72">
        <v>0.4</v>
      </c>
      <c r="N21" s="72">
        <v>2</v>
      </c>
      <c r="O21" s="72">
        <v>0.4</v>
      </c>
      <c r="P21" s="173"/>
      <c r="Q21" s="71" t="s">
        <v>154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Z21" s="71" t="s">
        <v>154</v>
      </c>
      <c r="AA21" s="72">
        <v>2</v>
      </c>
      <c r="AB21" s="72">
        <v>0.6</v>
      </c>
      <c r="AC21" s="72">
        <v>0</v>
      </c>
      <c r="AD21" s="72">
        <v>0</v>
      </c>
      <c r="AE21" s="173"/>
      <c r="AF21" s="71" t="s">
        <v>154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</row>
    <row r="22" spans="2:38" ht="15">
      <c r="B22" s="182" t="s">
        <v>153</v>
      </c>
      <c r="C22" s="72">
        <v>0</v>
      </c>
      <c r="D22" s="72">
        <v>0</v>
      </c>
      <c r="E22" s="72">
        <v>0</v>
      </c>
      <c r="F22" s="72">
        <v>0</v>
      </c>
      <c r="G22" s="409">
        <f t="shared" si="0"/>
        <v>0</v>
      </c>
      <c r="H22" s="403">
        <f t="shared" si="1"/>
        <v>0</v>
      </c>
      <c r="I22" s="71" t="s">
        <v>155</v>
      </c>
      <c r="J22" s="72">
        <v>4</v>
      </c>
      <c r="K22" s="72">
        <v>0.8</v>
      </c>
      <c r="L22" s="72">
        <v>3</v>
      </c>
      <c r="M22" s="72">
        <v>0.6</v>
      </c>
      <c r="N22" s="72">
        <v>7</v>
      </c>
      <c r="O22" s="72">
        <v>0.7</v>
      </c>
      <c r="P22" s="173"/>
      <c r="Q22" s="71" t="s">
        <v>155</v>
      </c>
      <c r="R22" s="72">
        <v>2</v>
      </c>
      <c r="S22" s="72">
        <v>0.4</v>
      </c>
      <c r="T22" s="72">
        <v>3</v>
      </c>
      <c r="U22" s="72">
        <v>0.6</v>
      </c>
      <c r="V22" s="72">
        <v>5</v>
      </c>
      <c r="W22" s="72">
        <v>0.5</v>
      </c>
      <c r="Z22" s="71" t="s">
        <v>155</v>
      </c>
      <c r="AA22" s="72">
        <v>6</v>
      </c>
      <c r="AB22" s="72">
        <v>1</v>
      </c>
      <c r="AC22" s="72">
        <v>1</v>
      </c>
      <c r="AD22" s="72">
        <v>0.3</v>
      </c>
      <c r="AE22" s="173"/>
      <c r="AF22" s="71" t="s">
        <v>155</v>
      </c>
      <c r="AG22" s="72">
        <v>1</v>
      </c>
      <c r="AH22" s="72">
        <v>0.2</v>
      </c>
      <c r="AI22" s="72">
        <v>4</v>
      </c>
      <c r="AJ22" s="72">
        <v>1.3</v>
      </c>
      <c r="AK22" s="72">
        <v>0</v>
      </c>
      <c r="AL22" s="72">
        <v>0</v>
      </c>
    </row>
    <row r="23" spans="2:38" ht="15">
      <c r="B23" s="182" t="s">
        <v>156</v>
      </c>
      <c r="C23" s="72">
        <v>0</v>
      </c>
      <c r="D23" s="72">
        <v>0</v>
      </c>
      <c r="E23" s="72">
        <v>0</v>
      </c>
      <c r="F23" s="72">
        <v>0</v>
      </c>
      <c r="G23" s="409">
        <f t="shared" si="0"/>
        <v>0</v>
      </c>
      <c r="H23" s="403">
        <f t="shared" si="1"/>
        <v>0</v>
      </c>
      <c r="I23" s="71" t="s">
        <v>156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173"/>
      <c r="Q23" s="71" t="s">
        <v>156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Z23" s="71" t="s">
        <v>156</v>
      </c>
      <c r="AA23" s="72">
        <v>0</v>
      </c>
      <c r="AB23" s="72">
        <v>0</v>
      </c>
      <c r="AC23" s="72">
        <v>0</v>
      </c>
      <c r="AD23" s="72">
        <v>0</v>
      </c>
      <c r="AE23" s="173"/>
      <c r="AF23" s="71" t="s">
        <v>156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</row>
    <row r="24" spans="2:38" ht="15">
      <c r="B24" s="182" t="s">
        <v>39</v>
      </c>
      <c r="C24" s="72">
        <v>0</v>
      </c>
      <c r="D24" s="72">
        <v>0</v>
      </c>
      <c r="E24" s="72">
        <v>0</v>
      </c>
      <c r="F24" s="72">
        <v>0</v>
      </c>
      <c r="G24" s="409">
        <f>+C24/27*100</f>
        <v>0</v>
      </c>
      <c r="H24" s="403">
        <f>+E24/24*100</f>
        <v>0</v>
      </c>
      <c r="I24" s="71" t="s">
        <v>39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173"/>
      <c r="Q24" s="71" t="s">
        <v>39</v>
      </c>
      <c r="R24" s="72">
        <v>0</v>
      </c>
      <c r="S24" s="72" t="s">
        <v>456</v>
      </c>
      <c r="T24" s="72">
        <v>0</v>
      </c>
      <c r="U24" s="72" t="s">
        <v>455</v>
      </c>
      <c r="V24" s="72">
        <v>0</v>
      </c>
      <c r="W24" s="72" t="s">
        <v>455</v>
      </c>
      <c r="Z24" s="71" t="s">
        <v>39</v>
      </c>
      <c r="AA24" s="72">
        <v>0</v>
      </c>
      <c r="AB24" s="72">
        <v>0</v>
      </c>
      <c r="AC24" s="72">
        <v>0</v>
      </c>
      <c r="AD24" s="72">
        <v>0</v>
      </c>
      <c r="AE24" s="173"/>
      <c r="AF24" s="71" t="s">
        <v>39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</row>
    <row r="25" spans="2:38" ht="15">
      <c r="B25" s="70" t="s">
        <v>157</v>
      </c>
      <c r="C25" s="70">
        <v>27</v>
      </c>
      <c r="D25" s="70">
        <v>0.3</v>
      </c>
      <c r="E25" s="70">
        <v>24</v>
      </c>
      <c r="F25" s="70">
        <v>0.2</v>
      </c>
      <c r="G25" s="409">
        <f>+C25/27*100</f>
        <v>100</v>
      </c>
      <c r="H25" s="403">
        <f>+E25/24*100</f>
        <v>100</v>
      </c>
      <c r="I25" s="77" t="s">
        <v>157</v>
      </c>
      <c r="J25" s="70">
        <v>14</v>
      </c>
      <c r="K25" s="70">
        <v>0.3</v>
      </c>
      <c r="L25" s="70">
        <v>13</v>
      </c>
      <c r="M25" s="70">
        <v>0.3</v>
      </c>
      <c r="N25" s="70">
        <v>27</v>
      </c>
      <c r="O25" s="70">
        <v>0.3</v>
      </c>
      <c r="P25" s="173"/>
      <c r="Q25" s="77" t="s">
        <v>157</v>
      </c>
      <c r="R25" s="70">
        <v>12</v>
      </c>
      <c r="S25" s="70">
        <v>0.2</v>
      </c>
      <c r="T25" s="70">
        <v>12</v>
      </c>
      <c r="U25" s="70">
        <v>0.3</v>
      </c>
      <c r="V25" s="70">
        <v>24</v>
      </c>
      <c r="W25" s="70">
        <v>0.2</v>
      </c>
      <c r="Z25" s="77" t="s">
        <v>157</v>
      </c>
      <c r="AA25" s="68">
        <v>21</v>
      </c>
      <c r="AB25" s="68">
        <v>0.3</v>
      </c>
      <c r="AC25" s="68">
        <v>6</v>
      </c>
      <c r="AD25" s="68">
        <v>0.3</v>
      </c>
      <c r="AE25" s="173"/>
      <c r="AF25" s="77" t="s">
        <v>157</v>
      </c>
      <c r="AG25" s="68">
        <v>12</v>
      </c>
      <c r="AH25" s="68">
        <v>0.2</v>
      </c>
      <c r="AI25" s="68">
        <v>11</v>
      </c>
      <c r="AJ25" s="68">
        <v>0.6</v>
      </c>
      <c r="AK25" s="68">
        <v>1</v>
      </c>
      <c r="AL25" s="68">
        <v>0.3</v>
      </c>
    </row>
    <row r="27" spans="30:36" ht="15">
      <c r="AD27" s="3">
        <f>+AD25/AB25</f>
        <v>1</v>
      </c>
      <c r="AJ27" s="3">
        <f>+AJ25/AH25</f>
        <v>2.9999999999999996</v>
      </c>
    </row>
  </sheetData>
  <sheetProtection/>
  <mergeCells count="5">
    <mergeCell ref="J2:O2"/>
    <mergeCell ref="R2:W2"/>
    <mergeCell ref="AA2:AD2"/>
    <mergeCell ref="AG2:AL2"/>
    <mergeCell ref="Z2:Z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3:U60"/>
  <sheetViews>
    <sheetView zoomScale="80" zoomScaleNormal="80" zoomScalePageLayoutView="0" workbookViewId="0" topLeftCell="A1">
      <selection activeCell="R35" sqref="R35"/>
    </sheetView>
  </sheetViews>
  <sheetFormatPr defaultColWidth="11.421875" defaultRowHeight="15"/>
  <cols>
    <col min="1" max="1" width="11.421875" style="3" customWidth="1"/>
    <col min="2" max="2" width="23.7109375" style="3" customWidth="1"/>
    <col min="3" max="15" width="10.28125" style="3" customWidth="1"/>
    <col min="16" max="20" width="8.421875" style="3" customWidth="1"/>
    <col min="21" max="22" width="11.421875" style="3" customWidth="1"/>
    <col min="23" max="23" width="19.421875" style="3" customWidth="1"/>
    <col min="24" max="27" width="11.421875" style="3" customWidth="1"/>
    <col min="28" max="30" width="0" style="3" hidden="1" customWidth="1"/>
    <col min="31" max="16384" width="11.421875" style="3" customWidth="1"/>
  </cols>
  <sheetData>
    <row r="3" ht="15.75">
      <c r="B3" s="176" t="s">
        <v>476</v>
      </c>
    </row>
    <row r="5" spans="2:21" ht="15">
      <c r="B5" s="468" t="s">
        <v>44</v>
      </c>
      <c r="C5" s="487" t="s">
        <v>440</v>
      </c>
      <c r="D5" s="488"/>
      <c r="E5" s="488"/>
      <c r="F5" s="488"/>
      <c r="G5" s="488"/>
      <c r="H5" s="488"/>
      <c r="I5" s="488"/>
      <c r="J5" s="488"/>
      <c r="K5" s="488"/>
      <c r="L5" s="488"/>
      <c r="N5" s="1"/>
      <c r="O5" s="1"/>
      <c r="P5" s="1"/>
      <c r="Q5" s="1"/>
      <c r="R5" s="1"/>
      <c r="S5" s="1"/>
      <c r="T5" s="1"/>
      <c r="U5" s="1"/>
    </row>
    <row r="6" spans="2:21" ht="30" customHeight="1">
      <c r="B6" s="468"/>
      <c r="C6" s="470" t="s">
        <v>382</v>
      </c>
      <c r="D6" s="470"/>
      <c r="E6" s="470" t="s">
        <v>383</v>
      </c>
      <c r="F6" s="470"/>
      <c r="G6" s="487" t="s">
        <v>135</v>
      </c>
      <c r="H6" s="488"/>
      <c r="I6" s="489" t="s">
        <v>385</v>
      </c>
      <c r="J6" s="490"/>
      <c r="K6" s="489" t="s">
        <v>386</v>
      </c>
      <c r="L6" s="490"/>
      <c r="N6" s="1"/>
      <c r="O6" s="1"/>
      <c r="P6" s="1"/>
      <c r="Q6" s="1"/>
      <c r="R6" s="1"/>
      <c r="S6" s="1"/>
      <c r="T6" s="1"/>
      <c r="U6" s="1"/>
    </row>
    <row r="7" spans="2:21" ht="15">
      <c r="B7" s="468"/>
      <c r="C7" s="68" t="s">
        <v>289</v>
      </c>
      <c r="D7" s="76" t="s">
        <v>20</v>
      </c>
      <c r="E7" s="68" t="s">
        <v>289</v>
      </c>
      <c r="F7" s="76" t="s">
        <v>20</v>
      </c>
      <c r="G7" s="68" t="s">
        <v>289</v>
      </c>
      <c r="H7" s="76" t="s">
        <v>20</v>
      </c>
      <c r="I7" s="164" t="s">
        <v>289</v>
      </c>
      <c r="J7" s="125" t="s">
        <v>20</v>
      </c>
      <c r="K7" s="164" t="s">
        <v>289</v>
      </c>
      <c r="L7" s="125" t="s">
        <v>20</v>
      </c>
      <c r="N7" s="1"/>
      <c r="O7" s="1"/>
      <c r="P7" s="1"/>
      <c r="Q7" s="1"/>
      <c r="R7" s="1"/>
      <c r="S7" s="1"/>
      <c r="T7" s="1"/>
      <c r="U7" s="1"/>
    </row>
    <row r="8" spans="2:21" ht="15">
      <c r="B8" s="71" t="s">
        <v>90</v>
      </c>
      <c r="C8" s="76">
        <v>0</v>
      </c>
      <c r="D8" s="144">
        <f>C8/$C$29</f>
        <v>0</v>
      </c>
      <c r="E8" s="76">
        <v>0</v>
      </c>
      <c r="F8" s="144">
        <f>E8/$E$29</f>
        <v>0</v>
      </c>
      <c r="G8" s="72">
        <v>0</v>
      </c>
      <c r="H8" s="144">
        <f aca="true" t="shared" si="0" ref="H8:H29">G8/$G$29</f>
        <v>0</v>
      </c>
      <c r="I8" s="125">
        <v>0</v>
      </c>
      <c r="J8" s="126">
        <f aca="true" t="shared" si="1" ref="J8:J29">I8/$I$29</f>
        <v>0</v>
      </c>
      <c r="K8" s="125">
        <v>0</v>
      </c>
      <c r="L8" s="126">
        <f aca="true" t="shared" si="2" ref="L8:L29">K8/$K$29</f>
        <v>0</v>
      </c>
      <c r="N8" s="1"/>
      <c r="O8" s="1"/>
      <c r="P8" s="1"/>
      <c r="Q8" s="1"/>
      <c r="R8" s="1"/>
      <c r="S8" s="1"/>
      <c r="T8" s="1"/>
      <c r="U8" s="1"/>
    </row>
    <row r="9" spans="2:21" ht="15">
      <c r="B9" s="71" t="s">
        <v>91</v>
      </c>
      <c r="C9" s="76">
        <v>0</v>
      </c>
      <c r="D9" s="144">
        <f aca="true" t="shared" si="3" ref="D9:D29">C9/$C$29</f>
        <v>0</v>
      </c>
      <c r="E9" s="76">
        <v>0</v>
      </c>
      <c r="F9" s="144">
        <f aca="true" t="shared" si="4" ref="F9:F29">E9/$E$29</f>
        <v>0</v>
      </c>
      <c r="G9" s="72">
        <v>0</v>
      </c>
      <c r="H9" s="144">
        <f t="shared" si="0"/>
        <v>0</v>
      </c>
      <c r="I9" s="125">
        <v>0</v>
      </c>
      <c r="J9" s="126">
        <f t="shared" si="1"/>
        <v>0</v>
      </c>
      <c r="K9" s="125">
        <v>0</v>
      </c>
      <c r="L9" s="126">
        <f t="shared" si="2"/>
        <v>0</v>
      </c>
      <c r="N9" s="1"/>
      <c r="O9" s="1"/>
      <c r="P9" s="1"/>
      <c r="Q9" s="1"/>
      <c r="R9" s="1"/>
      <c r="S9" s="1"/>
      <c r="T9" s="1"/>
      <c r="U9" s="1"/>
    </row>
    <row r="10" spans="2:21" ht="15">
      <c r="B10" s="71" t="s">
        <v>311</v>
      </c>
      <c r="C10" s="76">
        <v>0</v>
      </c>
      <c r="D10" s="144">
        <f t="shared" si="3"/>
        <v>0</v>
      </c>
      <c r="E10" s="76">
        <v>0</v>
      </c>
      <c r="F10" s="144">
        <f t="shared" si="4"/>
        <v>0</v>
      </c>
      <c r="G10" s="72">
        <v>0</v>
      </c>
      <c r="H10" s="144">
        <f t="shared" si="0"/>
        <v>0</v>
      </c>
      <c r="I10" s="125">
        <v>0</v>
      </c>
      <c r="J10" s="126">
        <f t="shared" si="1"/>
        <v>0</v>
      </c>
      <c r="K10" s="125">
        <v>0</v>
      </c>
      <c r="L10" s="126">
        <f t="shared" si="2"/>
        <v>0</v>
      </c>
      <c r="N10" s="1"/>
      <c r="O10" s="1"/>
      <c r="P10" s="1"/>
      <c r="Q10" s="1"/>
      <c r="R10" s="1"/>
      <c r="S10" s="1"/>
      <c r="T10" s="1"/>
      <c r="U10" s="1"/>
    </row>
    <row r="11" spans="2:21" ht="15">
      <c r="B11" s="71" t="s">
        <v>93</v>
      </c>
      <c r="C11" s="76">
        <v>2</v>
      </c>
      <c r="D11" s="144">
        <f t="shared" si="3"/>
        <v>0.1111111111111111</v>
      </c>
      <c r="E11" s="76">
        <v>3</v>
      </c>
      <c r="F11" s="144">
        <f t="shared" si="4"/>
        <v>0.1875</v>
      </c>
      <c r="G11" s="72">
        <v>5</v>
      </c>
      <c r="H11" s="144">
        <f t="shared" si="0"/>
        <v>0.14705882352941177</v>
      </c>
      <c r="I11" s="125">
        <v>4</v>
      </c>
      <c r="J11" s="126">
        <f t="shared" si="1"/>
        <v>0.16666666666666666</v>
      </c>
      <c r="K11" s="125">
        <v>1</v>
      </c>
      <c r="L11" s="126">
        <f t="shared" si="2"/>
        <v>0.1</v>
      </c>
      <c r="N11" s="1"/>
      <c r="O11" s="1"/>
      <c r="P11" s="1"/>
      <c r="Q11" s="1"/>
      <c r="R11" s="1"/>
      <c r="S11" s="1"/>
      <c r="T11" s="1"/>
      <c r="U11" s="1"/>
    </row>
    <row r="12" spans="2:21" ht="15">
      <c r="B12" s="71" t="s">
        <v>94</v>
      </c>
      <c r="C12" s="76">
        <v>2</v>
      </c>
      <c r="D12" s="144">
        <f t="shared" si="3"/>
        <v>0.1111111111111111</v>
      </c>
      <c r="E12" s="76">
        <v>3</v>
      </c>
      <c r="F12" s="144">
        <f t="shared" si="4"/>
        <v>0.1875</v>
      </c>
      <c r="G12" s="72">
        <v>5</v>
      </c>
      <c r="H12" s="144">
        <f t="shared" si="0"/>
        <v>0.14705882352941177</v>
      </c>
      <c r="I12" s="125">
        <v>4</v>
      </c>
      <c r="J12" s="126">
        <f t="shared" si="1"/>
        <v>0.16666666666666666</v>
      </c>
      <c r="K12" s="125">
        <v>1</v>
      </c>
      <c r="L12" s="126">
        <f t="shared" si="2"/>
        <v>0.1</v>
      </c>
      <c r="N12" s="1"/>
      <c r="O12" s="1"/>
      <c r="P12" s="1"/>
      <c r="Q12" s="1"/>
      <c r="R12" s="1"/>
      <c r="S12" s="1"/>
      <c r="T12" s="1"/>
      <c r="U12" s="1"/>
    </row>
    <row r="13" spans="2:21" ht="15">
      <c r="B13" s="71" t="s">
        <v>95</v>
      </c>
      <c r="C13" s="76">
        <v>1</v>
      </c>
      <c r="D13" s="144">
        <f t="shared" si="3"/>
        <v>0.05555555555555555</v>
      </c>
      <c r="E13" s="76">
        <v>1</v>
      </c>
      <c r="F13" s="144">
        <f t="shared" si="4"/>
        <v>0.0625</v>
      </c>
      <c r="G13" s="72">
        <v>2</v>
      </c>
      <c r="H13" s="144">
        <f t="shared" si="0"/>
        <v>0.058823529411764705</v>
      </c>
      <c r="I13" s="125">
        <v>2</v>
      </c>
      <c r="J13" s="126">
        <f t="shared" si="1"/>
        <v>0.08333333333333333</v>
      </c>
      <c r="K13" s="125">
        <v>0</v>
      </c>
      <c r="L13" s="126">
        <f t="shared" si="2"/>
        <v>0</v>
      </c>
      <c r="N13" s="1"/>
      <c r="O13" s="1"/>
      <c r="P13" s="1"/>
      <c r="Q13" s="1"/>
      <c r="R13" s="1"/>
      <c r="S13" s="1"/>
      <c r="T13" s="1"/>
      <c r="U13" s="1"/>
    </row>
    <row r="14" spans="2:21" ht="15">
      <c r="B14" s="71" t="s">
        <v>96</v>
      </c>
      <c r="C14" s="76">
        <v>1</v>
      </c>
      <c r="D14" s="144">
        <f t="shared" si="3"/>
        <v>0.05555555555555555</v>
      </c>
      <c r="E14" s="76">
        <v>1</v>
      </c>
      <c r="F14" s="144">
        <f t="shared" si="4"/>
        <v>0.0625</v>
      </c>
      <c r="G14" s="72">
        <v>2</v>
      </c>
      <c r="H14" s="144">
        <f t="shared" si="0"/>
        <v>0.058823529411764705</v>
      </c>
      <c r="I14" s="125">
        <v>2</v>
      </c>
      <c r="J14" s="126">
        <f t="shared" si="1"/>
        <v>0.08333333333333333</v>
      </c>
      <c r="K14" s="125">
        <v>0</v>
      </c>
      <c r="L14" s="126">
        <f t="shared" si="2"/>
        <v>0</v>
      </c>
      <c r="N14" s="1"/>
      <c r="O14" s="1"/>
      <c r="P14" s="1"/>
      <c r="Q14" s="1"/>
      <c r="R14" s="1"/>
      <c r="S14" s="1"/>
      <c r="T14" s="1"/>
      <c r="U14" s="1"/>
    </row>
    <row r="15" spans="2:21" ht="15">
      <c r="B15" s="71" t="s">
        <v>97</v>
      </c>
      <c r="C15" s="76">
        <v>1</v>
      </c>
      <c r="D15" s="144">
        <f t="shared" si="3"/>
        <v>0.05555555555555555</v>
      </c>
      <c r="E15" s="76">
        <v>1</v>
      </c>
      <c r="F15" s="144">
        <f t="shared" si="4"/>
        <v>0.0625</v>
      </c>
      <c r="G15" s="72">
        <v>2</v>
      </c>
      <c r="H15" s="144">
        <f t="shared" si="0"/>
        <v>0.058823529411764705</v>
      </c>
      <c r="I15" s="125">
        <v>2</v>
      </c>
      <c r="J15" s="126">
        <f t="shared" si="1"/>
        <v>0.08333333333333333</v>
      </c>
      <c r="K15" s="125">
        <v>0</v>
      </c>
      <c r="L15" s="126">
        <f t="shared" si="2"/>
        <v>0</v>
      </c>
      <c r="N15" s="1"/>
      <c r="O15" s="1"/>
      <c r="P15" s="1"/>
      <c r="Q15" s="1"/>
      <c r="R15" s="1"/>
      <c r="S15" s="1"/>
      <c r="T15" s="1"/>
      <c r="U15" s="1"/>
    </row>
    <row r="16" spans="2:21" ht="15">
      <c r="B16" s="71" t="s">
        <v>98</v>
      </c>
      <c r="C16" s="76">
        <v>0</v>
      </c>
      <c r="D16" s="144">
        <f t="shared" si="3"/>
        <v>0</v>
      </c>
      <c r="E16" s="76">
        <v>3</v>
      </c>
      <c r="F16" s="144">
        <f t="shared" si="4"/>
        <v>0.1875</v>
      </c>
      <c r="G16" s="72">
        <v>3</v>
      </c>
      <c r="H16" s="144">
        <f t="shared" si="0"/>
        <v>0.08823529411764706</v>
      </c>
      <c r="I16" s="125">
        <v>1</v>
      </c>
      <c r="J16" s="126">
        <f t="shared" si="1"/>
        <v>0.041666666666666664</v>
      </c>
      <c r="K16" s="125">
        <v>2</v>
      </c>
      <c r="L16" s="126">
        <f t="shared" si="2"/>
        <v>0.2</v>
      </c>
      <c r="N16" s="1"/>
      <c r="O16" s="1"/>
      <c r="P16" s="1"/>
      <c r="Q16" s="1"/>
      <c r="R16" s="1"/>
      <c r="S16" s="1"/>
      <c r="T16" s="1"/>
      <c r="U16" s="1"/>
    </row>
    <row r="17" spans="2:21" ht="15">
      <c r="B17" s="71" t="s">
        <v>99</v>
      </c>
      <c r="C17" s="76">
        <v>2</v>
      </c>
      <c r="D17" s="144">
        <f t="shared" si="3"/>
        <v>0.1111111111111111</v>
      </c>
      <c r="E17" s="76">
        <v>0</v>
      </c>
      <c r="F17" s="144">
        <f t="shared" si="4"/>
        <v>0</v>
      </c>
      <c r="G17" s="72">
        <v>2</v>
      </c>
      <c r="H17" s="144">
        <f t="shared" si="0"/>
        <v>0.058823529411764705</v>
      </c>
      <c r="I17" s="125">
        <v>2</v>
      </c>
      <c r="J17" s="126">
        <f t="shared" si="1"/>
        <v>0.08333333333333333</v>
      </c>
      <c r="K17" s="125">
        <v>0</v>
      </c>
      <c r="L17" s="126">
        <f t="shared" si="2"/>
        <v>0</v>
      </c>
      <c r="N17" s="1"/>
      <c r="O17" s="1"/>
      <c r="P17" s="1"/>
      <c r="Q17" s="1"/>
      <c r="R17" s="1"/>
      <c r="S17" s="1"/>
      <c r="T17" s="1"/>
      <c r="U17" s="1"/>
    </row>
    <row r="18" spans="2:21" ht="15">
      <c r="B18" s="71" t="s">
        <v>100</v>
      </c>
      <c r="C18" s="76">
        <v>1</v>
      </c>
      <c r="D18" s="144">
        <f t="shared" si="3"/>
        <v>0.05555555555555555</v>
      </c>
      <c r="E18" s="76">
        <v>0</v>
      </c>
      <c r="F18" s="144">
        <f t="shared" si="4"/>
        <v>0</v>
      </c>
      <c r="G18" s="72">
        <v>1</v>
      </c>
      <c r="H18" s="144">
        <f t="shared" si="0"/>
        <v>0.029411764705882353</v>
      </c>
      <c r="I18" s="125">
        <v>1</v>
      </c>
      <c r="J18" s="126">
        <f t="shared" si="1"/>
        <v>0.041666666666666664</v>
      </c>
      <c r="K18" s="125">
        <v>0</v>
      </c>
      <c r="L18" s="126">
        <f t="shared" si="2"/>
        <v>0</v>
      </c>
      <c r="N18" s="1"/>
      <c r="O18" s="1"/>
      <c r="P18" s="1"/>
      <c r="Q18" s="1"/>
      <c r="R18" s="1"/>
      <c r="S18" s="1"/>
      <c r="T18" s="1"/>
      <c r="U18" s="1"/>
    </row>
    <row r="19" spans="2:21" ht="15">
      <c r="B19" s="71" t="s">
        <v>101</v>
      </c>
      <c r="C19" s="76">
        <v>0</v>
      </c>
      <c r="D19" s="144">
        <f t="shared" si="3"/>
        <v>0</v>
      </c>
      <c r="E19" s="76">
        <v>0</v>
      </c>
      <c r="F19" s="144">
        <f t="shared" si="4"/>
        <v>0</v>
      </c>
      <c r="G19" s="72">
        <v>0</v>
      </c>
      <c r="H19" s="144">
        <f t="shared" si="0"/>
        <v>0</v>
      </c>
      <c r="I19" s="125">
        <v>0</v>
      </c>
      <c r="J19" s="126">
        <f t="shared" si="1"/>
        <v>0</v>
      </c>
      <c r="K19" s="125">
        <v>0</v>
      </c>
      <c r="L19" s="126">
        <f t="shared" si="2"/>
        <v>0</v>
      </c>
      <c r="N19" s="1"/>
      <c r="O19" s="1"/>
      <c r="P19" s="1"/>
      <c r="Q19" s="1"/>
      <c r="R19" s="1"/>
      <c r="S19" s="1"/>
      <c r="T19" s="1"/>
      <c r="U19" s="1"/>
    </row>
    <row r="20" spans="2:21" ht="15">
      <c r="B20" s="71" t="s">
        <v>102</v>
      </c>
      <c r="C20" s="76">
        <v>1</v>
      </c>
      <c r="D20" s="144">
        <f t="shared" si="3"/>
        <v>0.05555555555555555</v>
      </c>
      <c r="E20" s="76">
        <v>0</v>
      </c>
      <c r="F20" s="144">
        <f t="shared" si="4"/>
        <v>0</v>
      </c>
      <c r="G20" s="72">
        <v>1</v>
      </c>
      <c r="H20" s="144">
        <f t="shared" si="0"/>
        <v>0.029411764705882353</v>
      </c>
      <c r="I20" s="125">
        <v>0</v>
      </c>
      <c r="J20" s="126">
        <f t="shared" si="1"/>
        <v>0</v>
      </c>
      <c r="K20" s="125">
        <v>1</v>
      </c>
      <c r="L20" s="126">
        <f t="shared" si="2"/>
        <v>0.1</v>
      </c>
      <c r="N20" s="1"/>
      <c r="O20" s="1"/>
      <c r="P20" s="1"/>
      <c r="Q20" s="1"/>
      <c r="R20" s="1"/>
      <c r="S20" s="1"/>
      <c r="T20" s="1"/>
      <c r="U20" s="1"/>
    </row>
    <row r="21" spans="2:21" ht="15">
      <c r="B21" s="71" t="s">
        <v>103</v>
      </c>
      <c r="C21" s="76">
        <v>1</v>
      </c>
      <c r="D21" s="144">
        <f t="shared" si="3"/>
        <v>0.05555555555555555</v>
      </c>
      <c r="E21" s="76">
        <v>0</v>
      </c>
      <c r="F21" s="144">
        <f t="shared" si="4"/>
        <v>0</v>
      </c>
      <c r="G21" s="72">
        <v>1</v>
      </c>
      <c r="H21" s="144">
        <f t="shared" si="0"/>
        <v>0.029411764705882353</v>
      </c>
      <c r="I21" s="125">
        <v>0</v>
      </c>
      <c r="J21" s="126">
        <f t="shared" si="1"/>
        <v>0</v>
      </c>
      <c r="K21" s="125">
        <v>1</v>
      </c>
      <c r="L21" s="126">
        <f t="shared" si="2"/>
        <v>0.1</v>
      </c>
      <c r="N21" s="1"/>
      <c r="O21" s="1"/>
      <c r="P21" s="1"/>
      <c r="Q21" s="1"/>
      <c r="R21" s="1"/>
      <c r="S21" s="1"/>
      <c r="T21" s="1"/>
      <c r="U21" s="1"/>
    </row>
    <row r="22" spans="2:21" ht="15">
      <c r="B22" s="71" t="s">
        <v>104</v>
      </c>
      <c r="C22" s="76">
        <v>0</v>
      </c>
      <c r="D22" s="144">
        <f t="shared" si="3"/>
        <v>0</v>
      </c>
      <c r="E22" s="76">
        <v>0</v>
      </c>
      <c r="F22" s="144">
        <f t="shared" si="4"/>
        <v>0</v>
      </c>
      <c r="G22" s="72">
        <v>0</v>
      </c>
      <c r="H22" s="144">
        <f t="shared" si="0"/>
        <v>0</v>
      </c>
      <c r="I22" s="125">
        <v>0</v>
      </c>
      <c r="J22" s="126">
        <f t="shared" si="1"/>
        <v>0</v>
      </c>
      <c r="K22" s="125">
        <v>0</v>
      </c>
      <c r="L22" s="126">
        <f t="shared" si="2"/>
        <v>0</v>
      </c>
      <c r="N22" s="1"/>
      <c r="O22" s="1"/>
      <c r="P22" s="1"/>
      <c r="Q22" s="1"/>
      <c r="R22" s="1"/>
      <c r="S22" s="1"/>
      <c r="T22" s="1"/>
      <c r="U22" s="1"/>
    </row>
    <row r="23" spans="2:21" ht="15">
      <c r="B23" s="71" t="s">
        <v>105</v>
      </c>
      <c r="C23" s="76">
        <v>0</v>
      </c>
      <c r="D23" s="144">
        <f t="shared" si="3"/>
        <v>0</v>
      </c>
      <c r="E23" s="76">
        <v>1</v>
      </c>
      <c r="F23" s="144">
        <f t="shared" si="4"/>
        <v>0.0625</v>
      </c>
      <c r="G23" s="72">
        <v>1</v>
      </c>
      <c r="H23" s="144">
        <f t="shared" si="0"/>
        <v>0.029411764705882353</v>
      </c>
      <c r="I23" s="125">
        <v>1</v>
      </c>
      <c r="J23" s="126">
        <f t="shared" si="1"/>
        <v>0.041666666666666664</v>
      </c>
      <c r="K23" s="125">
        <v>0</v>
      </c>
      <c r="L23" s="126">
        <f t="shared" si="2"/>
        <v>0</v>
      </c>
      <c r="N23" s="1"/>
      <c r="O23" s="1"/>
      <c r="P23" s="1"/>
      <c r="Q23" s="1"/>
      <c r="R23" s="1"/>
      <c r="S23" s="1"/>
      <c r="T23" s="1"/>
      <c r="U23" s="1"/>
    </row>
    <row r="24" spans="2:21" ht="15">
      <c r="B24" s="71" t="s">
        <v>106</v>
      </c>
      <c r="C24" s="76">
        <v>0</v>
      </c>
      <c r="D24" s="144">
        <f t="shared" si="3"/>
        <v>0</v>
      </c>
      <c r="E24" s="76">
        <v>0</v>
      </c>
      <c r="F24" s="144">
        <f t="shared" si="4"/>
        <v>0</v>
      </c>
      <c r="G24" s="72">
        <v>0</v>
      </c>
      <c r="H24" s="144">
        <f t="shared" si="0"/>
        <v>0</v>
      </c>
      <c r="I24" s="125">
        <v>0</v>
      </c>
      <c r="J24" s="126">
        <f t="shared" si="1"/>
        <v>0</v>
      </c>
      <c r="K24" s="125">
        <v>0</v>
      </c>
      <c r="L24" s="126">
        <f t="shared" si="2"/>
        <v>0</v>
      </c>
      <c r="N24" s="1"/>
      <c r="O24" s="1"/>
      <c r="P24" s="1"/>
      <c r="Q24" s="1"/>
      <c r="R24" s="1"/>
      <c r="S24" s="1"/>
      <c r="T24" s="1"/>
      <c r="U24" s="1"/>
    </row>
    <row r="25" spans="2:21" ht="15">
      <c r="B25" s="71" t="s">
        <v>334</v>
      </c>
      <c r="C25" s="76">
        <v>1</v>
      </c>
      <c r="D25" s="144">
        <f t="shared" si="3"/>
        <v>0.05555555555555555</v>
      </c>
      <c r="E25" s="76">
        <v>1</v>
      </c>
      <c r="F25" s="144">
        <f t="shared" si="4"/>
        <v>0.0625</v>
      </c>
      <c r="G25" s="72">
        <v>2</v>
      </c>
      <c r="H25" s="144">
        <f t="shared" si="0"/>
        <v>0.058823529411764705</v>
      </c>
      <c r="I25" s="125">
        <v>0</v>
      </c>
      <c r="J25" s="126">
        <f t="shared" si="1"/>
        <v>0</v>
      </c>
      <c r="K25" s="125">
        <v>2</v>
      </c>
      <c r="L25" s="126">
        <f t="shared" si="2"/>
        <v>0.2</v>
      </c>
      <c r="N25" s="1"/>
      <c r="O25" s="1"/>
      <c r="P25" s="1"/>
      <c r="Q25" s="1"/>
      <c r="R25" s="1"/>
      <c r="S25" s="1"/>
      <c r="T25" s="1"/>
      <c r="U25" s="1"/>
    </row>
    <row r="26" spans="2:21" ht="15">
      <c r="B26" s="71" t="s">
        <v>108</v>
      </c>
      <c r="C26" s="76">
        <v>5</v>
      </c>
      <c r="D26" s="144">
        <f t="shared" si="3"/>
        <v>0.2777777777777778</v>
      </c>
      <c r="E26" s="76">
        <v>2</v>
      </c>
      <c r="F26" s="144">
        <f t="shared" si="4"/>
        <v>0.125</v>
      </c>
      <c r="G26" s="72">
        <v>7</v>
      </c>
      <c r="H26" s="144">
        <f t="shared" si="0"/>
        <v>0.20588235294117646</v>
      </c>
      <c r="I26" s="125">
        <v>5</v>
      </c>
      <c r="J26" s="126">
        <f t="shared" si="1"/>
        <v>0.20833333333333334</v>
      </c>
      <c r="K26" s="125">
        <v>2</v>
      </c>
      <c r="L26" s="126">
        <f t="shared" si="2"/>
        <v>0.2</v>
      </c>
      <c r="N26" s="1"/>
      <c r="O26" s="1"/>
      <c r="P26" s="1"/>
      <c r="Q26" s="1"/>
      <c r="R26" s="1"/>
      <c r="S26" s="1"/>
      <c r="T26" s="1"/>
      <c r="U26" s="1"/>
    </row>
    <row r="27" spans="2:21" ht="15">
      <c r="B27" s="71" t="s">
        <v>109</v>
      </c>
      <c r="C27" s="76">
        <v>0</v>
      </c>
      <c r="D27" s="144">
        <f t="shared" si="3"/>
        <v>0</v>
      </c>
      <c r="E27" s="76">
        <v>0</v>
      </c>
      <c r="F27" s="144">
        <f t="shared" si="4"/>
        <v>0</v>
      </c>
      <c r="G27" s="72">
        <v>0</v>
      </c>
      <c r="H27" s="144">
        <f t="shared" si="0"/>
        <v>0</v>
      </c>
      <c r="I27" s="125">
        <v>0</v>
      </c>
      <c r="J27" s="126">
        <f t="shared" si="1"/>
        <v>0</v>
      </c>
      <c r="K27" s="125">
        <v>0</v>
      </c>
      <c r="L27" s="126">
        <f t="shared" si="2"/>
        <v>0</v>
      </c>
      <c r="N27" s="1"/>
      <c r="O27" s="1"/>
      <c r="P27" s="1"/>
      <c r="Q27" s="1"/>
      <c r="R27" s="1"/>
      <c r="S27" s="1"/>
      <c r="T27" s="1"/>
      <c r="U27" s="1"/>
    </row>
    <row r="28" spans="2:21" ht="15">
      <c r="B28" s="71" t="s">
        <v>221</v>
      </c>
      <c r="C28" s="76">
        <v>0</v>
      </c>
      <c r="D28" s="144">
        <f t="shared" si="3"/>
        <v>0</v>
      </c>
      <c r="E28" s="76">
        <v>0</v>
      </c>
      <c r="F28" s="144">
        <f t="shared" si="4"/>
        <v>0</v>
      </c>
      <c r="G28" s="72">
        <v>0</v>
      </c>
      <c r="H28" s="144">
        <f t="shared" si="0"/>
        <v>0</v>
      </c>
      <c r="I28" s="125">
        <v>0</v>
      </c>
      <c r="J28" s="126">
        <f t="shared" si="1"/>
        <v>0</v>
      </c>
      <c r="K28" s="125">
        <v>0</v>
      </c>
      <c r="L28" s="126">
        <f t="shared" si="2"/>
        <v>0</v>
      </c>
      <c r="N28" s="1"/>
      <c r="O28" s="1"/>
      <c r="P28" s="1"/>
      <c r="Q28" s="1"/>
      <c r="R28" s="1"/>
      <c r="S28" s="1"/>
      <c r="T28" s="1"/>
      <c r="U28" s="1"/>
    </row>
    <row r="29" spans="2:21" ht="15">
      <c r="B29" s="137" t="s">
        <v>157</v>
      </c>
      <c r="C29" s="70">
        <v>18</v>
      </c>
      <c r="D29" s="144">
        <f t="shared" si="3"/>
        <v>1</v>
      </c>
      <c r="E29" s="70">
        <v>16</v>
      </c>
      <c r="F29" s="144">
        <f t="shared" si="4"/>
        <v>1</v>
      </c>
      <c r="G29" s="70">
        <v>34</v>
      </c>
      <c r="H29" s="144">
        <f t="shared" si="0"/>
        <v>1</v>
      </c>
      <c r="I29" s="169">
        <v>24</v>
      </c>
      <c r="J29" s="126">
        <f t="shared" si="1"/>
        <v>1</v>
      </c>
      <c r="K29" s="169">
        <v>10</v>
      </c>
      <c r="L29" s="126">
        <f t="shared" si="2"/>
        <v>1</v>
      </c>
      <c r="N29" s="1"/>
      <c r="O29" s="1"/>
      <c r="P29" s="1"/>
      <c r="Q29" s="1"/>
      <c r="R29" s="1"/>
      <c r="S29" s="1"/>
      <c r="T29" s="1"/>
      <c r="U29" s="1"/>
    </row>
    <row r="30" spans="2:21" ht="15">
      <c r="B30" s="141" t="s">
        <v>379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3" ht="15.75">
      <c r="B33" s="176" t="s">
        <v>476</v>
      </c>
    </row>
    <row r="35" spans="2:14" ht="15">
      <c r="B35" s="468" t="s">
        <v>44</v>
      </c>
      <c r="C35" s="487" t="s">
        <v>443</v>
      </c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</row>
    <row r="36" spans="2:14" ht="28.5" customHeight="1">
      <c r="B36" s="468"/>
      <c r="C36" s="470" t="s">
        <v>382</v>
      </c>
      <c r="D36" s="470"/>
      <c r="E36" s="470" t="s">
        <v>383</v>
      </c>
      <c r="F36" s="470"/>
      <c r="G36" s="470" t="s">
        <v>135</v>
      </c>
      <c r="H36" s="470"/>
      <c r="I36" s="468" t="s">
        <v>385</v>
      </c>
      <c r="J36" s="468"/>
      <c r="K36" s="468" t="s">
        <v>386</v>
      </c>
      <c r="L36" s="468"/>
      <c r="M36" s="468" t="s">
        <v>80</v>
      </c>
      <c r="N36" s="468"/>
    </row>
    <row r="37" spans="2:14" ht="15">
      <c r="B37" s="468"/>
      <c r="C37" s="68" t="s">
        <v>289</v>
      </c>
      <c r="D37" s="76" t="s">
        <v>20</v>
      </c>
      <c r="E37" s="68" t="s">
        <v>289</v>
      </c>
      <c r="F37" s="76" t="s">
        <v>20</v>
      </c>
      <c r="G37" s="68" t="s">
        <v>289</v>
      </c>
      <c r="H37" s="76" t="s">
        <v>20</v>
      </c>
      <c r="I37" s="68" t="s">
        <v>289</v>
      </c>
      <c r="J37" s="76" t="s">
        <v>20</v>
      </c>
      <c r="K37" s="68" t="s">
        <v>289</v>
      </c>
      <c r="L37" s="76" t="s">
        <v>20</v>
      </c>
      <c r="M37" s="68" t="s">
        <v>289</v>
      </c>
      <c r="N37" s="76" t="s">
        <v>20</v>
      </c>
    </row>
    <row r="38" spans="2:14" ht="15">
      <c r="B38" s="71" t="s">
        <v>90</v>
      </c>
      <c r="C38" s="76">
        <v>1</v>
      </c>
      <c r="D38" s="144">
        <f>C38/$C$59</f>
        <v>0.03225806451612903</v>
      </c>
      <c r="E38" s="76">
        <v>0</v>
      </c>
      <c r="F38" s="144">
        <f>E38/$E$59</f>
        <v>0</v>
      </c>
      <c r="G38" s="145">
        <v>1</v>
      </c>
      <c r="H38" s="146">
        <f>G38/$G$59</f>
        <v>0.018518518518518517</v>
      </c>
      <c r="I38" s="76">
        <v>1</v>
      </c>
      <c r="J38" s="144">
        <f>I38/$I$59</f>
        <v>0.02702702702702703</v>
      </c>
      <c r="K38" s="76">
        <v>0</v>
      </c>
      <c r="L38" s="144">
        <f>K38/$K$59</f>
        <v>0</v>
      </c>
      <c r="M38" s="76">
        <v>0</v>
      </c>
      <c r="N38" s="144">
        <f>+M38/3</f>
        <v>0</v>
      </c>
    </row>
    <row r="39" spans="2:14" ht="15">
      <c r="B39" s="71" t="s">
        <v>91</v>
      </c>
      <c r="C39" s="76">
        <v>0</v>
      </c>
      <c r="D39" s="144">
        <f aca="true" t="shared" si="5" ref="D39:D59">C39/$C$59</f>
        <v>0</v>
      </c>
      <c r="E39" s="76">
        <v>0</v>
      </c>
      <c r="F39" s="144">
        <f aca="true" t="shared" si="6" ref="F39:F59">E39/$E$59</f>
        <v>0</v>
      </c>
      <c r="G39" s="145">
        <v>0</v>
      </c>
      <c r="H39" s="146">
        <f aca="true" t="shared" si="7" ref="H39:H59">G39/$G$59</f>
        <v>0</v>
      </c>
      <c r="I39" s="76">
        <v>0</v>
      </c>
      <c r="J39" s="144">
        <f aca="true" t="shared" si="8" ref="J39:J59">I39/$I$59</f>
        <v>0</v>
      </c>
      <c r="K39" s="76">
        <v>0</v>
      </c>
      <c r="L39" s="144">
        <f aca="true" t="shared" si="9" ref="L39:L59">K39/$K$59</f>
        <v>0</v>
      </c>
      <c r="M39" s="76">
        <v>0</v>
      </c>
      <c r="N39" s="144">
        <f aca="true" t="shared" si="10" ref="N39:N59">+M39/3</f>
        <v>0</v>
      </c>
    </row>
    <row r="40" spans="2:14" ht="15">
      <c r="B40" s="71" t="s">
        <v>311</v>
      </c>
      <c r="C40" s="76">
        <v>0</v>
      </c>
      <c r="D40" s="144">
        <f t="shared" si="5"/>
        <v>0</v>
      </c>
      <c r="E40" s="76">
        <v>0</v>
      </c>
      <c r="F40" s="144">
        <f t="shared" si="6"/>
        <v>0</v>
      </c>
      <c r="G40" s="145">
        <v>0</v>
      </c>
      <c r="H40" s="146">
        <f t="shared" si="7"/>
        <v>0</v>
      </c>
      <c r="I40" s="76">
        <v>0</v>
      </c>
      <c r="J40" s="144">
        <f t="shared" si="8"/>
        <v>0</v>
      </c>
      <c r="K40" s="76">
        <v>0</v>
      </c>
      <c r="L40" s="144">
        <f t="shared" si="9"/>
        <v>0</v>
      </c>
      <c r="M40" s="76">
        <v>0</v>
      </c>
      <c r="N40" s="144">
        <f t="shared" si="10"/>
        <v>0</v>
      </c>
    </row>
    <row r="41" spans="2:14" ht="15">
      <c r="B41" s="71" t="s">
        <v>93</v>
      </c>
      <c r="C41" s="76">
        <v>2</v>
      </c>
      <c r="D41" s="144">
        <f t="shared" si="5"/>
        <v>0.06451612903225806</v>
      </c>
      <c r="E41" s="76">
        <v>1</v>
      </c>
      <c r="F41" s="144">
        <f t="shared" si="6"/>
        <v>0.041666666666666664</v>
      </c>
      <c r="G41" s="145">
        <v>3</v>
      </c>
      <c r="H41" s="146">
        <f t="shared" si="7"/>
        <v>0.05555555555555555</v>
      </c>
      <c r="I41" s="76">
        <v>3</v>
      </c>
      <c r="J41" s="144">
        <f t="shared" si="8"/>
        <v>0.08108108108108109</v>
      </c>
      <c r="K41" s="76">
        <v>0</v>
      </c>
      <c r="L41" s="144">
        <f t="shared" si="9"/>
        <v>0</v>
      </c>
      <c r="M41" s="76">
        <v>0</v>
      </c>
      <c r="N41" s="144">
        <f t="shared" si="10"/>
        <v>0</v>
      </c>
    </row>
    <row r="42" spans="2:14" ht="15">
      <c r="B42" s="71" t="s">
        <v>94</v>
      </c>
      <c r="C42" s="76">
        <v>6</v>
      </c>
      <c r="D42" s="144">
        <f t="shared" si="5"/>
        <v>0.1935483870967742</v>
      </c>
      <c r="E42" s="76">
        <v>3</v>
      </c>
      <c r="F42" s="144">
        <f t="shared" si="6"/>
        <v>0.125</v>
      </c>
      <c r="G42" s="145">
        <v>9</v>
      </c>
      <c r="H42" s="146">
        <f t="shared" si="7"/>
        <v>0.16666666666666666</v>
      </c>
      <c r="I42" s="76">
        <v>5</v>
      </c>
      <c r="J42" s="144">
        <f t="shared" si="8"/>
        <v>0.13513513513513514</v>
      </c>
      <c r="K42" s="76">
        <v>4</v>
      </c>
      <c r="L42" s="144">
        <f t="shared" si="9"/>
        <v>0.2857142857142857</v>
      </c>
      <c r="M42" s="76">
        <v>0</v>
      </c>
      <c r="N42" s="144">
        <f t="shared" si="10"/>
        <v>0</v>
      </c>
    </row>
    <row r="43" spans="2:14" ht="15">
      <c r="B43" s="71" t="s">
        <v>95</v>
      </c>
      <c r="C43" s="76">
        <v>1</v>
      </c>
      <c r="D43" s="144">
        <f t="shared" si="5"/>
        <v>0.03225806451612903</v>
      </c>
      <c r="E43" s="76">
        <v>0</v>
      </c>
      <c r="F43" s="144">
        <f t="shared" si="6"/>
        <v>0</v>
      </c>
      <c r="G43" s="145">
        <v>1</v>
      </c>
      <c r="H43" s="146">
        <f t="shared" si="7"/>
        <v>0.018518518518518517</v>
      </c>
      <c r="I43" s="76">
        <v>0</v>
      </c>
      <c r="J43" s="144">
        <f t="shared" si="8"/>
        <v>0</v>
      </c>
      <c r="K43" s="76">
        <v>1</v>
      </c>
      <c r="L43" s="144">
        <f t="shared" si="9"/>
        <v>0.07142857142857142</v>
      </c>
      <c r="M43" s="76">
        <v>0</v>
      </c>
      <c r="N43" s="144">
        <f t="shared" si="10"/>
        <v>0</v>
      </c>
    </row>
    <row r="44" spans="2:14" ht="15">
      <c r="B44" s="71" t="s">
        <v>96</v>
      </c>
      <c r="C44" s="76">
        <v>2</v>
      </c>
      <c r="D44" s="144">
        <f t="shared" si="5"/>
        <v>0.06451612903225806</v>
      </c>
      <c r="E44" s="76">
        <v>0</v>
      </c>
      <c r="F44" s="144">
        <f t="shared" si="6"/>
        <v>0</v>
      </c>
      <c r="G44" s="145">
        <v>2</v>
      </c>
      <c r="H44" s="146">
        <f t="shared" si="7"/>
        <v>0.037037037037037035</v>
      </c>
      <c r="I44" s="76">
        <v>1</v>
      </c>
      <c r="J44" s="144">
        <f t="shared" si="8"/>
        <v>0.02702702702702703</v>
      </c>
      <c r="K44" s="76">
        <v>1</v>
      </c>
      <c r="L44" s="144">
        <f t="shared" si="9"/>
        <v>0.07142857142857142</v>
      </c>
      <c r="M44" s="76">
        <v>0</v>
      </c>
      <c r="N44" s="144">
        <f t="shared" si="10"/>
        <v>0</v>
      </c>
    </row>
    <row r="45" spans="2:14" ht="15">
      <c r="B45" s="71" t="s">
        <v>97</v>
      </c>
      <c r="C45" s="76">
        <v>3</v>
      </c>
      <c r="D45" s="144">
        <f t="shared" si="5"/>
        <v>0.0967741935483871</v>
      </c>
      <c r="E45" s="76">
        <v>2</v>
      </c>
      <c r="F45" s="144">
        <f t="shared" si="6"/>
        <v>0.08333333333333333</v>
      </c>
      <c r="G45" s="145">
        <v>5</v>
      </c>
      <c r="H45" s="146">
        <f t="shared" si="7"/>
        <v>0.09259259259259259</v>
      </c>
      <c r="I45" s="76">
        <v>4</v>
      </c>
      <c r="J45" s="144">
        <f t="shared" si="8"/>
        <v>0.10810810810810811</v>
      </c>
      <c r="K45" s="76">
        <v>1</v>
      </c>
      <c r="L45" s="144">
        <f t="shared" si="9"/>
        <v>0.07142857142857142</v>
      </c>
      <c r="M45" s="76">
        <v>0</v>
      </c>
      <c r="N45" s="144">
        <f t="shared" si="10"/>
        <v>0</v>
      </c>
    </row>
    <row r="46" spans="2:14" ht="15">
      <c r="B46" s="71" t="s">
        <v>98</v>
      </c>
      <c r="C46" s="76">
        <v>0</v>
      </c>
      <c r="D46" s="144">
        <f t="shared" si="5"/>
        <v>0</v>
      </c>
      <c r="E46" s="76">
        <v>2</v>
      </c>
      <c r="F46" s="144">
        <f t="shared" si="6"/>
        <v>0.08333333333333333</v>
      </c>
      <c r="G46" s="145">
        <v>2</v>
      </c>
      <c r="H46" s="146">
        <f t="shared" si="7"/>
        <v>0.037037037037037035</v>
      </c>
      <c r="I46" s="76">
        <v>2</v>
      </c>
      <c r="J46" s="144">
        <f t="shared" si="8"/>
        <v>0.05405405405405406</v>
      </c>
      <c r="K46" s="76">
        <v>0</v>
      </c>
      <c r="L46" s="144">
        <f t="shared" si="9"/>
        <v>0</v>
      </c>
      <c r="M46" s="76">
        <v>0</v>
      </c>
      <c r="N46" s="144">
        <f t="shared" si="10"/>
        <v>0</v>
      </c>
    </row>
    <row r="47" spans="2:14" ht="15">
      <c r="B47" s="71" t="s">
        <v>99</v>
      </c>
      <c r="C47" s="76">
        <v>2</v>
      </c>
      <c r="D47" s="144">
        <f t="shared" si="5"/>
        <v>0.06451612903225806</v>
      </c>
      <c r="E47" s="76">
        <v>1</v>
      </c>
      <c r="F47" s="144">
        <f t="shared" si="6"/>
        <v>0.041666666666666664</v>
      </c>
      <c r="G47" s="145">
        <v>3</v>
      </c>
      <c r="H47" s="146">
        <f t="shared" si="7"/>
        <v>0.05555555555555555</v>
      </c>
      <c r="I47" s="76">
        <v>2</v>
      </c>
      <c r="J47" s="144">
        <f t="shared" si="8"/>
        <v>0.05405405405405406</v>
      </c>
      <c r="K47" s="76">
        <v>1</v>
      </c>
      <c r="L47" s="144">
        <f t="shared" si="9"/>
        <v>0.07142857142857142</v>
      </c>
      <c r="M47" s="76">
        <v>0</v>
      </c>
      <c r="N47" s="144">
        <f t="shared" si="10"/>
        <v>0</v>
      </c>
    </row>
    <row r="48" spans="2:14" ht="15">
      <c r="B48" s="71" t="s">
        <v>100</v>
      </c>
      <c r="C48" s="76">
        <v>5</v>
      </c>
      <c r="D48" s="144">
        <f t="shared" si="5"/>
        <v>0.16129032258064516</v>
      </c>
      <c r="E48" s="76">
        <v>3</v>
      </c>
      <c r="F48" s="144">
        <f t="shared" si="6"/>
        <v>0.125</v>
      </c>
      <c r="G48" s="145">
        <v>8</v>
      </c>
      <c r="H48" s="146">
        <f t="shared" si="7"/>
        <v>0.14814814814814814</v>
      </c>
      <c r="I48" s="76">
        <v>6</v>
      </c>
      <c r="J48" s="144">
        <f t="shared" si="8"/>
        <v>0.16216216216216217</v>
      </c>
      <c r="K48" s="76">
        <v>1</v>
      </c>
      <c r="L48" s="144">
        <f t="shared" si="9"/>
        <v>0.07142857142857142</v>
      </c>
      <c r="M48" s="76">
        <v>1</v>
      </c>
      <c r="N48" s="144">
        <f t="shared" si="10"/>
        <v>0.3333333333333333</v>
      </c>
    </row>
    <row r="49" spans="2:14" ht="15">
      <c r="B49" s="71" t="s">
        <v>101</v>
      </c>
      <c r="C49" s="76">
        <v>1</v>
      </c>
      <c r="D49" s="144">
        <f t="shared" si="5"/>
        <v>0.03225806451612903</v>
      </c>
      <c r="E49" s="76">
        <v>1</v>
      </c>
      <c r="F49" s="144">
        <f t="shared" si="6"/>
        <v>0.041666666666666664</v>
      </c>
      <c r="G49" s="145">
        <v>1</v>
      </c>
      <c r="H49" s="146">
        <f t="shared" si="7"/>
        <v>0.018518518518518517</v>
      </c>
      <c r="I49" s="76">
        <v>1</v>
      </c>
      <c r="J49" s="144">
        <f t="shared" si="8"/>
        <v>0.02702702702702703</v>
      </c>
      <c r="K49" s="76">
        <v>0</v>
      </c>
      <c r="L49" s="144">
        <f t="shared" si="9"/>
        <v>0</v>
      </c>
      <c r="M49" s="76">
        <v>0</v>
      </c>
      <c r="N49" s="144">
        <f t="shared" si="10"/>
        <v>0</v>
      </c>
    </row>
    <row r="50" spans="2:14" ht="15">
      <c r="B50" s="71" t="s">
        <v>102</v>
      </c>
      <c r="C50" s="76">
        <v>1</v>
      </c>
      <c r="D50" s="144">
        <f t="shared" si="5"/>
        <v>0.03225806451612903</v>
      </c>
      <c r="E50" s="76">
        <v>0</v>
      </c>
      <c r="F50" s="144">
        <f t="shared" si="6"/>
        <v>0</v>
      </c>
      <c r="G50" s="145">
        <v>1</v>
      </c>
      <c r="H50" s="146">
        <f t="shared" si="7"/>
        <v>0.018518518518518517</v>
      </c>
      <c r="I50" s="76">
        <v>1</v>
      </c>
      <c r="J50" s="144">
        <f t="shared" si="8"/>
        <v>0.02702702702702703</v>
      </c>
      <c r="K50" s="76">
        <v>0</v>
      </c>
      <c r="L50" s="144">
        <f t="shared" si="9"/>
        <v>0</v>
      </c>
      <c r="M50" s="76">
        <v>0</v>
      </c>
      <c r="N50" s="144">
        <f t="shared" si="10"/>
        <v>0</v>
      </c>
    </row>
    <row r="51" spans="2:14" ht="15">
      <c r="B51" s="71" t="s">
        <v>103</v>
      </c>
      <c r="C51" s="76">
        <v>0</v>
      </c>
      <c r="D51" s="144">
        <f t="shared" si="5"/>
        <v>0</v>
      </c>
      <c r="E51" s="76">
        <v>2</v>
      </c>
      <c r="F51" s="144">
        <f t="shared" si="6"/>
        <v>0.08333333333333333</v>
      </c>
      <c r="G51" s="145">
        <v>2</v>
      </c>
      <c r="H51" s="146">
        <f t="shared" si="7"/>
        <v>0.037037037037037035</v>
      </c>
      <c r="I51" s="76">
        <v>2</v>
      </c>
      <c r="J51" s="144">
        <f t="shared" si="8"/>
        <v>0.05405405405405406</v>
      </c>
      <c r="K51" s="76">
        <v>0</v>
      </c>
      <c r="L51" s="144">
        <f t="shared" si="9"/>
        <v>0</v>
      </c>
      <c r="M51" s="76">
        <v>0</v>
      </c>
      <c r="N51" s="144">
        <f t="shared" si="10"/>
        <v>0</v>
      </c>
    </row>
    <row r="52" spans="2:14" ht="15">
      <c r="B52" s="71" t="s">
        <v>104</v>
      </c>
      <c r="C52" s="76">
        <v>1</v>
      </c>
      <c r="D52" s="144">
        <f t="shared" si="5"/>
        <v>0.03225806451612903</v>
      </c>
      <c r="E52" s="76">
        <v>0</v>
      </c>
      <c r="F52" s="144">
        <f t="shared" si="6"/>
        <v>0</v>
      </c>
      <c r="G52" s="145">
        <v>1</v>
      </c>
      <c r="H52" s="146">
        <f t="shared" si="7"/>
        <v>0.018518518518518517</v>
      </c>
      <c r="I52" s="76">
        <v>1</v>
      </c>
      <c r="J52" s="144">
        <f t="shared" si="8"/>
        <v>0.02702702702702703</v>
      </c>
      <c r="K52" s="76">
        <v>0</v>
      </c>
      <c r="L52" s="144">
        <f t="shared" si="9"/>
        <v>0</v>
      </c>
      <c r="M52" s="76">
        <v>0</v>
      </c>
      <c r="N52" s="144">
        <f t="shared" si="10"/>
        <v>0</v>
      </c>
    </row>
    <row r="53" spans="2:14" ht="15">
      <c r="B53" s="71" t="s">
        <v>105</v>
      </c>
      <c r="C53" s="76">
        <v>0</v>
      </c>
      <c r="D53" s="144">
        <f t="shared" si="5"/>
        <v>0</v>
      </c>
      <c r="E53" s="76">
        <v>0</v>
      </c>
      <c r="F53" s="144">
        <f t="shared" si="6"/>
        <v>0</v>
      </c>
      <c r="G53" s="145">
        <v>0</v>
      </c>
      <c r="H53" s="146">
        <f t="shared" si="7"/>
        <v>0</v>
      </c>
      <c r="I53" s="76">
        <v>0</v>
      </c>
      <c r="J53" s="144">
        <f t="shared" si="8"/>
        <v>0</v>
      </c>
      <c r="K53" s="76">
        <v>0</v>
      </c>
      <c r="L53" s="144">
        <f t="shared" si="9"/>
        <v>0</v>
      </c>
      <c r="M53" s="76">
        <v>0</v>
      </c>
      <c r="N53" s="144">
        <f t="shared" si="10"/>
        <v>0</v>
      </c>
    </row>
    <row r="54" spans="2:14" ht="15">
      <c r="B54" s="71" t="s">
        <v>106</v>
      </c>
      <c r="C54" s="76">
        <v>0</v>
      </c>
      <c r="D54" s="144">
        <f t="shared" si="5"/>
        <v>0</v>
      </c>
      <c r="E54" s="76">
        <v>0</v>
      </c>
      <c r="F54" s="144">
        <f t="shared" si="6"/>
        <v>0</v>
      </c>
      <c r="G54" s="145">
        <v>0</v>
      </c>
      <c r="H54" s="146">
        <f t="shared" si="7"/>
        <v>0</v>
      </c>
      <c r="I54" s="76">
        <v>0</v>
      </c>
      <c r="J54" s="144">
        <f t="shared" si="8"/>
        <v>0</v>
      </c>
      <c r="K54" s="76">
        <v>0</v>
      </c>
      <c r="L54" s="144">
        <f t="shared" si="9"/>
        <v>0</v>
      </c>
      <c r="M54" s="76">
        <v>0</v>
      </c>
      <c r="N54" s="144">
        <f t="shared" si="10"/>
        <v>0</v>
      </c>
    </row>
    <row r="55" spans="2:14" ht="15">
      <c r="B55" s="71" t="s">
        <v>334</v>
      </c>
      <c r="C55" s="76">
        <v>0</v>
      </c>
      <c r="D55" s="144">
        <f t="shared" si="5"/>
        <v>0</v>
      </c>
      <c r="E55" s="76">
        <v>2</v>
      </c>
      <c r="F55" s="144">
        <f t="shared" si="6"/>
        <v>0.08333333333333333</v>
      </c>
      <c r="G55" s="145">
        <v>2</v>
      </c>
      <c r="H55" s="146">
        <f t="shared" si="7"/>
        <v>0.037037037037037035</v>
      </c>
      <c r="I55" s="76">
        <v>1</v>
      </c>
      <c r="J55" s="144">
        <f t="shared" si="8"/>
        <v>0.02702702702702703</v>
      </c>
      <c r="K55" s="76">
        <v>0</v>
      </c>
      <c r="L55" s="144">
        <f t="shared" si="9"/>
        <v>0</v>
      </c>
      <c r="M55" s="76">
        <v>1</v>
      </c>
      <c r="N55" s="144">
        <f t="shared" si="10"/>
        <v>0.3333333333333333</v>
      </c>
    </row>
    <row r="56" spans="2:14" ht="15">
      <c r="B56" s="71" t="s">
        <v>108</v>
      </c>
      <c r="C56" s="76">
        <v>6</v>
      </c>
      <c r="D56" s="144">
        <f t="shared" si="5"/>
        <v>0.1935483870967742</v>
      </c>
      <c r="E56" s="76">
        <v>7</v>
      </c>
      <c r="F56" s="144">
        <f t="shared" si="6"/>
        <v>0.2916666666666667</v>
      </c>
      <c r="G56" s="145">
        <v>13</v>
      </c>
      <c r="H56" s="146">
        <f t="shared" si="7"/>
        <v>0.24074074074074073</v>
      </c>
      <c r="I56" s="76">
        <v>7</v>
      </c>
      <c r="J56" s="144">
        <f t="shared" si="8"/>
        <v>0.1891891891891892</v>
      </c>
      <c r="K56" s="76">
        <v>5</v>
      </c>
      <c r="L56" s="144">
        <f t="shared" si="9"/>
        <v>0.35714285714285715</v>
      </c>
      <c r="M56" s="76">
        <v>1</v>
      </c>
      <c r="N56" s="144">
        <f t="shared" si="10"/>
        <v>0.3333333333333333</v>
      </c>
    </row>
    <row r="57" spans="2:14" ht="15">
      <c r="B57" s="71" t="s">
        <v>109</v>
      </c>
      <c r="C57" s="76">
        <v>0</v>
      </c>
      <c r="D57" s="144">
        <f t="shared" si="5"/>
        <v>0</v>
      </c>
      <c r="E57" s="76">
        <v>0</v>
      </c>
      <c r="F57" s="144">
        <f t="shared" si="6"/>
        <v>0</v>
      </c>
      <c r="G57" s="145">
        <v>0</v>
      </c>
      <c r="H57" s="146">
        <f t="shared" si="7"/>
        <v>0</v>
      </c>
      <c r="I57" s="76">
        <v>0</v>
      </c>
      <c r="J57" s="144">
        <f t="shared" si="8"/>
        <v>0</v>
      </c>
      <c r="K57" s="76">
        <v>0</v>
      </c>
      <c r="L57" s="144">
        <f t="shared" si="9"/>
        <v>0</v>
      </c>
      <c r="M57" s="76">
        <v>0</v>
      </c>
      <c r="N57" s="144">
        <f t="shared" si="10"/>
        <v>0</v>
      </c>
    </row>
    <row r="58" spans="2:14" ht="15">
      <c r="B58" s="71" t="s">
        <v>221</v>
      </c>
      <c r="C58" s="76">
        <v>0</v>
      </c>
      <c r="D58" s="144">
        <f t="shared" si="5"/>
        <v>0</v>
      </c>
      <c r="E58" s="76">
        <v>0</v>
      </c>
      <c r="F58" s="144">
        <f t="shared" si="6"/>
        <v>0</v>
      </c>
      <c r="G58" s="145">
        <v>0</v>
      </c>
      <c r="H58" s="146">
        <f t="shared" si="7"/>
        <v>0</v>
      </c>
      <c r="I58" s="76">
        <v>0</v>
      </c>
      <c r="J58" s="144">
        <f t="shared" si="8"/>
        <v>0</v>
      </c>
      <c r="K58" s="76">
        <v>0</v>
      </c>
      <c r="L58" s="144">
        <f t="shared" si="9"/>
        <v>0</v>
      </c>
      <c r="M58" s="76">
        <v>0</v>
      </c>
      <c r="N58" s="144">
        <f t="shared" si="10"/>
        <v>0</v>
      </c>
    </row>
    <row r="59" spans="2:14" ht="15">
      <c r="B59" s="137" t="s">
        <v>157</v>
      </c>
      <c r="C59" s="70">
        <v>31</v>
      </c>
      <c r="D59" s="144">
        <f t="shared" si="5"/>
        <v>1</v>
      </c>
      <c r="E59" s="70">
        <v>24</v>
      </c>
      <c r="F59" s="144">
        <f t="shared" si="6"/>
        <v>1</v>
      </c>
      <c r="G59" s="150">
        <v>54</v>
      </c>
      <c r="H59" s="146">
        <f t="shared" si="7"/>
        <v>1</v>
      </c>
      <c r="I59" s="150">
        <v>37</v>
      </c>
      <c r="J59" s="144">
        <f t="shared" si="8"/>
        <v>1</v>
      </c>
      <c r="K59" s="150">
        <v>14</v>
      </c>
      <c r="L59" s="144">
        <f t="shared" si="9"/>
        <v>1</v>
      </c>
      <c r="M59" s="150">
        <v>3</v>
      </c>
      <c r="N59" s="144">
        <f t="shared" si="10"/>
        <v>1</v>
      </c>
    </row>
    <row r="60" ht="15">
      <c r="B60" s="141" t="s">
        <v>379</v>
      </c>
    </row>
  </sheetData>
  <sheetProtection/>
  <mergeCells count="15">
    <mergeCell ref="B5:B7"/>
    <mergeCell ref="C5:L5"/>
    <mergeCell ref="C6:D6"/>
    <mergeCell ref="E6:F6"/>
    <mergeCell ref="G6:H6"/>
    <mergeCell ref="I6:J6"/>
    <mergeCell ref="K6:L6"/>
    <mergeCell ref="B35:B37"/>
    <mergeCell ref="C35:N35"/>
    <mergeCell ref="C36:D36"/>
    <mergeCell ref="E36:F36"/>
    <mergeCell ref="G36:H36"/>
    <mergeCell ref="I36:J36"/>
    <mergeCell ref="K36:L36"/>
    <mergeCell ref="M36:N3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1:AN26"/>
  <sheetViews>
    <sheetView zoomScale="70" zoomScaleNormal="70" zoomScalePageLayoutView="0" workbookViewId="0" topLeftCell="S1">
      <selection activeCell="AI26" sqref="AI26"/>
    </sheetView>
  </sheetViews>
  <sheetFormatPr defaultColWidth="11.421875" defaultRowHeight="15"/>
  <cols>
    <col min="1" max="1" width="11.421875" style="3" customWidth="1"/>
    <col min="2" max="2" width="18.00390625" style="3" customWidth="1"/>
    <col min="3" max="8" width="11.421875" style="3" customWidth="1"/>
    <col min="9" max="9" width="19.8515625" style="3" customWidth="1"/>
    <col min="10" max="15" width="8.140625" style="3" customWidth="1"/>
    <col min="16" max="18" width="0" style="3" hidden="1" customWidth="1"/>
    <col min="19" max="24" width="8.421875" style="3" customWidth="1"/>
    <col min="25" max="26" width="11.421875" style="3" customWidth="1"/>
    <col min="27" max="27" width="19.421875" style="3" customWidth="1"/>
    <col min="28" max="31" width="11.421875" style="3" customWidth="1"/>
    <col min="32" max="34" width="0" style="3" hidden="1" customWidth="1"/>
    <col min="35" max="16384" width="11.421875" style="3" customWidth="1"/>
  </cols>
  <sheetData>
    <row r="1" spans="2:34" ht="15.75">
      <c r="B1" s="28" t="s">
        <v>473</v>
      </c>
      <c r="I1" s="28" t="s">
        <v>472</v>
      </c>
      <c r="R1" s="28" t="s">
        <v>471</v>
      </c>
      <c r="AA1" s="28" t="s">
        <v>470</v>
      </c>
      <c r="AH1" s="28" t="s">
        <v>469</v>
      </c>
    </row>
    <row r="2" spans="9:40" ht="15">
      <c r="I2" s="173"/>
      <c r="J2" s="486" t="s">
        <v>26</v>
      </c>
      <c r="K2" s="486"/>
      <c r="L2" s="486"/>
      <c r="M2" s="486"/>
      <c r="N2" s="486"/>
      <c r="O2" s="486"/>
      <c r="P2" s="173"/>
      <c r="Q2" s="173"/>
      <c r="R2" s="173"/>
      <c r="S2" s="486" t="s">
        <v>27</v>
      </c>
      <c r="T2" s="486"/>
      <c r="U2" s="486"/>
      <c r="V2" s="486"/>
      <c r="W2" s="486"/>
      <c r="X2" s="486"/>
      <c r="AA2" s="468" t="s">
        <v>44</v>
      </c>
      <c r="AB2" s="486" t="s">
        <v>26</v>
      </c>
      <c r="AC2" s="486"/>
      <c r="AD2" s="486"/>
      <c r="AE2" s="486"/>
      <c r="AF2" s="173"/>
      <c r="AG2" s="173"/>
      <c r="AH2" s="173"/>
      <c r="AI2" s="415" t="s">
        <v>27</v>
      </c>
      <c r="AJ2" s="415"/>
      <c r="AK2" s="415"/>
      <c r="AL2" s="415"/>
      <c r="AM2" s="415"/>
      <c r="AN2" s="415"/>
    </row>
    <row r="3" spans="2:40" ht="101.25" customHeight="1">
      <c r="B3" s="70" t="s">
        <v>44</v>
      </c>
      <c r="C3" s="68" t="s">
        <v>461</v>
      </c>
      <c r="D3" s="68" t="s">
        <v>167</v>
      </c>
      <c r="E3" s="68" t="s">
        <v>468</v>
      </c>
      <c r="F3" s="68" t="s">
        <v>167</v>
      </c>
      <c r="G3" s="402">
        <v>20.15</v>
      </c>
      <c r="H3" s="402">
        <v>20.16</v>
      </c>
      <c r="I3" s="131" t="s">
        <v>44</v>
      </c>
      <c r="J3" s="179" t="s">
        <v>46</v>
      </c>
      <c r="K3" s="179" t="s">
        <v>459</v>
      </c>
      <c r="L3" s="180" t="s">
        <v>45</v>
      </c>
      <c r="M3" s="179" t="s">
        <v>167</v>
      </c>
      <c r="N3" s="179" t="s">
        <v>457</v>
      </c>
      <c r="O3" s="179" t="s">
        <v>467</v>
      </c>
      <c r="P3" s="173"/>
      <c r="Q3" s="173"/>
      <c r="R3" s="131" t="s">
        <v>44</v>
      </c>
      <c r="S3" s="179" t="s">
        <v>46</v>
      </c>
      <c r="T3" s="179" t="s">
        <v>167</v>
      </c>
      <c r="U3" s="180" t="s">
        <v>45</v>
      </c>
      <c r="V3" s="179" t="s">
        <v>167</v>
      </c>
      <c r="W3" s="179" t="s">
        <v>457</v>
      </c>
      <c r="X3" s="179" t="s">
        <v>167</v>
      </c>
      <c r="AA3" s="468"/>
      <c r="AB3" s="179" t="s">
        <v>22</v>
      </c>
      <c r="AC3" s="179" t="s">
        <v>474</v>
      </c>
      <c r="AD3" s="180" t="s">
        <v>23</v>
      </c>
      <c r="AE3" s="179" t="s">
        <v>474</v>
      </c>
      <c r="AF3" s="183"/>
      <c r="AG3" s="183"/>
      <c r="AH3" s="184" t="s">
        <v>44</v>
      </c>
      <c r="AI3" s="179" t="s">
        <v>22</v>
      </c>
      <c r="AJ3" s="179" t="s">
        <v>474</v>
      </c>
      <c r="AK3" s="180" t="s">
        <v>23</v>
      </c>
      <c r="AL3" s="179" t="s">
        <v>474</v>
      </c>
      <c r="AM3" s="185" t="s">
        <v>309</v>
      </c>
      <c r="AN3" s="179" t="s">
        <v>474</v>
      </c>
    </row>
    <row r="4" spans="2:40" ht="15">
      <c r="B4" s="182" t="s">
        <v>155</v>
      </c>
      <c r="C4" s="72">
        <v>7</v>
      </c>
      <c r="D4" s="72">
        <v>0.7</v>
      </c>
      <c r="E4" s="72">
        <v>13</v>
      </c>
      <c r="F4" s="72">
        <v>1.3</v>
      </c>
      <c r="G4" s="403">
        <f aca="true" t="shared" si="0" ref="G4:G23">+C4/34*100</f>
        <v>20.588235294117645</v>
      </c>
      <c r="H4" s="403">
        <f aca="true" t="shared" si="1" ref="H4:H23">+E4/54*100</f>
        <v>24.074074074074073</v>
      </c>
      <c r="I4" s="71" t="s">
        <v>137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173"/>
      <c r="Q4" s="173"/>
      <c r="R4" s="71" t="s">
        <v>137</v>
      </c>
      <c r="S4" s="72">
        <v>1</v>
      </c>
      <c r="T4" s="72">
        <v>0.3</v>
      </c>
      <c r="U4" s="72">
        <v>0</v>
      </c>
      <c r="V4" s="72">
        <v>0</v>
      </c>
      <c r="W4" s="72">
        <v>1</v>
      </c>
      <c r="X4" s="72">
        <v>0.2</v>
      </c>
      <c r="AA4" s="71" t="s">
        <v>137</v>
      </c>
      <c r="AB4" s="72">
        <v>0</v>
      </c>
      <c r="AC4" s="189">
        <v>0</v>
      </c>
      <c r="AD4" s="72">
        <v>0</v>
      </c>
      <c r="AE4" s="189">
        <v>0</v>
      </c>
      <c r="AF4" s="173"/>
      <c r="AG4" s="173"/>
      <c r="AH4" s="186" t="s">
        <v>137</v>
      </c>
      <c r="AI4" s="111">
        <v>1</v>
      </c>
      <c r="AJ4" s="191">
        <v>0.2</v>
      </c>
      <c r="AK4" s="111">
        <v>0</v>
      </c>
      <c r="AL4" s="191">
        <v>0</v>
      </c>
      <c r="AM4" s="111">
        <v>0</v>
      </c>
      <c r="AN4" s="191">
        <v>0</v>
      </c>
    </row>
    <row r="5" spans="2:40" ht="15">
      <c r="B5" s="182" t="s">
        <v>140</v>
      </c>
      <c r="C5" s="72">
        <v>5</v>
      </c>
      <c r="D5" s="72">
        <v>0.8</v>
      </c>
      <c r="E5" s="72">
        <v>3</v>
      </c>
      <c r="F5" s="72">
        <v>0.5</v>
      </c>
      <c r="G5" s="403">
        <f t="shared" si="0"/>
        <v>14.705882352941178</v>
      </c>
      <c r="H5" s="403">
        <f t="shared" si="1"/>
        <v>5.555555555555555</v>
      </c>
      <c r="I5" s="71" t="s">
        <v>138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173"/>
      <c r="Q5" s="173"/>
      <c r="R5" s="71" t="s">
        <v>138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AA5" s="71" t="s">
        <v>138</v>
      </c>
      <c r="AB5" s="72">
        <v>0</v>
      </c>
      <c r="AC5" s="189">
        <v>0</v>
      </c>
      <c r="AD5" s="72">
        <v>0</v>
      </c>
      <c r="AE5" s="189">
        <v>0</v>
      </c>
      <c r="AF5" s="173"/>
      <c r="AG5" s="173"/>
      <c r="AH5" s="186" t="s">
        <v>138</v>
      </c>
      <c r="AI5" s="111">
        <v>0</v>
      </c>
      <c r="AJ5" s="191">
        <v>0</v>
      </c>
      <c r="AK5" s="111">
        <v>0</v>
      </c>
      <c r="AL5" s="191">
        <v>0</v>
      </c>
      <c r="AM5" s="111">
        <v>0</v>
      </c>
      <c r="AN5" s="191">
        <v>0</v>
      </c>
    </row>
    <row r="6" spans="2:40" ht="15">
      <c r="B6" s="182" t="s">
        <v>141</v>
      </c>
      <c r="C6" s="72">
        <v>5</v>
      </c>
      <c r="D6" s="72">
        <v>0.9</v>
      </c>
      <c r="E6" s="72">
        <v>9</v>
      </c>
      <c r="F6" s="72">
        <v>1.6</v>
      </c>
      <c r="G6" s="403">
        <f t="shared" si="0"/>
        <v>14.705882352941178</v>
      </c>
      <c r="H6" s="403">
        <f t="shared" si="1"/>
        <v>16.666666666666664</v>
      </c>
      <c r="I6" s="71" t="s">
        <v>139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173"/>
      <c r="Q6" s="173"/>
      <c r="R6" s="71" t="s">
        <v>139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AA6" s="71" t="s">
        <v>139</v>
      </c>
      <c r="AB6" s="72">
        <v>0</v>
      </c>
      <c r="AC6" s="189">
        <v>0</v>
      </c>
      <c r="AD6" s="72">
        <v>0</v>
      </c>
      <c r="AE6" s="189">
        <v>0</v>
      </c>
      <c r="AF6" s="173"/>
      <c r="AG6" s="173"/>
      <c r="AH6" s="186" t="s">
        <v>139</v>
      </c>
      <c r="AI6" s="111">
        <v>0</v>
      </c>
      <c r="AJ6" s="191">
        <v>0</v>
      </c>
      <c r="AK6" s="111">
        <v>0</v>
      </c>
      <c r="AL6" s="191">
        <v>0</v>
      </c>
      <c r="AM6" s="111">
        <v>0</v>
      </c>
      <c r="AN6" s="191">
        <v>0</v>
      </c>
    </row>
    <row r="7" spans="2:40" ht="15">
      <c r="B7" s="182" t="s">
        <v>145</v>
      </c>
      <c r="C7" s="72">
        <v>3</v>
      </c>
      <c r="D7" s="72">
        <v>0.7</v>
      </c>
      <c r="E7" s="72">
        <v>2</v>
      </c>
      <c r="F7" s="72">
        <v>0.5</v>
      </c>
      <c r="G7" s="403">
        <f t="shared" si="0"/>
        <v>8.823529411764707</v>
      </c>
      <c r="H7" s="403">
        <f t="shared" si="1"/>
        <v>3.7037037037037033</v>
      </c>
      <c r="I7" s="71" t="s">
        <v>140</v>
      </c>
      <c r="J7" s="72">
        <v>2</v>
      </c>
      <c r="K7" s="72">
        <v>0.6</v>
      </c>
      <c r="L7" s="72">
        <v>3</v>
      </c>
      <c r="M7" s="72">
        <v>1</v>
      </c>
      <c r="N7" s="72">
        <v>5</v>
      </c>
      <c r="O7" s="72">
        <v>0.8</v>
      </c>
      <c r="P7" s="173"/>
      <c r="Q7" s="173"/>
      <c r="R7" s="71" t="s">
        <v>140</v>
      </c>
      <c r="S7" s="72">
        <v>2</v>
      </c>
      <c r="T7" s="72">
        <v>0.7</v>
      </c>
      <c r="U7" s="72">
        <v>1</v>
      </c>
      <c r="V7" s="72">
        <v>0.4</v>
      </c>
      <c r="W7" s="72">
        <v>3</v>
      </c>
      <c r="X7" s="72">
        <v>0.5</v>
      </c>
      <c r="AA7" s="71" t="s">
        <v>140</v>
      </c>
      <c r="AB7" s="72">
        <v>4</v>
      </c>
      <c r="AC7" s="189">
        <v>1.1</v>
      </c>
      <c r="AD7" s="72">
        <v>1</v>
      </c>
      <c r="AE7" s="189">
        <v>0.5</v>
      </c>
      <c r="AF7" s="173"/>
      <c r="AG7" s="173"/>
      <c r="AH7" s="186" t="s">
        <v>140</v>
      </c>
      <c r="AI7" s="111">
        <v>3</v>
      </c>
      <c r="AJ7" s="191">
        <v>0.8</v>
      </c>
      <c r="AK7" s="111">
        <v>0</v>
      </c>
      <c r="AL7" s="191">
        <v>0</v>
      </c>
      <c r="AM7" s="111">
        <v>0</v>
      </c>
      <c r="AN7" s="191">
        <v>0</v>
      </c>
    </row>
    <row r="8" spans="2:40" ht="15">
      <c r="B8" s="182" t="s">
        <v>142</v>
      </c>
      <c r="C8" s="72">
        <v>2</v>
      </c>
      <c r="D8" s="72">
        <v>0.7</v>
      </c>
      <c r="E8" s="72">
        <v>1</v>
      </c>
      <c r="F8" s="72">
        <v>0.4</v>
      </c>
      <c r="G8" s="403">
        <f t="shared" si="0"/>
        <v>5.88235294117647</v>
      </c>
      <c r="H8" s="403">
        <f t="shared" si="1"/>
        <v>1.8518518518518516</v>
      </c>
      <c r="I8" s="71" t="s">
        <v>141</v>
      </c>
      <c r="J8" s="72">
        <v>2</v>
      </c>
      <c r="K8" s="72">
        <v>0.7</v>
      </c>
      <c r="L8" s="72">
        <v>3</v>
      </c>
      <c r="M8" s="72">
        <v>1.1</v>
      </c>
      <c r="N8" s="72">
        <v>5</v>
      </c>
      <c r="O8" s="72">
        <v>0.9</v>
      </c>
      <c r="P8" s="173"/>
      <c r="Q8" s="173"/>
      <c r="R8" s="71" t="s">
        <v>141</v>
      </c>
      <c r="S8" s="72">
        <v>6</v>
      </c>
      <c r="T8" s="72">
        <v>2.1</v>
      </c>
      <c r="U8" s="72">
        <v>3</v>
      </c>
      <c r="V8" s="72">
        <v>1.1</v>
      </c>
      <c r="W8" s="72">
        <v>9</v>
      </c>
      <c r="X8" s="72">
        <v>1.6</v>
      </c>
      <c r="AA8" s="71" t="s">
        <v>141</v>
      </c>
      <c r="AB8" s="72">
        <v>4</v>
      </c>
      <c r="AC8" s="189">
        <v>1.3</v>
      </c>
      <c r="AD8" s="72">
        <v>1</v>
      </c>
      <c r="AE8" s="189">
        <v>0.5</v>
      </c>
      <c r="AF8" s="173"/>
      <c r="AG8" s="173"/>
      <c r="AH8" s="186" t="s">
        <v>141</v>
      </c>
      <c r="AI8" s="111">
        <v>5</v>
      </c>
      <c r="AJ8" s="191">
        <v>1.5</v>
      </c>
      <c r="AK8" s="111">
        <v>4</v>
      </c>
      <c r="AL8" s="191">
        <v>2.3</v>
      </c>
      <c r="AM8" s="111">
        <v>0</v>
      </c>
      <c r="AN8" s="191">
        <v>0</v>
      </c>
    </row>
    <row r="9" spans="2:40" ht="15">
      <c r="B9" s="182" t="s">
        <v>143</v>
      </c>
      <c r="C9" s="72">
        <v>2</v>
      </c>
      <c r="D9" s="72">
        <v>0.2</v>
      </c>
      <c r="E9" s="72">
        <v>2</v>
      </c>
      <c r="F9" s="72">
        <v>0.2</v>
      </c>
      <c r="G9" s="403">
        <f t="shared" si="0"/>
        <v>5.88235294117647</v>
      </c>
      <c r="H9" s="403">
        <f t="shared" si="1"/>
        <v>3.7037037037037033</v>
      </c>
      <c r="I9" s="71" t="s">
        <v>142</v>
      </c>
      <c r="J9" s="72">
        <v>1</v>
      </c>
      <c r="K9" s="72">
        <v>0.7</v>
      </c>
      <c r="L9" s="72">
        <v>1</v>
      </c>
      <c r="M9" s="72">
        <v>0.8</v>
      </c>
      <c r="N9" s="72">
        <v>2</v>
      </c>
      <c r="O9" s="72">
        <v>0.7</v>
      </c>
      <c r="P9" s="173"/>
      <c r="Q9" s="173"/>
      <c r="R9" s="71" t="s">
        <v>142</v>
      </c>
      <c r="S9" s="72">
        <v>1</v>
      </c>
      <c r="T9" s="72">
        <v>0.8</v>
      </c>
      <c r="U9" s="72">
        <v>0</v>
      </c>
      <c r="V9" s="72">
        <v>0</v>
      </c>
      <c r="W9" s="72">
        <v>1</v>
      </c>
      <c r="X9" s="72">
        <v>0.4</v>
      </c>
      <c r="AA9" s="71" t="s">
        <v>142</v>
      </c>
      <c r="AB9" s="72">
        <v>2</v>
      </c>
      <c r="AC9" s="189">
        <v>1.1</v>
      </c>
      <c r="AD9" s="72">
        <v>0</v>
      </c>
      <c r="AE9" s="189">
        <v>0</v>
      </c>
      <c r="AF9" s="173"/>
      <c r="AG9" s="173"/>
      <c r="AH9" s="186" t="s">
        <v>142</v>
      </c>
      <c r="AI9" s="111">
        <v>0</v>
      </c>
      <c r="AJ9" s="191">
        <v>0</v>
      </c>
      <c r="AK9" s="111">
        <v>1</v>
      </c>
      <c r="AL9" s="191">
        <v>1.6</v>
      </c>
      <c r="AM9" s="111">
        <v>0</v>
      </c>
      <c r="AN9" s="191">
        <v>0</v>
      </c>
    </row>
    <row r="10" spans="2:40" ht="15">
      <c r="B10" s="182" t="s">
        <v>144</v>
      </c>
      <c r="C10" s="72">
        <v>2</v>
      </c>
      <c r="D10" s="72">
        <v>0.1</v>
      </c>
      <c r="E10" s="72">
        <v>5</v>
      </c>
      <c r="F10" s="72">
        <v>0.4</v>
      </c>
      <c r="G10" s="403">
        <f t="shared" si="0"/>
        <v>5.88235294117647</v>
      </c>
      <c r="H10" s="403">
        <f t="shared" si="1"/>
        <v>9.25925925925926</v>
      </c>
      <c r="I10" s="71" t="s">
        <v>143</v>
      </c>
      <c r="J10" s="72">
        <v>1</v>
      </c>
      <c r="K10" s="72">
        <v>0.2</v>
      </c>
      <c r="L10" s="72">
        <v>1</v>
      </c>
      <c r="M10" s="72">
        <v>0.2</v>
      </c>
      <c r="N10" s="72">
        <v>2</v>
      </c>
      <c r="O10" s="72">
        <v>0.2</v>
      </c>
      <c r="P10" s="173"/>
      <c r="Q10" s="173"/>
      <c r="R10" s="71" t="s">
        <v>143</v>
      </c>
      <c r="S10" s="72">
        <v>2</v>
      </c>
      <c r="T10" s="72">
        <v>0.4</v>
      </c>
      <c r="U10" s="72">
        <v>0</v>
      </c>
      <c r="V10" s="72">
        <v>0</v>
      </c>
      <c r="W10" s="72">
        <v>2</v>
      </c>
      <c r="X10" s="72">
        <v>0.2</v>
      </c>
      <c r="AA10" s="71" t="s">
        <v>143</v>
      </c>
      <c r="AB10" s="72">
        <v>2</v>
      </c>
      <c r="AC10" s="189">
        <v>0.3</v>
      </c>
      <c r="AD10" s="72">
        <v>0</v>
      </c>
      <c r="AE10" s="189">
        <v>0</v>
      </c>
      <c r="AF10" s="173"/>
      <c r="AG10" s="173"/>
      <c r="AH10" s="186" t="s">
        <v>143</v>
      </c>
      <c r="AI10" s="111">
        <v>1</v>
      </c>
      <c r="AJ10" s="191">
        <v>0.1</v>
      </c>
      <c r="AK10" s="111">
        <v>1</v>
      </c>
      <c r="AL10" s="191">
        <v>0.4</v>
      </c>
      <c r="AM10" s="111">
        <v>0</v>
      </c>
      <c r="AN10" s="191">
        <v>0</v>
      </c>
    </row>
    <row r="11" spans="2:40" ht="15">
      <c r="B11" s="182" t="s">
        <v>146</v>
      </c>
      <c r="C11" s="72">
        <v>2</v>
      </c>
      <c r="D11" s="72">
        <v>0.2</v>
      </c>
      <c r="E11" s="72">
        <v>3</v>
      </c>
      <c r="F11" s="72">
        <v>0.3</v>
      </c>
      <c r="G11" s="403">
        <f t="shared" si="0"/>
        <v>5.88235294117647</v>
      </c>
      <c r="H11" s="403">
        <f t="shared" si="1"/>
        <v>5.555555555555555</v>
      </c>
      <c r="I11" s="71" t="s">
        <v>144</v>
      </c>
      <c r="J11" s="72">
        <v>1</v>
      </c>
      <c r="K11" s="72">
        <v>0.1</v>
      </c>
      <c r="L11" s="72">
        <v>1</v>
      </c>
      <c r="M11" s="72">
        <v>0.1</v>
      </c>
      <c r="N11" s="72">
        <v>2</v>
      </c>
      <c r="O11" s="72">
        <v>0.1</v>
      </c>
      <c r="P11" s="173"/>
      <c r="Q11" s="173"/>
      <c r="R11" s="71" t="s">
        <v>144</v>
      </c>
      <c r="S11" s="72">
        <v>3</v>
      </c>
      <c r="T11" s="72">
        <v>0.4</v>
      </c>
      <c r="U11" s="72">
        <v>2</v>
      </c>
      <c r="V11" s="72">
        <v>0.3</v>
      </c>
      <c r="W11" s="72">
        <v>5</v>
      </c>
      <c r="X11" s="72">
        <v>0.4</v>
      </c>
      <c r="AA11" s="71" t="s">
        <v>144</v>
      </c>
      <c r="AB11" s="72">
        <v>2</v>
      </c>
      <c r="AC11" s="189">
        <v>0.2</v>
      </c>
      <c r="AD11" s="72">
        <v>0</v>
      </c>
      <c r="AE11" s="189">
        <v>0</v>
      </c>
      <c r="AF11" s="173"/>
      <c r="AG11" s="173"/>
      <c r="AH11" s="186" t="s">
        <v>144</v>
      </c>
      <c r="AI11" s="111">
        <v>4</v>
      </c>
      <c r="AJ11" s="191">
        <v>0.4</v>
      </c>
      <c r="AK11" s="111">
        <v>1</v>
      </c>
      <c r="AL11" s="191">
        <v>0.4</v>
      </c>
      <c r="AM11" s="111">
        <v>0</v>
      </c>
      <c r="AN11" s="191">
        <v>0</v>
      </c>
    </row>
    <row r="12" spans="2:40" ht="15">
      <c r="B12" s="182" t="s">
        <v>154</v>
      </c>
      <c r="C12" s="72">
        <v>2</v>
      </c>
      <c r="D12" s="72">
        <v>0.4</v>
      </c>
      <c r="E12" s="72">
        <v>2</v>
      </c>
      <c r="F12" s="72">
        <v>0.4</v>
      </c>
      <c r="G12" s="403">
        <f t="shared" si="0"/>
        <v>5.88235294117647</v>
      </c>
      <c r="H12" s="403">
        <f t="shared" si="1"/>
        <v>3.7037037037037033</v>
      </c>
      <c r="I12" s="71" t="s">
        <v>145</v>
      </c>
      <c r="J12" s="72">
        <v>0</v>
      </c>
      <c r="K12" s="72">
        <v>0</v>
      </c>
      <c r="L12" s="72">
        <v>3</v>
      </c>
      <c r="M12" s="72">
        <v>1.5</v>
      </c>
      <c r="N12" s="72">
        <v>3</v>
      </c>
      <c r="O12" s="72">
        <v>0.7</v>
      </c>
      <c r="P12" s="173"/>
      <c r="Q12" s="173"/>
      <c r="R12" s="71" t="s">
        <v>145</v>
      </c>
      <c r="S12" s="72">
        <v>0</v>
      </c>
      <c r="T12" s="72">
        <v>0</v>
      </c>
      <c r="U12" s="72">
        <v>2</v>
      </c>
      <c r="V12" s="72">
        <v>1</v>
      </c>
      <c r="W12" s="72">
        <v>2</v>
      </c>
      <c r="X12" s="72">
        <v>0.5</v>
      </c>
      <c r="AA12" s="71" t="s">
        <v>145</v>
      </c>
      <c r="AB12" s="72">
        <v>1</v>
      </c>
      <c r="AC12" s="189">
        <v>0.3</v>
      </c>
      <c r="AD12" s="72">
        <v>2</v>
      </c>
      <c r="AE12" s="189">
        <v>4</v>
      </c>
      <c r="AF12" s="173"/>
      <c r="AG12" s="173"/>
      <c r="AH12" s="186" t="s">
        <v>145</v>
      </c>
      <c r="AI12" s="111">
        <v>2</v>
      </c>
      <c r="AJ12" s="191">
        <v>0.6</v>
      </c>
      <c r="AK12" s="111">
        <v>0</v>
      </c>
      <c r="AL12" s="191">
        <v>0</v>
      </c>
      <c r="AM12" s="111">
        <v>0</v>
      </c>
      <c r="AN12" s="191">
        <v>0</v>
      </c>
    </row>
    <row r="13" spans="2:40" ht="15">
      <c r="B13" s="182" t="s">
        <v>147</v>
      </c>
      <c r="C13" s="72">
        <v>1</v>
      </c>
      <c r="D13" s="72">
        <v>0.1</v>
      </c>
      <c r="E13" s="72">
        <v>8</v>
      </c>
      <c r="F13" s="72">
        <v>0.6</v>
      </c>
      <c r="G13" s="403">
        <f t="shared" si="0"/>
        <v>2.941176470588235</v>
      </c>
      <c r="H13" s="403">
        <f t="shared" si="1"/>
        <v>14.814814814814813</v>
      </c>
      <c r="I13" s="71" t="s">
        <v>146</v>
      </c>
      <c r="J13" s="72">
        <v>2</v>
      </c>
      <c r="K13" s="72">
        <v>0.4</v>
      </c>
      <c r="L13" s="72">
        <v>0</v>
      </c>
      <c r="M13" s="72">
        <v>0</v>
      </c>
      <c r="N13" s="72">
        <v>2</v>
      </c>
      <c r="O13" s="72">
        <v>0.2</v>
      </c>
      <c r="P13" s="173"/>
      <c r="Q13" s="173"/>
      <c r="R13" s="71" t="s">
        <v>146</v>
      </c>
      <c r="S13" s="72">
        <v>2</v>
      </c>
      <c r="T13" s="72">
        <v>0.4</v>
      </c>
      <c r="U13" s="72">
        <v>1</v>
      </c>
      <c r="V13" s="72">
        <v>0.2</v>
      </c>
      <c r="W13" s="72">
        <v>3</v>
      </c>
      <c r="X13" s="72">
        <v>0.3</v>
      </c>
      <c r="AA13" s="71" t="s">
        <v>146</v>
      </c>
      <c r="AB13" s="72">
        <v>2</v>
      </c>
      <c r="AC13" s="189">
        <v>0.3</v>
      </c>
      <c r="AD13" s="72">
        <v>0</v>
      </c>
      <c r="AE13" s="189">
        <v>0</v>
      </c>
      <c r="AF13" s="173"/>
      <c r="AG13" s="173"/>
      <c r="AH13" s="186" t="s">
        <v>146</v>
      </c>
      <c r="AI13" s="111">
        <v>2</v>
      </c>
      <c r="AJ13" s="191">
        <v>0.3</v>
      </c>
      <c r="AK13" s="111">
        <v>1</v>
      </c>
      <c r="AL13" s="191">
        <v>1.2</v>
      </c>
      <c r="AM13" s="111">
        <v>0</v>
      </c>
      <c r="AN13" s="191">
        <v>0</v>
      </c>
    </row>
    <row r="14" spans="2:40" ht="15">
      <c r="B14" s="182" t="s">
        <v>149</v>
      </c>
      <c r="C14" s="72">
        <v>1</v>
      </c>
      <c r="D14" s="72">
        <v>0.8</v>
      </c>
      <c r="E14" s="72">
        <v>1</v>
      </c>
      <c r="F14" s="72">
        <v>0.8</v>
      </c>
      <c r="G14" s="403">
        <f t="shared" si="0"/>
        <v>2.941176470588235</v>
      </c>
      <c r="H14" s="403">
        <f t="shared" si="1"/>
        <v>1.8518518518518516</v>
      </c>
      <c r="I14" s="71" t="s">
        <v>147</v>
      </c>
      <c r="J14" s="72">
        <v>1</v>
      </c>
      <c r="K14" s="72">
        <v>0.1</v>
      </c>
      <c r="L14" s="72">
        <v>0</v>
      </c>
      <c r="M14" s="72">
        <v>0</v>
      </c>
      <c r="N14" s="72">
        <v>1</v>
      </c>
      <c r="O14" s="72">
        <v>0.1</v>
      </c>
      <c r="P14" s="173"/>
      <c r="Q14" s="173"/>
      <c r="R14" s="71" t="s">
        <v>147</v>
      </c>
      <c r="S14" s="72">
        <v>5</v>
      </c>
      <c r="T14" s="72">
        <v>0.7</v>
      </c>
      <c r="U14" s="72">
        <v>3</v>
      </c>
      <c r="V14" s="72">
        <v>0.5</v>
      </c>
      <c r="W14" s="72">
        <v>8</v>
      </c>
      <c r="X14" s="72">
        <v>0.6</v>
      </c>
      <c r="AA14" s="71" t="s">
        <v>147</v>
      </c>
      <c r="AB14" s="72">
        <v>1</v>
      </c>
      <c r="AC14" s="189">
        <v>0.1</v>
      </c>
      <c r="AD14" s="72">
        <v>0</v>
      </c>
      <c r="AE14" s="189">
        <v>0</v>
      </c>
      <c r="AF14" s="173"/>
      <c r="AG14" s="173"/>
      <c r="AH14" s="186" t="s">
        <v>147</v>
      </c>
      <c r="AI14" s="111">
        <v>6</v>
      </c>
      <c r="AJ14" s="191">
        <v>0.5</v>
      </c>
      <c r="AK14" s="111">
        <v>1</v>
      </c>
      <c r="AL14" s="191">
        <v>0.9</v>
      </c>
      <c r="AM14" s="111">
        <v>1</v>
      </c>
      <c r="AN14" s="191">
        <v>0.9</v>
      </c>
    </row>
    <row r="15" spans="2:40" ht="15">
      <c r="B15" s="182" t="s">
        <v>150</v>
      </c>
      <c r="C15" s="72">
        <v>1</v>
      </c>
      <c r="D15" s="72">
        <v>0.9</v>
      </c>
      <c r="E15" s="72">
        <v>2</v>
      </c>
      <c r="F15" s="72">
        <v>1.9</v>
      </c>
      <c r="G15" s="403">
        <f t="shared" si="0"/>
        <v>2.941176470588235</v>
      </c>
      <c r="H15" s="403">
        <f t="shared" si="1"/>
        <v>3.7037037037037033</v>
      </c>
      <c r="I15" s="71" t="s">
        <v>148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173"/>
      <c r="Q15" s="173"/>
      <c r="R15" s="71" t="s">
        <v>148</v>
      </c>
      <c r="S15" s="72">
        <v>1</v>
      </c>
      <c r="T15" s="72">
        <v>1.3</v>
      </c>
      <c r="U15" s="72">
        <v>1</v>
      </c>
      <c r="V15" s="72">
        <v>1.3</v>
      </c>
      <c r="W15" s="72">
        <v>1</v>
      </c>
      <c r="X15" s="72">
        <v>0.6</v>
      </c>
      <c r="AA15" s="71" t="s">
        <v>148</v>
      </c>
      <c r="AB15" s="72">
        <v>0</v>
      </c>
      <c r="AC15" s="189">
        <v>0</v>
      </c>
      <c r="AD15" s="72">
        <v>0</v>
      </c>
      <c r="AE15" s="189">
        <v>0</v>
      </c>
      <c r="AF15" s="173"/>
      <c r="AG15" s="173"/>
      <c r="AH15" s="186" t="s">
        <v>148</v>
      </c>
      <c r="AI15" s="111">
        <v>1</v>
      </c>
      <c r="AJ15" s="191">
        <v>0.8</v>
      </c>
      <c r="AK15" s="111">
        <v>0</v>
      </c>
      <c r="AL15" s="191">
        <v>0</v>
      </c>
      <c r="AM15" s="111">
        <v>0</v>
      </c>
      <c r="AN15" s="191">
        <v>0</v>
      </c>
    </row>
    <row r="16" spans="2:40" ht="15">
      <c r="B16" s="182" t="s">
        <v>152</v>
      </c>
      <c r="C16" s="72">
        <v>1</v>
      </c>
      <c r="D16" s="72">
        <v>0.3</v>
      </c>
      <c r="E16" s="72">
        <v>0</v>
      </c>
      <c r="F16" s="72">
        <v>0</v>
      </c>
      <c r="G16" s="403">
        <f t="shared" si="0"/>
        <v>2.941176470588235</v>
      </c>
      <c r="H16" s="403">
        <f t="shared" si="1"/>
        <v>0</v>
      </c>
      <c r="I16" s="71" t="s">
        <v>149</v>
      </c>
      <c r="J16" s="72">
        <v>1</v>
      </c>
      <c r="K16" s="72">
        <v>1.6</v>
      </c>
      <c r="L16" s="72">
        <v>0</v>
      </c>
      <c r="M16" s="72">
        <v>0</v>
      </c>
      <c r="N16" s="72">
        <v>1</v>
      </c>
      <c r="O16" s="72">
        <v>0.8</v>
      </c>
      <c r="P16" s="173"/>
      <c r="Q16" s="173"/>
      <c r="R16" s="71" t="s">
        <v>149</v>
      </c>
      <c r="S16" s="72">
        <v>1</v>
      </c>
      <c r="T16" s="72">
        <v>1.6</v>
      </c>
      <c r="U16" s="72">
        <v>0</v>
      </c>
      <c r="V16" s="72">
        <v>0</v>
      </c>
      <c r="W16" s="72">
        <v>1</v>
      </c>
      <c r="X16" s="72">
        <v>0.8</v>
      </c>
      <c r="AA16" s="71" t="s">
        <v>149</v>
      </c>
      <c r="AB16" s="72">
        <v>0</v>
      </c>
      <c r="AC16" s="189">
        <v>0</v>
      </c>
      <c r="AD16" s="72">
        <v>1</v>
      </c>
      <c r="AE16" s="189">
        <v>19.6</v>
      </c>
      <c r="AF16" s="173"/>
      <c r="AG16" s="173"/>
      <c r="AH16" s="186" t="s">
        <v>149</v>
      </c>
      <c r="AI16" s="111">
        <v>1</v>
      </c>
      <c r="AJ16" s="191">
        <v>0.9</v>
      </c>
      <c r="AK16" s="111">
        <v>0</v>
      </c>
      <c r="AL16" s="191">
        <v>0</v>
      </c>
      <c r="AM16" s="111">
        <v>0</v>
      </c>
      <c r="AN16" s="191">
        <v>0</v>
      </c>
    </row>
    <row r="17" spans="2:40" ht="15">
      <c r="B17" s="182" t="s">
        <v>137</v>
      </c>
      <c r="C17" s="72">
        <v>0</v>
      </c>
      <c r="D17" s="72">
        <v>0</v>
      </c>
      <c r="E17" s="72">
        <v>1</v>
      </c>
      <c r="F17" s="72">
        <v>0.2</v>
      </c>
      <c r="G17" s="403">
        <f t="shared" si="0"/>
        <v>0</v>
      </c>
      <c r="H17" s="403">
        <f t="shared" si="1"/>
        <v>1.8518518518518516</v>
      </c>
      <c r="I17" s="71" t="s">
        <v>150</v>
      </c>
      <c r="J17" s="72">
        <v>1</v>
      </c>
      <c r="K17" s="72">
        <v>1.6</v>
      </c>
      <c r="L17" s="72">
        <v>0</v>
      </c>
      <c r="M17" s="72">
        <v>0</v>
      </c>
      <c r="N17" s="72">
        <v>1</v>
      </c>
      <c r="O17" s="72">
        <v>0.9</v>
      </c>
      <c r="P17" s="173"/>
      <c r="Q17" s="173"/>
      <c r="R17" s="71" t="s">
        <v>150</v>
      </c>
      <c r="S17" s="72">
        <v>0</v>
      </c>
      <c r="T17" s="72">
        <v>0</v>
      </c>
      <c r="U17" s="72">
        <v>2</v>
      </c>
      <c r="V17" s="72">
        <v>3.6</v>
      </c>
      <c r="W17" s="72">
        <v>2</v>
      </c>
      <c r="X17" s="72">
        <v>1.9</v>
      </c>
      <c r="AA17" s="71" t="s">
        <v>150</v>
      </c>
      <c r="AB17" s="72">
        <v>0</v>
      </c>
      <c r="AC17" s="189">
        <v>0</v>
      </c>
      <c r="AD17" s="72">
        <v>1</v>
      </c>
      <c r="AE17" s="189">
        <v>3.4</v>
      </c>
      <c r="AF17" s="173"/>
      <c r="AG17" s="173"/>
      <c r="AH17" s="186" t="s">
        <v>150</v>
      </c>
      <c r="AI17" s="111">
        <v>2</v>
      </c>
      <c r="AJ17" s="191">
        <v>2.7</v>
      </c>
      <c r="AK17" s="111">
        <v>0</v>
      </c>
      <c r="AL17" s="191">
        <v>0</v>
      </c>
      <c r="AM17" s="111">
        <v>0</v>
      </c>
      <c r="AN17" s="191">
        <v>0</v>
      </c>
    </row>
    <row r="18" spans="2:40" ht="15">
      <c r="B18" s="182" t="s">
        <v>138</v>
      </c>
      <c r="C18" s="72">
        <v>0</v>
      </c>
      <c r="D18" s="72">
        <v>0</v>
      </c>
      <c r="E18" s="72">
        <v>0</v>
      </c>
      <c r="F18" s="72">
        <v>0</v>
      </c>
      <c r="G18" s="403">
        <f t="shared" si="0"/>
        <v>0</v>
      </c>
      <c r="H18" s="403">
        <f t="shared" si="1"/>
        <v>0</v>
      </c>
      <c r="I18" s="71" t="s">
        <v>151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173"/>
      <c r="Q18" s="173"/>
      <c r="R18" s="71" t="s">
        <v>151</v>
      </c>
      <c r="S18" s="72">
        <v>1</v>
      </c>
      <c r="T18" s="72">
        <v>1.7</v>
      </c>
      <c r="U18" s="72">
        <v>0</v>
      </c>
      <c r="V18" s="72">
        <v>0</v>
      </c>
      <c r="W18" s="72">
        <v>1</v>
      </c>
      <c r="X18" s="72">
        <v>0.8</v>
      </c>
      <c r="AA18" s="71" t="s">
        <v>151</v>
      </c>
      <c r="AB18" s="72">
        <v>0</v>
      </c>
      <c r="AC18" s="189">
        <v>0</v>
      </c>
      <c r="AD18" s="72">
        <v>0</v>
      </c>
      <c r="AE18" s="189">
        <v>0</v>
      </c>
      <c r="AF18" s="173"/>
      <c r="AG18" s="173"/>
      <c r="AH18" s="186" t="s">
        <v>151</v>
      </c>
      <c r="AI18" s="111">
        <v>1</v>
      </c>
      <c r="AJ18" s="191">
        <v>1</v>
      </c>
      <c r="AK18" s="111">
        <v>0</v>
      </c>
      <c r="AL18" s="191">
        <v>0</v>
      </c>
      <c r="AM18" s="111">
        <v>0</v>
      </c>
      <c r="AN18" s="191">
        <v>0</v>
      </c>
    </row>
    <row r="19" spans="2:40" ht="15">
      <c r="B19" s="182" t="s">
        <v>139</v>
      </c>
      <c r="C19" s="72">
        <v>0</v>
      </c>
      <c r="D19" s="72">
        <v>0</v>
      </c>
      <c r="E19" s="72">
        <v>0</v>
      </c>
      <c r="F19" s="72">
        <v>0</v>
      </c>
      <c r="G19" s="403">
        <f t="shared" si="0"/>
        <v>0</v>
      </c>
      <c r="H19" s="403">
        <f t="shared" si="1"/>
        <v>0</v>
      </c>
      <c r="I19" s="71" t="s">
        <v>152</v>
      </c>
      <c r="J19" s="72">
        <v>0</v>
      </c>
      <c r="K19" s="72">
        <v>0</v>
      </c>
      <c r="L19" s="72">
        <v>1</v>
      </c>
      <c r="M19" s="72">
        <v>0.7</v>
      </c>
      <c r="N19" s="72">
        <v>1</v>
      </c>
      <c r="O19" s="72">
        <v>0.3</v>
      </c>
      <c r="P19" s="173"/>
      <c r="Q19" s="173"/>
      <c r="R19" s="71" t="s">
        <v>152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AA19" s="71" t="s">
        <v>152</v>
      </c>
      <c r="AB19" s="72">
        <v>1</v>
      </c>
      <c r="AC19" s="189">
        <v>0.4</v>
      </c>
      <c r="AD19" s="72">
        <v>0</v>
      </c>
      <c r="AE19" s="189">
        <v>0</v>
      </c>
      <c r="AF19" s="173"/>
      <c r="AG19" s="173"/>
      <c r="AH19" s="186" t="s">
        <v>152</v>
      </c>
      <c r="AI19" s="111">
        <v>0</v>
      </c>
      <c r="AJ19" s="191">
        <v>0</v>
      </c>
      <c r="AK19" s="111">
        <v>0</v>
      </c>
      <c r="AL19" s="191">
        <v>0</v>
      </c>
      <c r="AM19" s="111">
        <v>0</v>
      </c>
      <c r="AN19" s="191">
        <v>0</v>
      </c>
    </row>
    <row r="20" spans="2:40" ht="15">
      <c r="B20" s="182" t="s">
        <v>148</v>
      </c>
      <c r="C20" s="72">
        <v>0</v>
      </c>
      <c r="D20" s="72">
        <v>0</v>
      </c>
      <c r="E20" s="72">
        <v>1</v>
      </c>
      <c r="F20" s="72">
        <v>0.6</v>
      </c>
      <c r="G20" s="403">
        <f t="shared" si="0"/>
        <v>0</v>
      </c>
      <c r="H20" s="403">
        <f t="shared" si="1"/>
        <v>1.8518518518518516</v>
      </c>
      <c r="I20" s="71" t="s">
        <v>153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173"/>
      <c r="Q20" s="173"/>
      <c r="R20" s="71" t="s">
        <v>153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AA20" s="71" t="s">
        <v>153</v>
      </c>
      <c r="AB20" s="72">
        <v>0</v>
      </c>
      <c r="AC20" s="189">
        <v>0</v>
      </c>
      <c r="AD20" s="72">
        <v>0</v>
      </c>
      <c r="AE20" s="189">
        <v>0</v>
      </c>
      <c r="AF20" s="173"/>
      <c r="AG20" s="173"/>
      <c r="AH20" s="186" t="s">
        <v>153</v>
      </c>
      <c r="AI20" s="111">
        <v>0</v>
      </c>
      <c r="AJ20" s="191">
        <v>0</v>
      </c>
      <c r="AK20" s="111">
        <v>0</v>
      </c>
      <c r="AL20" s="191">
        <v>0</v>
      </c>
      <c r="AM20" s="111">
        <v>0</v>
      </c>
      <c r="AN20" s="191">
        <v>0</v>
      </c>
    </row>
    <row r="21" spans="2:40" ht="15">
      <c r="B21" s="182" t="s">
        <v>151</v>
      </c>
      <c r="C21" s="72">
        <v>0</v>
      </c>
      <c r="D21" s="72">
        <v>0</v>
      </c>
      <c r="E21" s="72">
        <v>1</v>
      </c>
      <c r="F21" s="72">
        <v>0.8</v>
      </c>
      <c r="G21" s="403">
        <f t="shared" si="0"/>
        <v>0</v>
      </c>
      <c r="H21" s="403">
        <f t="shared" si="1"/>
        <v>1.8518518518518516</v>
      </c>
      <c r="I21" s="71" t="s">
        <v>154</v>
      </c>
      <c r="J21" s="72">
        <v>1</v>
      </c>
      <c r="K21" s="72">
        <v>0.4</v>
      </c>
      <c r="L21" s="72">
        <v>1</v>
      </c>
      <c r="M21" s="72">
        <v>0.4</v>
      </c>
      <c r="N21" s="72">
        <v>2</v>
      </c>
      <c r="O21" s="72">
        <v>0.4</v>
      </c>
      <c r="P21" s="173"/>
      <c r="Q21" s="173"/>
      <c r="R21" s="71" t="s">
        <v>154</v>
      </c>
      <c r="S21" s="72">
        <v>0</v>
      </c>
      <c r="T21" s="72">
        <v>0</v>
      </c>
      <c r="U21" s="72">
        <v>2</v>
      </c>
      <c r="V21" s="72">
        <v>0.8</v>
      </c>
      <c r="W21" s="72">
        <v>2</v>
      </c>
      <c r="X21" s="72">
        <v>0.4</v>
      </c>
      <c r="AA21" s="71" t="s">
        <v>154</v>
      </c>
      <c r="AB21" s="72">
        <v>0</v>
      </c>
      <c r="AC21" s="189">
        <v>0</v>
      </c>
      <c r="AD21" s="72">
        <v>2</v>
      </c>
      <c r="AE21" s="189">
        <v>1.4</v>
      </c>
      <c r="AF21" s="173"/>
      <c r="AG21" s="173"/>
      <c r="AH21" s="186" t="s">
        <v>154</v>
      </c>
      <c r="AI21" s="111">
        <v>1</v>
      </c>
      <c r="AJ21" s="191">
        <v>0.3</v>
      </c>
      <c r="AK21" s="111">
        <v>0</v>
      </c>
      <c r="AL21" s="191">
        <v>0</v>
      </c>
      <c r="AM21" s="111">
        <v>1</v>
      </c>
      <c r="AN21" s="191">
        <v>6</v>
      </c>
    </row>
    <row r="22" spans="2:40" ht="15">
      <c r="B22" s="182" t="s">
        <v>153</v>
      </c>
      <c r="C22" s="72">
        <v>0</v>
      </c>
      <c r="D22" s="72">
        <v>0</v>
      </c>
      <c r="E22" s="72">
        <v>0</v>
      </c>
      <c r="F22" s="72">
        <v>0</v>
      </c>
      <c r="G22" s="403">
        <f t="shared" si="0"/>
        <v>0</v>
      </c>
      <c r="H22" s="403">
        <f t="shared" si="1"/>
        <v>0</v>
      </c>
      <c r="I22" s="71" t="s">
        <v>155</v>
      </c>
      <c r="J22" s="72">
        <v>5</v>
      </c>
      <c r="K22" s="72">
        <v>1</v>
      </c>
      <c r="L22" s="72">
        <v>2</v>
      </c>
      <c r="M22" s="72">
        <v>0.4</v>
      </c>
      <c r="N22" s="72">
        <v>7</v>
      </c>
      <c r="O22" s="72">
        <v>0.7</v>
      </c>
      <c r="P22" s="173"/>
      <c r="Q22" s="173"/>
      <c r="R22" s="71" t="s">
        <v>155</v>
      </c>
      <c r="S22" s="72">
        <v>6</v>
      </c>
      <c r="T22" s="72">
        <v>1.2</v>
      </c>
      <c r="U22" s="72">
        <v>7</v>
      </c>
      <c r="V22" s="72">
        <v>1.5</v>
      </c>
      <c r="W22" s="72">
        <v>13</v>
      </c>
      <c r="X22" s="72">
        <v>1.3</v>
      </c>
      <c r="AA22" s="71" t="s">
        <v>155</v>
      </c>
      <c r="AB22" s="72">
        <v>5</v>
      </c>
      <c r="AC22" s="189">
        <v>0.8</v>
      </c>
      <c r="AD22" s="72">
        <v>2</v>
      </c>
      <c r="AE22" s="189">
        <v>0.6</v>
      </c>
      <c r="AF22" s="173"/>
      <c r="AG22" s="173"/>
      <c r="AH22" s="186" t="s">
        <v>155</v>
      </c>
      <c r="AI22" s="111">
        <v>7</v>
      </c>
      <c r="AJ22" s="191">
        <v>1.2</v>
      </c>
      <c r="AK22" s="111">
        <v>5</v>
      </c>
      <c r="AL22" s="191">
        <v>1.6</v>
      </c>
      <c r="AM22" s="111">
        <v>1</v>
      </c>
      <c r="AN22" s="191">
        <v>2</v>
      </c>
    </row>
    <row r="23" spans="2:40" ht="15">
      <c r="B23" s="182" t="s">
        <v>156</v>
      </c>
      <c r="C23" s="72">
        <v>0</v>
      </c>
      <c r="D23" s="72">
        <v>0</v>
      </c>
      <c r="E23" s="72">
        <v>0</v>
      </c>
      <c r="F23" s="72">
        <v>0</v>
      </c>
      <c r="G23" s="403">
        <f t="shared" si="0"/>
        <v>0</v>
      </c>
      <c r="H23" s="403">
        <f t="shared" si="1"/>
        <v>0</v>
      </c>
      <c r="I23" s="71" t="s">
        <v>156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173"/>
      <c r="Q23" s="173"/>
      <c r="R23" s="71" t="s">
        <v>156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AA23" s="71" t="s">
        <v>156</v>
      </c>
      <c r="AB23" s="72">
        <v>0</v>
      </c>
      <c r="AC23" s="189">
        <v>0</v>
      </c>
      <c r="AD23" s="72">
        <v>0</v>
      </c>
      <c r="AE23" s="189">
        <v>0</v>
      </c>
      <c r="AF23" s="173"/>
      <c r="AG23" s="173"/>
      <c r="AH23" s="186" t="s">
        <v>156</v>
      </c>
      <c r="AI23" s="111">
        <v>0</v>
      </c>
      <c r="AJ23" s="191">
        <v>0</v>
      </c>
      <c r="AK23" s="111">
        <v>0</v>
      </c>
      <c r="AL23" s="191">
        <v>0</v>
      </c>
      <c r="AM23" s="111">
        <v>0</v>
      </c>
      <c r="AN23" s="191">
        <v>0</v>
      </c>
    </row>
    <row r="24" spans="2:40" ht="15">
      <c r="B24" s="182" t="s">
        <v>39</v>
      </c>
      <c r="C24" s="72">
        <v>0</v>
      </c>
      <c r="D24" s="72">
        <v>0</v>
      </c>
      <c r="E24" s="72">
        <v>0</v>
      </c>
      <c r="F24" s="72">
        <v>0</v>
      </c>
      <c r="G24" s="403">
        <f>+C24/34*100</f>
        <v>0</v>
      </c>
      <c r="H24" s="403">
        <f>+E24/54*100</f>
        <v>0</v>
      </c>
      <c r="I24" s="71" t="s">
        <v>39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173"/>
      <c r="Q24" s="173"/>
      <c r="R24" s="71" t="s">
        <v>39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AA24" s="71" t="s">
        <v>39</v>
      </c>
      <c r="AB24" s="72">
        <v>0</v>
      </c>
      <c r="AC24" s="189">
        <v>0</v>
      </c>
      <c r="AD24" s="72">
        <v>0</v>
      </c>
      <c r="AE24" s="189">
        <v>0</v>
      </c>
      <c r="AF24" s="173"/>
      <c r="AG24" s="173"/>
      <c r="AH24" s="186" t="s">
        <v>39</v>
      </c>
      <c r="AI24" s="111">
        <v>0</v>
      </c>
      <c r="AJ24" s="191"/>
      <c r="AK24" s="111">
        <v>0</v>
      </c>
      <c r="AL24" s="191"/>
      <c r="AM24" s="111">
        <v>0</v>
      </c>
      <c r="AN24" s="191"/>
    </row>
    <row r="25" spans="2:40" ht="15">
      <c r="B25" s="70" t="s">
        <v>157</v>
      </c>
      <c r="C25" s="70">
        <v>34</v>
      </c>
      <c r="D25" s="70">
        <v>0.3</v>
      </c>
      <c r="E25" s="70">
        <v>54</v>
      </c>
      <c r="F25" s="70">
        <v>0.6</v>
      </c>
      <c r="G25" s="403">
        <f>+C25/34*100</f>
        <v>100</v>
      </c>
      <c r="H25" s="403">
        <f>+E25/54*100</f>
        <v>100</v>
      </c>
      <c r="I25" s="77" t="s">
        <v>157</v>
      </c>
      <c r="J25" s="70">
        <v>18</v>
      </c>
      <c r="K25" s="70">
        <v>0.3</v>
      </c>
      <c r="L25" s="70">
        <v>16</v>
      </c>
      <c r="M25" s="70">
        <v>0.3</v>
      </c>
      <c r="N25" s="70">
        <v>34</v>
      </c>
      <c r="O25" s="70">
        <v>0.3</v>
      </c>
      <c r="P25" s="173"/>
      <c r="Q25" s="173"/>
      <c r="R25" s="77" t="s">
        <v>157</v>
      </c>
      <c r="S25" s="70">
        <v>31</v>
      </c>
      <c r="T25" s="70">
        <v>0.6</v>
      </c>
      <c r="U25" s="70">
        <v>24</v>
      </c>
      <c r="V25" s="70">
        <v>0.5</v>
      </c>
      <c r="W25" s="70">
        <v>54</v>
      </c>
      <c r="X25" s="70">
        <v>0.6</v>
      </c>
      <c r="AA25" s="77" t="s">
        <v>157</v>
      </c>
      <c r="AB25" s="68">
        <v>24</v>
      </c>
      <c r="AC25" s="190">
        <v>0.3</v>
      </c>
      <c r="AD25" s="68">
        <v>10</v>
      </c>
      <c r="AE25" s="190">
        <v>0.5</v>
      </c>
      <c r="AF25" s="173"/>
      <c r="AG25" s="173"/>
      <c r="AH25" s="187" t="s">
        <v>157</v>
      </c>
      <c r="AI25" s="188">
        <v>37</v>
      </c>
      <c r="AJ25" s="192">
        <v>0.5</v>
      </c>
      <c r="AK25" s="188">
        <v>14</v>
      </c>
      <c r="AL25" s="192">
        <v>0.8</v>
      </c>
      <c r="AM25" s="188">
        <v>3</v>
      </c>
      <c r="AN25" s="192">
        <v>0.8</v>
      </c>
    </row>
    <row r="26" spans="28:40" ht="15">
      <c r="AB26" s="338">
        <f>+AB25/34*100</f>
        <v>70.58823529411765</v>
      </c>
      <c r="AC26" s="338"/>
      <c r="AD26" s="338">
        <f>+AD25/34*100</f>
        <v>29.411764705882355</v>
      </c>
      <c r="AE26" s="338"/>
      <c r="AF26" s="338">
        <f>+AF25/27*100</f>
        <v>0</v>
      </c>
      <c r="AG26" s="338">
        <f>+AG25/27*100</f>
        <v>0</v>
      </c>
      <c r="AH26" s="338" t="e">
        <f>+AH25/27*100</f>
        <v>#VALUE!</v>
      </c>
      <c r="AI26" s="338">
        <f>+AI25/54*100</f>
        <v>68.51851851851852</v>
      </c>
      <c r="AJ26" s="338"/>
      <c r="AK26" s="338">
        <f>+AK25/54*100</f>
        <v>25.925925925925924</v>
      </c>
      <c r="AL26" s="338"/>
      <c r="AM26" s="338">
        <f>+AM25/54*100</f>
        <v>5.555555555555555</v>
      </c>
      <c r="AN26" s="338"/>
    </row>
  </sheetData>
  <sheetProtection/>
  <mergeCells count="5">
    <mergeCell ref="J2:O2"/>
    <mergeCell ref="S2:X2"/>
    <mergeCell ref="AB2:AE2"/>
    <mergeCell ref="AI2:AN2"/>
    <mergeCell ref="AA2:AA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"/>
  <sheetViews>
    <sheetView zoomScale="70" zoomScaleNormal="70" zoomScalePageLayoutView="0" workbookViewId="0" topLeftCell="A1">
      <selection activeCell="P14" sqref="P14:P15"/>
    </sheetView>
  </sheetViews>
  <sheetFormatPr defaultColWidth="11.421875" defaultRowHeight="15"/>
  <cols>
    <col min="1" max="1" width="27.00390625" style="3" customWidth="1"/>
    <col min="2" max="8" width="11.421875" style="3" customWidth="1"/>
    <col min="9" max="9" width="16.140625" style="3" customWidth="1"/>
    <col min="10" max="10" width="9.140625" style="3" customWidth="1"/>
    <col min="11" max="11" width="6.8515625" style="3" bestFit="1" customWidth="1"/>
    <col min="12" max="12" width="5.57421875" style="3" bestFit="1" customWidth="1"/>
    <col min="13" max="13" width="11.421875" style="3" customWidth="1"/>
    <col min="14" max="14" width="6.8515625" style="3" bestFit="1" customWidth="1"/>
    <col min="15" max="15" width="5.57421875" style="3" bestFit="1" customWidth="1"/>
    <col min="16" max="16" width="11.421875" style="3" customWidth="1"/>
    <col min="17" max="18" width="0" style="3" hidden="1" customWidth="1"/>
    <col min="19" max="19" width="8.140625" style="3" customWidth="1"/>
    <col min="20" max="20" width="6.8515625" style="3" bestFit="1" customWidth="1"/>
    <col min="21" max="21" width="5.00390625" style="3" bestFit="1" customWidth="1"/>
    <col min="22" max="22" width="11.421875" style="3" customWidth="1"/>
    <col min="23" max="23" width="6.8515625" style="3" bestFit="1" customWidth="1"/>
    <col min="24" max="24" width="5.00390625" style="3" bestFit="1" customWidth="1"/>
    <col min="25" max="26" width="11.421875" style="3" customWidth="1"/>
    <col min="27" max="27" width="16.57421875" style="3" customWidth="1"/>
    <col min="28" max="28" width="5.57421875" style="3" customWidth="1"/>
    <col min="29" max="29" width="10.28125" style="3" bestFit="1" customWidth="1"/>
    <col min="30" max="30" width="8.8515625" style="3" bestFit="1" customWidth="1"/>
    <col min="31" max="31" width="10.28125" style="3" bestFit="1" customWidth="1"/>
    <col min="32" max="32" width="8.8515625" style="3" bestFit="1" customWidth="1"/>
    <col min="33" max="34" width="0" style="3" hidden="1" customWidth="1"/>
    <col min="35" max="35" width="4.00390625" style="3" customWidth="1"/>
    <col min="36" max="36" width="10.28125" style="3" bestFit="1" customWidth="1"/>
    <col min="37" max="37" width="8.8515625" style="3" bestFit="1" customWidth="1"/>
    <col min="38" max="38" width="10.28125" style="3" bestFit="1" customWidth="1"/>
    <col min="39" max="39" width="8.8515625" style="3" bestFit="1" customWidth="1"/>
    <col min="40" max="16384" width="11.421875" style="3" customWidth="1"/>
  </cols>
  <sheetData>
    <row r="1" spans="1:34" ht="15.75">
      <c r="A1" s="3" t="s">
        <v>515</v>
      </c>
      <c r="I1" s="28" t="s">
        <v>247</v>
      </c>
      <c r="R1" s="28" t="s">
        <v>248</v>
      </c>
      <c r="AA1" s="28" t="s">
        <v>250</v>
      </c>
      <c r="AH1" s="28" t="s">
        <v>252</v>
      </c>
    </row>
    <row r="2" spans="1:39" s="43" customFormat="1" ht="15">
      <c r="A2" s="495" t="s">
        <v>44</v>
      </c>
      <c r="B2" s="445">
        <v>2015</v>
      </c>
      <c r="C2" s="445"/>
      <c r="D2" s="445"/>
      <c r="E2" s="445">
        <v>2016</v>
      </c>
      <c r="F2" s="445"/>
      <c r="G2" s="445"/>
      <c r="I2" s="414" t="s">
        <v>44</v>
      </c>
      <c r="J2" s="414" t="s">
        <v>168</v>
      </c>
      <c r="K2" s="457">
        <v>2015</v>
      </c>
      <c r="L2" s="457"/>
      <c r="M2" s="457"/>
      <c r="N2" s="438">
        <v>2015</v>
      </c>
      <c r="O2" s="438"/>
      <c r="P2" s="438"/>
      <c r="Q2" s="181"/>
      <c r="R2" s="438" t="s">
        <v>44</v>
      </c>
      <c r="S2" s="438" t="s">
        <v>168</v>
      </c>
      <c r="T2" s="457">
        <v>2016</v>
      </c>
      <c r="U2" s="457"/>
      <c r="V2" s="457"/>
      <c r="W2" s="438">
        <v>2016</v>
      </c>
      <c r="X2" s="438"/>
      <c r="Y2" s="438"/>
      <c r="AA2" s="474" t="s">
        <v>44</v>
      </c>
      <c r="AB2" s="493">
        <v>2015</v>
      </c>
      <c r="AC2" s="493"/>
      <c r="AD2" s="493"/>
      <c r="AE2" s="493"/>
      <c r="AF2" s="493"/>
      <c r="AG2" s="181"/>
      <c r="AH2" s="474" t="s">
        <v>44</v>
      </c>
      <c r="AI2" s="457">
        <v>2016</v>
      </c>
      <c r="AJ2" s="457"/>
      <c r="AK2" s="457"/>
      <c r="AL2" s="457"/>
      <c r="AM2" s="457"/>
    </row>
    <row r="3" spans="1:39" s="43" customFormat="1" ht="30" customHeight="1">
      <c r="A3" s="495"/>
      <c r="B3" s="101" t="s">
        <v>132</v>
      </c>
      <c r="C3" s="101" t="s">
        <v>244</v>
      </c>
      <c r="D3" s="101" t="s">
        <v>133</v>
      </c>
      <c r="E3" s="101" t="s">
        <v>132</v>
      </c>
      <c r="F3" s="101" t="s">
        <v>244</v>
      </c>
      <c r="G3" s="101" t="s">
        <v>133</v>
      </c>
      <c r="I3" s="414"/>
      <c r="J3" s="414"/>
      <c r="K3" s="457" t="s">
        <v>245</v>
      </c>
      <c r="L3" s="457"/>
      <c r="M3" s="457"/>
      <c r="N3" s="438" t="s">
        <v>246</v>
      </c>
      <c r="O3" s="438"/>
      <c r="P3" s="438"/>
      <c r="Q3" s="181"/>
      <c r="R3" s="438"/>
      <c r="S3" s="438"/>
      <c r="T3" s="457" t="s">
        <v>249</v>
      </c>
      <c r="U3" s="457"/>
      <c r="V3" s="457"/>
      <c r="W3" s="438" t="s">
        <v>246</v>
      </c>
      <c r="X3" s="438"/>
      <c r="Y3" s="438"/>
      <c r="AA3" s="474"/>
      <c r="AB3" s="494" t="s">
        <v>136</v>
      </c>
      <c r="AC3" s="492" t="s">
        <v>246</v>
      </c>
      <c r="AD3" s="492"/>
      <c r="AE3" s="492" t="s">
        <v>251</v>
      </c>
      <c r="AF3" s="492"/>
      <c r="AG3" s="181"/>
      <c r="AH3" s="474"/>
      <c r="AI3" s="491" t="s">
        <v>136</v>
      </c>
      <c r="AJ3" s="492" t="s">
        <v>246</v>
      </c>
      <c r="AK3" s="492"/>
      <c r="AL3" s="492" t="s">
        <v>251</v>
      </c>
      <c r="AM3" s="492"/>
    </row>
    <row r="4" spans="1:39" s="27" customFormat="1" ht="32.25" customHeight="1">
      <c r="A4" s="132" t="s">
        <v>144</v>
      </c>
      <c r="B4" s="379">
        <v>0</v>
      </c>
      <c r="C4" s="379">
        <v>0</v>
      </c>
      <c r="D4" s="379">
        <v>0</v>
      </c>
      <c r="E4" s="379">
        <v>1</v>
      </c>
      <c r="F4" s="379">
        <v>0.07</v>
      </c>
      <c r="G4" s="111">
        <v>1.1</v>
      </c>
      <c r="I4" s="414"/>
      <c r="J4" s="414"/>
      <c r="K4" s="54" t="s">
        <v>166</v>
      </c>
      <c r="L4" s="52" t="s">
        <v>253</v>
      </c>
      <c r="M4" s="52" t="s">
        <v>135</v>
      </c>
      <c r="N4" s="54" t="s">
        <v>166</v>
      </c>
      <c r="O4" s="52" t="s">
        <v>253</v>
      </c>
      <c r="P4" s="52" t="s">
        <v>135</v>
      </c>
      <c r="Q4" s="173"/>
      <c r="R4" s="438"/>
      <c r="S4" s="438"/>
      <c r="T4" s="54" t="s">
        <v>166</v>
      </c>
      <c r="U4" s="52" t="s">
        <v>253</v>
      </c>
      <c r="V4" s="52" t="s">
        <v>135</v>
      </c>
      <c r="W4" s="54" t="s">
        <v>166</v>
      </c>
      <c r="X4" s="52" t="s">
        <v>253</v>
      </c>
      <c r="Y4" s="52" t="s">
        <v>135</v>
      </c>
      <c r="AA4" s="474"/>
      <c r="AB4" s="494"/>
      <c r="AC4" s="247" t="s">
        <v>164</v>
      </c>
      <c r="AD4" s="247" t="s">
        <v>165</v>
      </c>
      <c r="AE4" s="247" t="s">
        <v>164</v>
      </c>
      <c r="AF4" s="247" t="s">
        <v>165</v>
      </c>
      <c r="AG4" s="173"/>
      <c r="AH4" s="474"/>
      <c r="AI4" s="491"/>
      <c r="AJ4" s="247" t="s">
        <v>164</v>
      </c>
      <c r="AK4" s="247" t="s">
        <v>165</v>
      </c>
      <c r="AL4" s="247" t="s">
        <v>164</v>
      </c>
      <c r="AM4" s="247" t="s">
        <v>165</v>
      </c>
    </row>
    <row r="5" spans="1:39" ht="19.5" customHeight="1">
      <c r="A5" s="132" t="s">
        <v>147</v>
      </c>
      <c r="B5" s="379">
        <v>1</v>
      </c>
      <c r="C5" s="379">
        <v>0.07</v>
      </c>
      <c r="D5" s="379">
        <v>1.16</v>
      </c>
      <c r="E5" s="379">
        <v>1</v>
      </c>
      <c r="F5" s="379">
        <v>0.07</v>
      </c>
      <c r="G5" s="111">
        <v>1.1</v>
      </c>
      <c r="I5" s="132" t="s">
        <v>144</v>
      </c>
      <c r="J5" s="133">
        <v>0</v>
      </c>
      <c r="K5" s="133">
        <v>0</v>
      </c>
      <c r="L5" s="133">
        <v>0</v>
      </c>
      <c r="M5" s="133">
        <v>0</v>
      </c>
      <c r="N5" s="133">
        <v>0</v>
      </c>
      <c r="O5" s="133">
        <v>0</v>
      </c>
      <c r="P5" s="133">
        <v>0</v>
      </c>
      <c r="Q5" s="173"/>
      <c r="R5" s="121" t="s">
        <v>144</v>
      </c>
      <c r="S5" s="133">
        <v>1</v>
      </c>
      <c r="T5" s="52">
        <v>0.14</v>
      </c>
      <c r="U5" s="53">
        <v>0</v>
      </c>
      <c r="V5" s="52">
        <v>0.07</v>
      </c>
      <c r="W5" s="52">
        <v>2.07</v>
      </c>
      <c r="X5" s="52">
        <v>0</v>
      </c>
      <c r="Y5" s="52">
        <v>1.54</v>
      </c>
      <c r="AA5" s="186" t="s">
        <v>144</v>
      </c>
      <c r="AB5" s="243">
        <v>0</v>
      </c>
      <c r="AC5" s="248">
        <v>0</v>
      </c>
      <c r="AD5" s="248">
        <v>0</v>
      </c>
      <c r="AE5" s="111">
        <v>0</v>
      </c>
      <c r="AF5" s="111">
        <v>0</v>
      </c>
      <c r="AG5" s="173"/>
      <c r="AH5" s="186" t="s">
        <v>144</v>
      </c>
      <c r="AI5" s="244">
        <v>1</v>
      </c>
      <c r="AJ5" s="244">
        <v>1.06</v>
      </c>
      <c r="AK5" s="248">
        <v>0</v>
      </c>
      <c r="AL5" s="113">
        <v>0.07</v>
      </c>
      <c r="AM5" s="111">
        <v>0</v>
      </c>
    </row>
    <row r="6" spans="1:39" ht="21.75" customHeight="1">
      <c r="A6" s="244" t="s">
        <v>135</v>
      </c>
      <c r="B6" s="379">
        <v>1</v>
      </c>
      <c r="C6" s="379">
        <v>0.01</v>
      </c>
      <c r="D6" s="379">
        <v>0.17</v>
      </c>
      <c r="E6" s="379">
        <v>2</v>
      </c>
      <c r="F6" s="379">
        <v>0.03</v>
      </c>
      <c r="G6" s="111">
        <v>0.3</v>
      </c>
      <c r="I6" s="132" t="s">
        <v>147</v>
      </c>
      <c r="J6" s="234">
        <v>1</v>
      </c>
      <c r="K6" s="133">
        <v>0</v>
      </c>
      <c r="L6" s="234">
        <v>0.14</v>
      </c>
      <c r="M6" s="234">
        <v>0.07</v>
      </c>
      <c r="N6" s="234">
        <v>0</v>
      </c>
      <c r="O6" s="234">
        <v>2.92</v>
      </c>
      <c r="P6" s="234">
        <v>1.16</v>
      </c>
      <c r="Q6" s="173"/>
      <c r="R6" s="121" t="s">
        <v>147</v>
      </c>
      <c r="S6" s="234">
        <v>1</v>
      </c>
      <c r="T6" s="53">
        <v>0</v>
      </c>
      <c r="U6" s="52">
        <v>0.15</v>
      </c>
      <c r="V6" s="52">
        <v>0.07</v>
      </c>
      <c r="W6" s="53">
        <v>0</v>
      </c>
      <c r="X6" s="52">
        <v>2.27</v>
      </c>
      <c r="Y6" s="52">
        <v>1.1</v>
      </c>
      <c r="AA6" s="186" t="s">
        <v>147</v>
      </c>
      <c r="AB6" s="69">
        <v>1</v>
      </c>
      <c r="AC6" s="244">
        <v>1.16</v>
      </c>
      <c r="AD6" s="248">
        <v>0</v>
      </c>
      <c r="AE6" s="113">
        <v>0.07</v>
      </c>
      <c r="AF6" s="111">
        <v>0</v>
      </c>
      <c r="AG6" s="173"/>
      <c r="AH6" s="186" t="s">
        <v>147</v>
      </c>
      <c r="AI6" s="244">
        <v>1</v>
      </c>
      <c r="AJ6" s="244">
        <v>1.1</v>
      </c>
      <c r="AK6" s="248">
        <v>0</v>
      </c>
      <c r="AL6" s="113">
        <v>0.07</v>
      </c>
      <c r="AM6" s="111">
        <v>0</v>
      </c>
    </row>
    <row r="7" spans="9:39" s="23" customFormat="1" ht="15">
      <c r="I7" s="245" t="s">
        <v>157</v>
      </c>
      <c r="J7" s="234">
        <v>1</v>
      </c>
      <c r="K7" s="234">
        <v>0</v>
      </c>
      <c r="L7" s="234">
        <v>0.02</v>
      </c>
      <c r="M7" s="234">
        <v>0.01</v>
      </c>
      <c r="N7" s="234">
        <v>0</v>
      </c>
      <c r="O7" s="234">
        <v>0.34</v>
      </c>
      <c r="P7" s="234">
        <v>0.17</v>
      </c>
      <c r="Q7" s="173"/>
      <c r="R7" s="246" t="s">
        <v>157</v>
      </c>
      <c r="S7" s="234">
        <v>2</v>
      </c>
      <c r="T7" s="52">
        <v>0.02</v>
      </c>
      <c r="U7" s="52">
        <v>0.02</v>
      </c>
      <c r="V7" s="52">
        <v>0.02</v>
      </c>
      <c r="W7" s="52">
        <v>0.32</v>
      </c>
      <c r="X7" s="52">
        <v>0.34</v>
      </c>
      <c r="Y7" s="52">
        <v>0.33</v>
      </c>
      <c r="AA7" s="187" t="s">
        <v>157</v>
      </c>
      <c r="AB7" s="69">
        <v>1</v>
      </c>
      <c r="AC7" s="244">
        <v>0.17</v>
      </c>
      <c r="AD7" s="244">
        <v>0</v>
      </c>
      <c r="AE7" s="113">
        <v>0.01</v>
      </c>
      <c r="AF7" s="113">
        <v>0</v>
      </c>
      <c r="AG7" s="173"/>
      <c r="AH7" s="187" t="s">
        <v>157</v>
      </c>
      <c r="AI7" s="244">
        <v>2</v>
      </c>
      <c r="AJ7" s="244">
        <v>0.33</v>
      </c>
      <c r="AK7" s="244">
        <v>0</v>
      </c>
      <c r="AL7" s="113">
        <v>0.02</v>
      </c>
      <c r="AM7" s="113">
        <v>0</v>
      </c>
    </row>
    <row r="8" ht="15" customHeight="1"/>
    <row r="12" ht="15.75" customHeight="1"/>
    <row r="18" ht="58.5" customHeight="1"/>
  </sheetData>
  <sheetProtection/>
  <mergeCells count="25">
    <mergeCell ref="A2:A3"/>
    <mergeCell ref="B2:D2"/>
    <mergeCell ref="E2:G2"/>
    <mergeCell ref="I2:I4"/>
    <mergeCell ref="J2:J4"/>
    <mergeCell ref="K3:M3"/>
    <mergeCell ref="N3:P3"/>
    <mergeCell ref="T3:V3"/>
    <mergeCell ref="W3:Y3"/>
    <mergeCell ref="AB3:AB4"/>
    <mergeCell ref="AA2:AA4"/>
    <mergeCell ref="K2:M2"/>
    <mergeCell ref="N2:P2"/>
    <mergeCell ref="R2:R4"/>
    <mergeCell ref="S2:S4"/>
    <mergeCell ref="T2:V2"/>
    <mergeCell ref="W2:Y2"/>
    <mergeCell ref="AI3:AI4"/>
    <mergeCell ref="AJ3:AK3"/>
    <mergeCell ref="AL3:AM3"/>
    <mergeCell ref="AB2:AF2"/>
    <mergeCell ref="AH2:AH4"/>
    <mergeCell ref="AI2:AM2"/>
    <mergeCell ref="AC3:AD3"/>
    <mergeCell ref="AE3:AF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AT60"/>
  <sheetViews>
    <sheetView zoomScalePageLayoutView="0" workbookViewId="0" topLeftCell="P4">
      <selection activeCell="AB28" sqref="AB28"/>
    </sheetView>
  </sheetViews>
  <sheetFormatPr defaultColWidth="11.421875" defaultRowHeight="15"/>
  <cols>
    <col min="1" max="1" width="11.421875" style="1" customWidth="1"/>
    <col min="2" max="2" width="16.57421875" style="1" customWidth="1"/>
    <col min="3" max="3" width="13.00390625" style="1" customWidth="1"/>
    <col min="4" max="4" width="16.00390625" style="1" customWidth="1"/>
    <col min="5" max="8" width="16.7109375" style="1" customWidth="1"/>
    <col min="9" max="11" width="11.421875" style="1" customWidth="1"/>
    <col min="12" max="12" width="17.00390625" style="1" customWidth="1"/>
    <col min="13" max="13" width="10.421875" style="1" customWidth="1"/>
    <col min="14" max="14" width="15.140625" style="1" customWidth="1"/>
    <col min="15" max="15" width="11.421875" style="1" customWidth="1"/>
    <col min="16" max="16" width="9.28125" style="1" customWidth="1"/>
    <col min="17" max="17" width="14.421875" style="1" customWidth="1"/>
    <col min="18" max="23" width="11.421875" style="1" customWidth="1"/>
    <col min="24" max="24" width="14.57421875" style="1" customWidth="1"/>
    <col min="25" max="28" width="11.421875" style="1" customWidth="1"/>
    <col min="29" max="29" width="20.00390625" style="1" customWidth="1"/>
    <col min="30" max="30" width="13.8515625" style="1" customWidth="1"/>
    <col min="31" max="31" width="11.57421875" style="1" customWidth="1"/>
    <col min="32" max="32" width="13.57421875" style="1" customWidth="1"/>
    <col min="33" max="34" width="11.421875" style="1" customWidth="1"/>
    <col min="35" max="35" width="13.00390625" style="1" customWidth="1"/>
    <col min="36" max="16384" width="11.421875" style="1" customWidth="1"/>
  </cols>
  <sheetData>
    <row r="3" spans="3:32" ht="15">
      <c r="C3" s="4"/>
      <c r="O3" s="4"/>
      <c r="AC3" s="1" t="s">
        <v>300</v>
      </c>
      <c r="AF3" s="4"/>
    </row>
    <row r="4" ht="6.75" customHeight="1"/>
    <row r="5" spans="29:36" ht="14.25" customHeight="1" thickBot="1">
      <c r="AC5" s="433" t="s">
        <v>57</v>
      </c>
      <c r="AD5" s="433"/>
      <c r="AE5" s="433"/>
      <c r="AF5" s="433"/>
      <c r="AG5" s="433"/>
      <c r="AH5" s="433"/>
      <c r="AI5" s="433"/>
      <c r="AJ5" s="200"/>
    </row>
    <row r="6" spans="2:36" ht="31.5" customHeight="1">
      <c r="B6" s="421" t="s">
        <v>58</v>
      </c>
      <c r="C6" s="422"/>
      <c r="D6" s="422"/>
      <c r="E6" s="422"/>
      <c r="F6" s="422"/>
      <c r="G6" s="422"/>
      <c r="H6" s="423"/>
      <c r="L6" s="427" t="s">
        <v>59</v>
      </c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9"/>
      <c r="AC6" s="433"/>
      <c r="AD6" s="433"/>
      <c r="AE6" s="433"/>
      <c r="AF6" s="433"/>
      <c r="AG6" s="433"/>
      <c r="AH6" s="433"/>
      <c r="AI6" s="433"/>
      <c r="AJ6" s="200"/>
    </row>
    <row r="7" spans="2:26" ht="15.75" customHeight="1" thickBot="1">
      <c r="B7" s="424"/>
      <c r="C7" s="425"/>
      <c r="D7" s="425"/>
      <c r="E7" s="425"/>
      <c r="F7" s="425"/>
      <c r="G7" s="425"/>
      <c r="H7" s="426"/>
      <c r="L7" s="430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2:46" ht="15.75">
      <c r="B8" s="193"/>
      <c r="C8" s="193"/>
      <c r="D8" s="193"/>
      <c r="E8" s="193"/>
      <c r="F8" s="193"/>
      <c r="G8" s="193"/>
      <c r="H8" s="19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5.75">
      <c r="B9" s="193"/>
      <c r="C9" s="193"/>
      <c r="D9" s="193"/>
      <c r="E9" s="193"/>
      <c r="F9" s="193"/>
      <c r="G9" s="193"/>
      <c r="H9" s="193"/>
      <c r="I9" s="3"/>
      <c r="J9" s="3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"/>
      <c r="AB9" s="3"/>
      <c r="AC9" s="434" t="s">
        <v>48</v>
      </c>
      <c r="AD9" s="435" t="s">
        <v>26</v>
      </c>
      <c r="AE9" s="435"/>
      <c r="AF9" s="435"/>
      <c r="AG9" s="436" t="s">
        <v>27</v>
      </c>
      <c r="AH9" s="436"/>
      <c r="AI9" s="436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33.75">
      <c r="B10" s="3"/>
      <c r="C10" s="3"/>
      <c r="D10" s="3"/>
      <c r="E10" s="3"/>
      <c r="F10" s="3"/>
      <c r="G10" s="3"/>
      <c r="H10" s="3"/>
      <c r="I10" s="3"/>
      <c r="J10" s="3"/>
      <c r="K10" s="3"/>
      <c r="L10" s="437" t="s">
        <v>44</v>
      </c>
      <c r="M10" s="436" t="s">
        <v>26</v>
      </c>
      <c r="N10" s="436"/>
      <c r="O10" s="436"/>
      <c r="P10" s="436"/>
      <c r="Q10" s="436"/>
      <c r="R10" s="436"/>
      <c r="S10" s="436"/>
      <c r="T10" s="436" t="s">
        <v>27</v>
      </c>
      <c r="U10" s="436"/>
      <c r="V10" s="436"/>
      <c r="W10" s="436"/>
      <c r="X10" s="436"/>
      <c r="Y10" s="436"/>
      <c r="Z10" s="436"/>
      <c r="AA10" s="3"/>
      <c r="AB10" s="3"/>
      <c r="AC10" s="434"/>
      <c r="AD10" s="293" t="s">
        <v>60</v>
      </c>
      <c r="AE10" s="331" t="s">
        <v>50</v>
      </c>
      <c r="AF10" s="331" t="s">
        <v>51</v>
      </c>
      <c r="AG10" s="293" t="s">
        <v>60</v>
      </c>
      <c r="AH10" s="331" t="s">
        <v>50</v>
      </c>
      <c r="AI10" s="331" t="s">
        <v>51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15.75">
      <c r="B11" s="438" t="s">
        <v>25</v>
      </c>
      <c r="C11" s="439" t="s">
        <v>26</v>
      </c>
      <c r="D11" s="439"/>
      <c r="E11" s="439"/>
      <c r="F11" s="439" t="s">
        <v>27</v>
      </c>
      <c r="G11" s="439"/>
      <c r="H11" s="439"/>
      <c r="I11" s="3"/>
      <c r="J11" s="3"/>
      <c r="K11" s="3"/>
      <c r="L11" s="437"/>
      <c r="M11" s="416" t="s">
        <v>45</v>
      </c>
      <c r="N11" s="416"/>
      <c r="O11" s="416"/>
      <c r="P11" s="416" t="s">
        <v>46</v>
      </c>
      <c r="Q11" s="416"/>
      <c r="R11" s="416"/>
      <c r="S11" s="417" t="s">
        <v>47</v>
      </c>
      <c r="T11" s="416" t="s">
        <v>45</v>
      </c>
      <c r="U11" s="416"/>
      <c r="V11" s="416"/>
      <c r="W11" s="416" t="s">
        <v>46</v>
      </c>
      <c r="X11" s="416"/>
      <c r="Y11" s="416"/>
      <c r="Z11" s="417" t="s">
        <v>47</v>
      </c>
      <c r="AA11" s="3"/>
      <c r="AB11" s="3"/>
      <c r="AC11" s="84" t="s">
        <v>23</v>
      </c>
      <c r="AD11" s="96">
        <v>18122</v>
      </c>
      <c r="AE11" s="86">
        <v>21.639500865723328</v>
      </c>
      <c r="AF11" s="87">
        <v>83745</v>
      </c>
      <c r="AG11" s="85">
        <v>15483</v>
      </c>
      <c r="AH11" s="86">
        <v>23.554737418608898</v>
      </c>
      <c r="AI11" s="87">
        <v>65739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ht="45">
      <c r="B12" s="438"/>
      <c r="C12" s="294" t="s">
        <v>60</v>
      </c>
      <c r="D12" s="294" t="s">
        <v>29</v>
      </c>
      <c r="E12" s="294" t="s">
        <v>30</v>
      </c>
      <c r="F12" s="294" t="s">
        <v>481</v>
      </c>
      <c r="G12" s="294" t="s">
        <v>29</v>
      </c>
      <c r="H12" s="294" t="s">
        <v>30</v>
      </c>
      <c r="I12" s="3"/>
      <c r="J12" s="3"/>
      <c r="K12" s="3"/>
      <c r="L12" s="437"/>
      <c r="M12" s="293" t="s">
        <v>60</v>
      </c>
      <c r="N12" s="293" t="s">
        <v>29</v>
      </c>
      <c r="O12" s="293" t="s">
        <v>478</v>
      </c>
      <c r="P12" s="293" t="s">
        <v>60</v>
      </c>
      <c r="Q12" s="293" t="s">
        <v>29</v>
      </c>
      <c r="R12" s="293" t="s">
        <v>479</v>
      </c>
      <c r="S12" s="417"/>
      <c r="T12" s="293" t="s">
        <v>60</v>
      </c>
      <c r="U12" s="293" t="s">
        <v>29</v>
      </c>
      <c r="V12" s="293" t="s">
        <v>478</v>
      </c>
      <c r="W12" s="293" t="s">
        <v>60</v>
      </c>
      <c r="X12" s="293" t="s">
        <v>29</v>
      </c>
      <c r="Y12" s="293" t="s">
        <v>479</v>
      </c>
      <c r="Z12" s="417"/>
      <c r="AA12" s="67"/>
      <c r="AB12" s="3"/>
      <c r="AC12" s="88" t="s">
        <v>52</v>
      </c>
      <c r="AD12" s="97">
        <v>1009</v>
      </c>
      <c r="AE12" s="90">
        <v>17.807977409106954</v>
      </c>
      <c r="AF12" s="91">
        <v>5666</v>
      </c>
      <c r="AG12" s="89">
        <v>453</v>
      </c>
      <c r="AH12" s="90">
        <v>18.812292358803987</v>
      </c>
      <c r="AI12" s="91">
        <v>2408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5">
      <c r="B13" s="256" t="s">
        <v>1</v>
      </c>
      <c r="C13" s="259">
        <v>2315</v>
      </c>
      <c r="D13" s="310">
        <v>16.384740604430604</v>
      </c>
      <c r="E13" s="259">
        <v>14129</v>
      </c>
      <c r="F13" s="258">
        <v>2003</v>
      </c>
      <c r="G13" s="308">
        <v>17.062782179061248</v>
      </c>
      <c r="H13" s="258">
        <v>11739</v>
      </c>
      <c r="I13" s="3"/>
      <c r="J13" s="3"/>
      <c r="K13" s="3"/>
      <c r="L13" s="256" t="s">
        <v>1</v>
      </c>
      <c r="M13" s="133">
        <v>940</v>
      </c>
      <c r="N13" s="257">
        <v>13.5</v>
      </c>
      <c r="O13" s="258">
        <v>6938</v>
      </c>
      <c r="P13" s="133">
        <v>1375</v>
      </c>
      <c r="Q13" s="257">
        <v>19.1</v>
      </c>
      <c r="R13" s="258">
        <v>7191</v>
      </c>
      <c r="S13" s="258">
        <v>14129</v>
      </c>
      <c r="T13" s="258">
        <v>843</v>
      </c>
      <c r="U13" s="321">
        <v>15.227969003424041</v>
      </c>
      <c r="V13" s="258">
        <v>5545</v>
      </c>
      <c r="W13" s="258">
        <v>1160</v>
      </c>
      <c r="X13" s="321">
        <v>18.7</v>
      </c>
      <c r="Y13" s="258">
        <v>6194</v>
      </c>
      <c r="Z13" s="322">
        <v>11739</v>
      </c>
      <c r="AA13" s="6"/>
      <c r="AB13" s="3"/>
      <c r="AC13" s="84" t="s">
        <v>22</v>
      </c>
      <c r="AD13" s="96">
        <v>21563</v>
      </c>
      <c r="AE13" s="86">
        <v>14.489900143803675</v>
      </c>
      <c r="AF13" s="87">
        <v>148814</v>
      </c>
      <c r="AG13" s="85">
        <v>17295</v>
      </c>
      <c r="AH13" s="86">
        <v>14.223797618264358</v>
      </c>
      <c r="AI13" s="87">
        <v>121592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5">
      <c r="B14" s="311" t="s">
        <v>2</v>
      </c>
      <c r="C14" s="312">
        <v>725</v>
      </c>
      <c r="D14" s="313">
        <v>18.248175182481752</v>
      </c>
      <c r="E14" s="312">
        <v>3973</v>
      </c>
      <c r="F14" s="314">
        <v>636</v>
      </c>
      <c r="G14" s="315">
        <v>17.259158751696067</v>
      </c>
      <c r="H14" s="314">
        <v>3685</v>
      </c>
      <c r="I14" s="3"/>
      <c r="J14" s="3"/>
      <c r="K14" s="3"/>
      <c r="L14" s="311" t="s">
        <v>2</v>
      </c>
      <c r="M14" s="323">
        <v>311</v>
      </c>
      <c r="N14" s="324">
        <v>15.9</v>
      </c>
      <c r="O14" s="314">
        <v>1953</v>
      </c>
      <c r="P14" s="323">
        <v>414</v>
      </c>
      <c r="Q14" s="324">
        <v>20.5</v>
      </c>
      <c r="R14" s="314">
        <v>2020</v>
      </c>
      <c r="S14" s="314">
        <v>3973</v>
      </c>
      <c r="T14" s="314">
        <v>278</v>
      </c>
      <c r="U14" s="325">
        <v>15.6</v>
      </c>
      <c r="V14" s="314">
        <v>1780</v>
      </c>
      <c r="W14" s="314">
        <v>358</v>
      </c>
      <c r="X14" s="325">
        <v>18.8</v>
      </c>
      <c r="Y14" s="314">
        <v>1905</v>
      </c>
      <c r="Z14" s="326">
        <v>3685</v>
      </c>
      <c r="AA14" s="6"/>
      <c r="AB14" s="3"/>
      <c r="AC14" s="88" t="s">
        <v>53</v>
      </c>
      <c r="AD14" s="97">
        <v>516</v>
      </c>
      <c r="AE14" s="90">
        <v>14.717626925270965</v>
      </c>
      <c r="AF14" s="91">
        <v>3506</v>
      </c>
      <c r="AG14" s="89">
        <v>288</v>
      </c>
      <c r="AH14" s="90">
        <v>14.35692921236291</v>
      </c>
      <c r="AI14" s="91">
        <v>2006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ht="15">
      <c r="B15" s="256" t="s">
        <v>31</v>
      </c>
      <c r="C15" s="259">
        <v>1624</v>
      </c>
      <c r="D15" s="310">
        <v>22.182761917770797</v>
      </c>
      <c r="E15" s="259">
        <v>7321</v>
      </c>
      <c r="F15" s="258">
        <v>1041</v>
      </c>
      <c r="G15" s="308">
        <v>21.419753086419753</v>
      </c>
      <c r="H15" s="258">
        <v>4860</v>
      </c>
      <c r="I15" s="3"/>
      <c r="J15" s="3"/>
      <c r="K15" s="3"/>
      <c r="L15" s="256" t="s">
        <v>31</v>
      </c>
      <c r="M15" s="133">
        <v>769</v>
      </c>
      <c r="N15" s="257">
        <v>21.3</v>
      </c>
      <c r="O15" s="258">
        <v>3607</v>
      </c>
      <c r="P15" s="133">
        <v>855</v>
      </c>
      <c r="Q15" s="257">
        <v>23</v>
      </c>
      <c r="R15" s="258">
        <v>3714</v>
      </c>
      <c r="S15" s="258">
        <v>7321</v>
      </c>
      <c r="T15" s="258">
        <v>481</v>
      </c>
      <c r="U15" s="321">
        <v>20.41507835662855</v>
      </c>
      <c r="V15" s="258">
        <v>2361</v>
      </c>
      <c r="W15" s="258">
        <v>560</v>
      </c>
      <c r="X15" s="321">
        <v>22.439999999999998</v>
      </c>
      <c r="Y15" s="258">
        <v>2499</v>
      </c>
      <c r="Z15" s="322">
        <v>4860</v>
      </c>
      <c r="AA15" s="6"/>
      <c r="AB15" s="3"/>
      <c r="AC15" s="84" t="s">
        <v>54</v>
      </c>
      <c r="AD15" s="96">
        <v>139</v>
      </c>
      <c r="AE15" s="86">
        <v>14.616193480546793</v>
      </c>
      <c r="AF15" s="87">
        <v>951</v>
      </c>
      <c r="AG15" s="85">
        <v>111</v>
      </c>
      <c r="AH15" s="86">
        <v>16.59259259259259</v>
      </c>
      <c r="AI15" s="87">
        <v>668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">
      <c r="A16" s="3"/>
      <c r="B16" s="311" t="s">
        <v>32</v>
      </c>
      <c r="C16" s="312">
        <v>3543</v>
      </c>
      <c r="D16" s="313">
        <v>20.767878077373975</v>
      </c>
      <c r="E16" s="312">
        <v>17060</v>
      </c>
      <c r="F16" s="314">
        <v>3355</v>
      </c>
      <c r="G16" s="315">
        <v>23.907931304781584</v>
      </c>
      <c r="H16" s="314">
        <v>14033</v>
      </c>
      <c r="I16" s="3"/>
      <c r="J16" s="3"/>
      <c r="K16" s="3"/>
      <c r="L16" s="311" t="s">
        <v>480</v>
      </c>
      <c r="M16" s="323">
        <v>1481</v>
      </c>
      <c r="N16" s="324">
        <v>18</v>
      </c>
      <c r="O16" s="314">
        <v>8206</v>
      </c>
      <c r="P16" s="323">
        <v>2062</v>
      </c>
      <c r="Q16" s="324">
        <v>23.3</v>
      </c>
      <c r="R16" s="314">
        <v>8854</v>
      </c>
      <c r="S16" s="314">
        <v>17060</v>
      </c>
      <c r="T16" s="314">
        <v>1425</v>
      </c>
      <c r="U16" s="325">
        <v>21.1</v>
      </c>
      <c r="V16" s="314">
        <v>6740</v>
      </c>
      <c r="W16" s="314">
        <v>1930</v>
      </c>
      <c r="X16" s="325">
        <v>26.5</v>
      </c>
      <c r="Y16" s="314">
        <v>7293</v>
      </c>
      <c r="Z16" s="326">
        <v>14033</v>
      </c>
      <c r="AA16" s="6"/>
      <c r="AB16" s="3"/>
      <c r="AC16" s="92" t="s">
        <v>55</v>
      </c>
      <c r="AD16" s="91">
        <v>41348.99999999999</v>
      </c>
      <c r="AE16" s="94">
        <v>17.03834647810715</v>
      </c>
      <c r="AF16" s="91">
        <v>242682</v>
      </c>
      <c r="AG16" s="93">
        <v>33630</v>
      </c>
      <c r="AH16" s="94">
        <v>17.477600149678814</v>
      </c>
      <c r="AI16" s="91">
        <v>192413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ht="15">
      <c r="B17" s="256" t="s">
        <v>5</v>
      </c>
      <c r="C17" s="259">
        <v>2777</v>
      </c>
      <c r="D17" s="260">
        <v>20.27007299270073</v>
      </c>
      <c r="E17" s="259">
        <v>13700</v>
      </c>
      <c r="F17" s="258">
        <v>2870</v>
      </c>
      <c r="G17" s="308">
        <v>20.65342544617156</v>
      </c>
      <c r="H17" s="258">
        <v>13896</v>
      </c>
      <c r="I17" s="3"/>
      <c r="J17" s="3"/>
      <c r="K17" s="3"/>
      <c r="L17" s="256" t="s">
        <v>5</v>
      </c>
      <c r="M17" s="133">
        <v>1201</v>
      </c>
      <c r="N17" s="257">
        <v>18.1</v>
      </c>
      <c r="O17" s="258">
        <v>6648</v>
      </c>
      <c r="P17" s="133">
        <v>1576</v>
      </c>
      <c r="Q17" s="257">
        <v>22.3</v>
      </c>
      <c r="R17" s="258">
        <v>7052</v>
      </c>
      <c r="S17" s="258">
        <v>13700</v>
      </c>
      <c r="T17" s="258">
        <v>1287</v>
      </c>
      <c r="U17" s="321">
        <v>18.5</v>
      </c>
      <c r="V17" s="258">
        <v>6939</v>
      </c>
      <c r="W17" s="258">
        <v>1583</v>
      </c>
      <c r="X17" s="321">
        <v>22.8</v>
      </c>
      <c r="Y17" s="258">
        <v>6957</v>
      </c>
      <c r="Z17" s="322">
        <v>13896</v>
      </c>
      <c r="AA17" s="6"/>
      <c r="AB17" s="3"/>
      <c r="AC17" s="8" t="s">
        <v>56</v>
      </c>
      <c r="AD17" s="9"/>
      <c r="AE17" s="10"/>
      <c r="AF17" s="10"/>
      <c r="AG17" s="10"/>
      <c r="AH17" s="10"/>
      <c r="AI17" s="10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ht="15">
      <c r="B18" s="311" t="s">
        <v>6</v>
      </c>
      <c r="C18" s="312">
        <v>1542</v>
      </c>
      <c r="D18" s="316">
        <v>19.658337582865883</v>
      </c>
      <c r="E18" s="312">
        <v>7844</v>
      </c>
      <c r="F18" s="314">
        <v>1660</v>
      </c>
      <c r="G18" s="315">
        <v>22.49017748272592</v>
      </c>
      <c r="H18" s="314">
        <v>7381</v>
      </c>
      <c r="I18" s="3"/>
      <c r="J18" s="3"/>
      <c r="K18" s="3"/>
      <c r="L18" s="311" t="s">
        <v>6</v>
      </c>
      <c r="M18" s="323">
        <v>699</v>
      </c>
      <c r="N18" s="324">
        <v>18.8</v>
      </c>
      <c r="O18" s="314">
        <v>3717</v>
      </c>
      <c r="P18" s="323">
        <v>843</v>
      </c>
      <c r="Q18" s="324">
        <v>20.4</v>
      </c>
      <c r="R18" s="314">
        <v>4127</v>
      </c>
      <c r="S18" s="314">
        <v>7844</v>
      </c>
      <c r="T18" s="314">
        <v>766</v>
      </c>
      <c r="U18" s="325">
        <v>21.333333333333336</v>
      </c>
      <c r="V18" s="314">
        <v>3595</v>
      </c>
      <c r="W18" s="314">
        <v>894</v>
      </c>
      <c r="X18" s="325">
        <v>23.6</v>
      </c>
      <c r="Y18" s="314">
        <v>3786</v>
      </c>
      <c r="Z18" s="326">
        <v>7381</v>
      </c>
      <c r="AA18" s="6"/>
      <c r="AB18" s="3"/>
      <c r="AC18" s="8" t="s">
        <v>61</v>
      </c>
      <c r="AD18" s="9"/>
      <c r="AE18" s="10"/>
      <c r="AF18" s="10"/>
      <c r="AG18" s="10"/>
      <c r="AH18" s="10"/>
      <c r="AI18" s="10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2:46" ht="15">
      <c r="B19" s="256" t="s">
        <v>7</v>
      </c>
      <c r="C19" s="259">
        <v>4906</v>
      </c>
      <c r="D19" s="260">
        <v>16.810581140350877</v>
      </c>
      <c r="E19" s="259">
        <v>29184</v>
      </c>
      <c r="F19" s="258">
        <v>3381</v>
      </c>
      <c r="G19" s="308">
        <v>16.250901225666908</v>
      </c>
      <c r="H19" s="258">
        <v>20805</v>
      </c>
      <c r="I19" s="3"/>
      <c r="J19" s="3"/>
      <c r="K19" s="3"/>
      <c r="L19" s="256" t="s">
        <v>7</v>
      </c>
      <c r="M19" s="133">
        <v>2207</v>
      </c>
      <c r="N19" s="257">
        <v>15.5</v>
      </c>
      <c r="O19" s="258">
        <v>14240</v>
      </c>
      <c r="P19" s="133">
        <v>2699</v>
      </c>
      <c r="Q19" s="257">
        <v>18.1</v>
      </c>
      <c r="R19" s="258">
        <v>14944</v>
      </c>
      <c r="S19" s="258">
        <v>29184</v>
      </c>
      <c r="T19" s="258">
        <v>1431</v>
      </c>
      <c r="U19" s="321">
        <v>14.471823873964857</v>
      </c>
      <c r="V19" s="258">
        <v>9892</v>
      </c>
      <c r="W19" s="258">
        <v>1950</v>
      </c>
      <c r="X19" s="321">
        <v>17.87121003938811</v>
      </c>
      <c r="Y19" s="258">
        <v>10913</v>
      </c>
      <c r="Z19" s="322">
        <v>20805</v>
      </c>
      <c r="AA19" s="6"/>
      <c r="AB19" s="3"/>
      <c r="AC19" s="3"/>
      <c r="AD19" s="14"/>
      <c r="AE19" s="15"/>
      <c r="AF19" s="15"/>
      <c r="AG19" s="15"/>
      <c r="AH19" s="15"/>
      <c r="AI19" s="15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2:46" ht="15">
      <c r="B20" s="311" t="s">
        <v>8</v>
      </c>
      <c r="C20" s="312">
        <v>3912</v>
      </c>
      <c r="D20" s="316">
        <v>14.827729977637114</v>
      </c>
      <c r="E20" s="312">
        <v>26383</v>
      </c>
      <c r="F20" s="314">
        <v>2671</v>
      </c>
      <c r="G20" s="315">
        <v>15.168379805781134</v>
      </c>
      <c r="H20" s="314">
        <v>17609</v>
      </c>
      <c r="I20" s="3"/>
      <c r="J20" s="3"/>
      <c r="K20" s="3"/>
      <c r="L20" s="311" t="s">
        <v>8</v>
      </c>
      <c r="M20" s="323">
        <v>1684</v>
      </c>
      <c r="N20" s="324">
        <v>13.2</v>
      </c>
      <c r="O20" s="314">
        <v>12794</v>
      </c>
      <c r="P20" s="323">
        <v>2228</v>
      </c>
      <c r="Q20" s="324">
        <v>16.4</v>
      </c>
      <c r="R20" s="314">
        <v>13589</v>
      </c>
      <c r="S20" s="314">
        <v>26383</v>
      </c>
      <c r="T20" s="314">
        <v>1119</v>
      </c>
      <c r="U20" s="325">
        <v>13.163157275614633</v>
      </c>
      <c r="V20" s="314">
        <v>8492</v>
      </c>
      <c r="W20" s="314">
        <v>1552</v>
      </c>
      <c r="X20" s="325">
        <v>17</v>
      </c>
      <c r="Y20" s="314">
        <v>9117</v>
      </c>
      <c r="Z20" s="326">
        <v>17609</v>
      </c>
      <c r="AA20" s="6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46" ht="15">
      <c r="B21" s="256" t="s">
        <v>9</v>
      </c>
      <c r="C21" s="259">
        <v>1618</v>
      </c>
      <c r="D21" s="260">
        <v>14.001384562132227</v>
      </c>
      <c r="E21" s="259">
        <v>11556</v>
      </c>
      <c r="F21" s="258">
        <v>1393</v>
      </c>
      <c r="G21" s="308">
        <v>14.649279629824377</v>
      </c>
      <c r="H21" s="258">
        <v>9509</v>
      </c>
      <c r="I21" s="3"/>
      <c r="J21" s="3"/>
      <c r="K21" s="3"/>
      <c r="L21" s="256" t="s">
        <v>9</v>
      </c>
      <c r="M21" s="133">
        <v>688</v>
      </c>
      <c r="N21" s="257">
        <v>12.4</v>
      </c>
      <c r="O21" s="258">
        <v>5557</v>
      </c>
      <c r="P21" s="133">
        <v>930</v>
      </c>
      <c r="Q21" s="257">
        <v>15.5</v>
      </c>
      <c r="R21" s="258">
        <v>5999</v>
      </c>
      <c r="S21" s="258">
        <v>11556</v>
      </c>
      <c r="T21" s="258">
        <v>574</v>
      </c>
      <c r="U21" s="321">
        <v>12.974683544303797</v>
      </c>
      <c r="V21" s="258">
        <v>4421</v>
      </c>
      <c r="W21" s="258">
        <v>819</v>
      </c>
      <c r="X21" s="321">
        <v>16.139799725112898</v>
      </c>
      <c r="Y21" s="258">
        <v>5088</v>
      </c>
      <c r="Z21" s="322">
        <v>9509</v>
      </c>
      <c r="AA21" s="6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2:46" ht="15">
      <c r="B22" s="311" t="s">
        <v>10</v>
      </c>
      <c r="C22" s="312">
        <v>3671</v>
      </c>
      <c r="D22" s="316">
        <v>14.577873083948854</v>
      </c>
      <c r="E22" s="312">
        <v>25182</v>
      </c>
      <c r="F22" s="314">
        <v>3210</v>
      </c>
      <c r="G22" s="315">
        <v>14.293984058422762</v>
      </c>
      <c r="H22" s="314">
        <v>22457</v>
      </c>
      <c r="I22" s="3"/>
      <c r="J22" s="3"/>
      <c r="K22" s="3"/>
      <c r="L22" s="311" t="s">
        <v>10</v>
      </c>
      <c r="M22" s="323">
        <v>1552</v>
      </c>
      <c r="N22" s="324">
        <v>12.7</v>
      </c>
      <c r="O22" s="314">
        <v>12267</v>
      </c>
      <c r="P22" s="323">
        <v>2119</v>
      </c>
      <c r="Q22" s="324">
        <v>16.4</v>
      </c>
      <c r="R22" s="314">
        <v>12915</v>
      </c>
      <c r="S22" s="314">
        <v>25182</v>
      </c>
      <c r="T22" s="314">
        <v>1413</v>
      </c>
      <c r="U22" s="325">
        <v>12.876162684661683</v>
      </c>
      <c r="V22" s="314">
        <v>10962</v>
      </c>
      <c r="W22" s="314">
        <v>1797</v>
      </c>
      <c r="X22" s="325">
        <v>15.6</v>
      </c>
      <c r="Y22" s="314">
        <v>11495</v>
      </c>
      <c r="Z22" s="326">
        <v>22457</v>
      </c>
      <c r="AA22" s="6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2:46" ht="15">
      <c r="B23" s="256" t="s">
        <v>11</v>
      </c>
      <c r="C23" s="259">
        <v>3757</v>
      </c>
      <c r="D23" s="260">
        <v>14.329849721565338</v>
      </c>
      <c r="E23" s="259">
        <v>26218</v>
      </c>
      <c r="F23" s="258">
        <v>2737</v>
      </c>
      <c r="G23" s="308">
        <v>14.594219899754718</v>
      </c>
      <c r="H23" s="258">
        <v>18754</v>
      </c>
      <c r="I23" s="3"/>
      <c r="J23" s="3"/>
      <c r="K23" s="3"/>
      <c r="L23" s="256" t="s">
        <v>11</v>
      </c>
      <c r="M23" s="133">
        <v>1634</v>
      </c>
      <c r="N23" s="257">
        <v>12.7</v>
      </c>
      <c r="O23" s="258">
        <v>12915</v>
      </c>
      <c r="P23" s="133">
        <v>2123</v>
      </c>
      <c r="Q23" s="257">
        <v>16</v>
      </c>
      <c r="R23" s="258">
        <v>13303</v>
      </c>
      <c r="S23" s="258">
        <v>26218</v>
      </c>
      <c r="T23" s="258">
        <v>1221</v>
      </c>
      <c r="U23" s="321">
        <v>13.3</v>
      </c>
      <c r="V23" s="258">
        <v>9175</v>
      </c>
      <c r="W23" s="258">
        <v>1516</v>
      </c>
      <c r="X23" s="321">
        <v>15.8</v>
      </c>
      <c r="Y23" s="258">
        <v>9579</v>
      </c>
      <c r="Z23" s="322">
        <v>18754</v>
      </c>
      <c r="AA23" s="6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2:46" ht="15">
      <c r="B24" s="311" t="s">
        <v>33</v>
      </c>
      <c r="C24" s="312">
        <v>565</v>
      </c>
      <c r="D24" s="316">
        <v>16.84053651266766</v>
      </c>
      <c r="E24" s="312">
        <v>3355</v>
      </c>
      <c r="F24" s="314">
        <v>470</v>
      </c>
      <c r="G24" s="315">
        <v>15.31443466927338</v>
      </c>
      <c r="H24" s="314">
        <v>3069</v>
      </c>
      <c r="I24" s="3"/>
      <c r="J24" s="3"/>
      <c r="K24" s="3"/>
      <c r="L24" s="311" t="s">
        <v>33</v>
      </c>
      <c r="M24" s="323">
        <v>244</v>
      </c>
      <c r="N24" s="324">
        <v>15.1</v>
      </c>
      <c r="O24" s="314">
        <v>1618</v>
      </c>
      <c r="P24" s="323">
        <v>321</v>
      </c>
      <c r="Q24" s="324">
        <v>18.5</v>
      </c>
      <c r="R24" s="314">
        <v>1737</v>
      </c>
      <c r="S24" s="314">
        <v>3355</v>
      </c>
      <c r="T24" s="314">
        <v>196</v>
      </c>
      <c r="U24" s="325">
        <v>13.447098976109215</v>
      </c>
      <c r="V24" s="314">
        <v>1465</v>
      </c>
      <c r="W24" s="314">
        <v>274</v>
      </c>
      <c r="X24" s="325">
        <v>17.1</v>
      </c>
      <c r="Y24" s="314">
        <v>1604</v>
      </c>
      <c r="Z24" s="326">
        <v>3069</v>
      </c>
      <c r="AA24" s="6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2:46" ht="15">
      <c r="B25" s="256" t="s">
        <v>13</v>
      </c>
      <c r="C25" s="259">
        <v>340</v>
      </c>
      <c r="D25" s="310">
        <v>12.239020878329733</v>
      </c>
      <c r="E25" s="259">
        <v>2778</v>
      </c>
      <c r="F25" s="258">
        <v>332</v>
      </c>
      <c r="G25" s="308">
        <v>11.727304839279407</v>
      </c>
      <c r="H25" s="258">
        <v>2831</v>
      </c>
      <c r="I25" s="3"/>
      <c r="J25" s="3"/>
      <c r="K25" s="3"/>
      <c r="L25" s="256" t="s">
        <v>13</v>
      </c>
      <c r="M25" s="133">
        <v>137</v>
      </c>
      <c r="N25" s="257">
        <v>10.2</v>
      </c>
      <c r="O25" s="258">
        <v>1347</v>
      </c>
      <c r="P25" s="133">
        <v>203</v>
      </c>
      <c r="Q25" s="257">
        <v>14.2</v>
      </c>
      <c r="R25" s="258">
        <v>1431</v>
      </c>
      <c r="S25" s="258">
        <v>2778</v>
      </c>
      <c r="T25" s="258">
        <v>142</v>
      </c>
      <c r="U25" s="321">
        <v>10.5</v>
      </c>
      <c r="V25" s="258">
        <v>1357</v>
      </c>
      <c r="W25" s="258">
        <v>190</v>
      </c>
      <c r="X25" s="321">
        <v>12.9</v>
      </c>
      <c r="Y25" s="258">
        <v>1474</v>
      </c>
      <c r="Z25" s="322">
        <v>2831</v>
      </c>
      <c r="AA25" s="6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2:46" ht="15">
      <c r="B26" s="311" t="s">
        <v>34</v>
      </c>
      <c r="C26" s="312">
        <v>636</v>
      </c>
      <c r="D26" s="313">
        <v>19.366626065773445</v>
      </c>
      <c r="E26" s="312">
        <v>3284</v>
      </c>
      <c r="F26" s="314">
        <v>416</v>
      </c>
      <c r="G26" s="315">
        <v>18.456078083407277</v>
      </c>
      <c r="H26" s="314">
        <v>2254</v>
      </c>
      <c r="I26" s="3"/>
      <c r="J26" s="3"/>
      <c r="K26" s="3"/>
      <c r="L26" s="311" t="s">
        <v>34</v>
      </c>
      <c r="M26" s="323">
        <v>285</v>
      </c>
      <c r="N26" s="324">
        <v>17.7</v>
      </c>
      <c r="O26" s="314">
        <v>1613</v>
      </c>
      <c r="P26" s="323">
        <v>351</v>
      </c>
      <c r="Q26" s="324">
        <v>21</v>
      </c>
      <c r="R26" s="314">
        <v>1671</v>
      </c>
      <c r="S26" s="314">
        <v>3284</v>
      </c>
      <c r="T26" s="314">
        <v>205</v>
      </c>
      <c r="U26" s="325">
        <v>17.92863359442994</v>
      </c>
      <c r="V26" s="314">
        <v>1145</v>
      </c>
      <c r="W26" s="314">
        <v>211</v>
      </c>
      <c r="X26" s="325">
        <v>18.991899189918993</v>
      </c>
      <c r="Y26" s="314">
        <v>1109</v>
      </c>
      <c r="Z26" s="326">
        <v>2254</v>
      </c>
      <c r="AA26" s="6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2:46" ht="15">
      <c r="B27" s="256" t="s">
        <v>35</v>
      </c>
      <c r="C27" s="259">
        <v>349</v>
      </c>
      <c r="D27" s="310">
        <v>16.706558161799904</v>
      </c>
      <c r="E27" s="259">
        <v>2089</v>
      </c>
      <c r="F27" s="258">
        <v>313</v>
      </c>
      <c r="G27" s="308">
        <v>16.53460116217644</v>
      </c>
      <c r="H27" s="258">
        <v>1893</v>
      </c>
      <c r="I27" s="3"/>
      <c r="J27" s="3"/>
      <c r="K27" s="3"/>
      <c r="L27" s="256" t="s">
        <v>35</v>
      </c>
      <c r="M27" s="133">
        <v>144</v>
      </c>
      <c r="N27" s="257">
        <v>14.7</v>
      </c>
      <c r="O27" s="258">
        <v>977</v>
      </c>
      <c r="P27" s="133">
        <v>205</v>
      </c>
      <c r="Q27" s="257">
        <v>18.4</v>
      </c>
      <c r="R27" s="258">
        <v>1112</v>
      </c>
      <c r="S27" s="258">
        <v>2089</v>
      </c>
      <c r="T27" s="258">
        <v>148</v>
      </c>
      <c r="U27" s="321">
        <v>16.069489685124864</v>
      </c>
      <c r="V27" s="258">
        <v>919</v>
      </c>
      <c r="W27" s="258">
        <v>165</v>
      </c>
      <c r="X27" s="321">
        <v>16.923076923076923</v>
      </c>
      <c r="Y27" s="258">
        <v>974</v>
      </c>
      <c r="Z27" s="322">
        <v>1893</v>
      </c>
      <c r="AA27" s="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2:46" ht="15">
      <c r="B28" s="311" t="s">
        <v>36</v>
      </c>
      <c r="C28" s="312">
        <v>848</v>
      </c>
      <c r="D28" s="313">
        <v>13.520408163265307</v>
      </c>
      <c r="E28" s="312">
        <v>6272</v>
      </c>
      <c r="F28" s="314">
        <v>623</v>
      </c>
      <c r="G28" s="315">
        <v>13.915568461023007</v>
      </c>
      <c r="H28" s="314">
        <v>4477</v>
      </c>
      <c r="I28" s="3"/>
      <c r="J28" s="3"/>
      <c r="K28" s="3"/>
      <c r="L28" s="311" t="s">
        <v>36</v>
      </c>
      <c r="M28" s="323">
        <v>374</v>
      </c>
      <c r="N28" s="324">
        <v>12.1</v>
      </c>
      <c r="O28" s="314">
        <v>3091</v>
      </c>
      <c r="P28" s="323">
        <v>474</v>
      </c>
      <c r="Q28" s="324">
        <v>14.9</v>
      </c>
      <c r="R28" s="314">
        <v>3181</v>
      </c>
      <c r="S28" s="314">
        <v>6272</v>
      </c>
      <c r="T28" s="314">
        <v>269</v>
      </c>
      <c r="U28" s="325">
        <v>12.3</v>
      </c>
      <c r="V28" s="314">
        <v>2182</v>
      </c>
      <c r="W28" s="314">
        <v>354</v>
      </c>
      <c r="X28" s="325">
        <v>15.44821583986075</v>
      </c>
      <c r="Y28" s="314">
        <v>2295</v>
      </c>
      <c r="Z28" s="326">
        <v>4477</v>
      </c>
      <c r="AA28" s="6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2:46" ht="15">
      <c r="B29" s="256" t="s">
        <v>16</v>
      </c>
      <c r="C29" s="259">
        <v>277</v>
      </c>
      <c r="D29" s="260">
        <v>17.487373737373737</v>
      </c>
      <c r="E29" s="259">
        <v>1584</v>
      </c>
      <c r="F29" s="258">
        <v>206</v>
      </c>
      <c r="G29" s="308">
        <v>16.5728077232502</v>
      </c>
      <c r="H29" s="258">
        <v>1243</v>
      </c>
      <c r="I29" s="3"/>
      <c r="J29" s="3"/>
      <c r="K29" s="3"/>
      <c r="L29" s="256" t="s">
        <v>16</v>
      </c>
      <c r="M29" s="133">
        <v>121</v>
      </c>
      <c r="N29" s="257">
        <v>15.9</v>
      </c>
      <c r="O29" s="258">
        <v>761</v>
      </c>
      <c r="P29" s="133">
        <v>156</v>
      </c>
      <c r="Q29" s="257">
        <v>19</v>
      </c>
      <c r="R29" s="258">
        <v>823</v>
      </c>
      <c r="S29" s="258">
        <v>1584</v>
      </c>
      <c r="T29" s="258">
        <v>81</v>
      </c>
      <c r="U29" s="321">
        <v>14</v>
      </c>
      <c r="V29" s="258">
        <v>578</v>
      </c>
      <c r="W29" s="258">
        <v>125</v>
      </c>
      <c r="X29" s="321">
        <v>18.796992481203006</v>
      </c>
      <c r="Y29" s="258">
        <v>665</v>
      </c>
      <c r="Z29" s="322">
        <v>1243</v>
      </c>
      <c r="AA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5">
      <c r="B30" s="311" t="s">
        <v>37</v>
      </c>
      <c r="C30" s="312">
        <v>1779</v>
      </c>
      <c r="D30" s="316">
        <v>18.17717380198222</v>
      </c>
      <c r="E30" s="312">
        <v>9787</v>
      </c>
      <c r="F30" s="314">
        <v>1605</v>
      </c>
      <c r="G30" s="315">
        <v>18.40385276917785</v>
      </c>
      <c r="H30" s="314">
        <v>8721</v>
      </c>
      <c r="I30" s="3"/>
      <c r="J30" s="3"/>
      <c r="K30" s="3"/>
      <c r="L30" s="311" t="s">
        <v>37</v>
      </c>
      <c r="M30" s="323">
        <v>764</v>
      </c>
      <c r="N30" s="324">
        <v>16.7</v>
      </c>
      <c r="O30" s="314">
        <v>4581</v>
      </c>
      <c r="P30" s="323">
        <v>1015</v>
      </c>
      <c r="Q30" s="324">
        <v>19.5</v>
      </c>
      <c r="R30" s="314">
        <v>5206</v>
      </c>
      <c r="S30" s="314">
        <v>9787</v>
      </c>
      <c r="T30" s="314">
        <v>711</v>
      </c>
      <c r="U30" s="325">
        <v>17</v>
      </c>
      <c r="V30" s="314">
        <v>4174</v>
      </c>
      <c r="W30" s="314">
        <v>894</v>
      </c>
      <c r="X30" s="325">
        <v>19.70129584889084</v>
      </c>
      <c r="Y30" s="314">
        <v>4547</v>
      </c>
      <c r="Z30" s="326">
        <v>8721</v>
      </c>
      <c r="AA30" s="6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2:46" ht="15">
      <c r="B31" s="256" t="s">
        <v>38</v>
      </c>
      <c r="C31" s="259">
        <v>4200</v>
      </c>
      <c r="D31" s="260">
        <v>20.779734811003365</v>
      </c>
      <c r="E31" s="259">
        <v>20212</v>
      </c>
      <c r="F31" s="258">
        <v>3952</v>
      </c>
      <c r="G31" s="308">
        <v>21.40033573401202</v>
      </c>
      <c r="H31" s="258">
        <v>18467</v>
      </c>
      <c r="I31" s="3"/>
      <c r="J31" s="3"/>
      <c r="K31" s="3"/>
      <c r="L31" s="256" t="s">
        <v>38</v>
      </c>
      <c r="M31" s="133">
        <v>1813</v>
      </c>
      <c r="N31" s="257">
        <v>18.4</v>
      </c>
      <c r="O31" s="258">
        <v>9879</v>
      </c>
      <c r="P31" s="133">
        <v>2387</v>
      </c>
      <c r="Q31" s="257">
        <v>23.1</v>
      </c>
      <c r="R31" s="258">
        <v>10333</v>
      </c>
      <c r="S31" s="258">
        <v>20212</v>
      </c>
      <c r="T31" s="258">
        <v>1708</v>
      </c>
      <c r="U31" s="321">
        <v>19.1</v>
      </c>
      <c r="V31" s="258">
        <v>8953</v>
      </c>
      <c r="W31" s="258">
        <v>2244</v>
      </c>
      <c r="X31" s="321">
        <v>23.59491543229331</v>
      </c>
      <c r="Y31" s="258">
        <v>9514</v>
      </c>
      <c r="Z31" s="322">
        <v>18467</v>
      </c>
      <c r="AA31" s="6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5">
      <c r="B32" s="311" t="s">
        <v>18</v>
      </c>
      <c r="C32" s="312">
        <v>35</v>
      </c>
      <c r="D32" s="316">
        <v>25.179856115107913</v>
      </c>
      <c r="E32" s="312">
        <v>139</v>
      </c>
      <c r="F32" s="314">
        <v>50</v>
      </c>
      <c r="G32" s="315">
        <v>24.154589371980677</v>
      </c>
      <c r="H32" s="314">
        <v>207</v>
      </c>
      <c r="I32" s="3"/>
      <c r="J32" s="3"/>
      <c r="K32" s="3"/>
      <c r="L32" s="311" t="s">
        <v>18</v>
      </c>
      <c r="M32" s="323">
        <v>12</v>
      </c>
      <c r="N32" s="324">
        <v>18.8</v>
      </c>
      <c r="O32" s="314">
        <v>64</v>
      </c>
      <c r="P32" s="323">
        <v>23</v>
      </c>
      <c r="Q32" s="324">
        <v>30.7</v>
      </c>
      <c r="R32" s="314">
        <v>75</v>
      </c>
      <c r="S32" s="314">
        <v>139</v>
      </c>
      <c r="T32" s="314">
        <v>21</v>
      </c>
      <c r="U32" s="325">
        <v>21</v>
      </c>
      <c r="V32" s="314">
        <v>100</v>
      </c>
      <c r="W32" s="314">
        <v>29</v>
      </c>
      <c r="X32" s="325">
        <v>27.1</v>
      </c>
      <c r="Y32" s="314">
        <v>107</v>
      </c>
      <c r="Z32" s="326">
        <v>207</v>
      </c>
      <c r="AA32" s="6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5">
      <c r="B33" s="256" t="s">
        <v>39</v>
      </c>
      <c r="C33" s="259">
        <v>1930</v>
      </c>
      <c r="D33" s="260">
        <v>18.15274642588412</v>
      </c>
      <c r="E33" s="259">
        <v>10632</v>
      </c>
      <c r="F33" s="258">
        <v>706</v>
      </c>
      <c r="G33" s="308">
        <v>15.609108998452353</v>
      </c>
      <c r="H33" s="258">
        <v>4523</v>
      </c>
      <c r="I33" s="3"/>
      <c r="J33" s="3"/>
      <c r="K33" s="3"/>
      <c r="L33" s="256" t="s">
        <v>39</v>
      </c>
      <c r="M33" s="133">
        <v>859</v>
      </c>
      <c r="N33" s="257">
        <v>16.2</v>
      </c>
      <c r="O33" s="258">
        <v>5304</v>
      </c>
      <c r="P33" s="133">
        <v>1071</v>
      </c>
      <c r="Q33" s="257">
        <v>20.1</v>
      </c>
      <c r="R33" s="258">
        <v>5328</v>
      </c>
      <c r="S33" s="258">
        <v>10632</v>
      </c>
      <c r="T33" s="258">
        <v>290</v>
      </c>
      <c r="U33" s="321">
        <v>13.311985361390668</v>
      </c>
      <c r="V33" s="261">
        <v>2185</v>
      </c>
      <c r="W33" s="258">
        <v>416</v>
      </c>
      <c r="X33" s="321">
        <v>17.8</v>
      </c>
      <c r="Y33" s="258">
        <v>2338</v>
      </c>
      <c r="Z33" s="322">
        <v>4523</v>
      </c>
      <c r="AA33" s="6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2:46" ht="15">
      <c r="B34" s="317" t="s">
        <v>40</v>
      </c>
      <c r="C34" s="318">
        <v>41349</v>
      </c>
      <c r="D34" s="319">
        <v>17.03834647810715</v>
      </c>
      <c r="E34" s="318">
        <v>242682</v>
      </c>
      <c r="F34" s="317">
        <v>33630</v>
      </c>
      <c r="G34" s="320">
        <v>17.47802903130246</v>
      </c>
      <c r="H34" s="317">
        <v>192413</v>
      </c>
      <c r="I34" s="3"/>
      <c r="J34" s="3"/>
      <c r="K34" s="3"/>
      <c r="L34" s="327" t="s">
        <v>40</v>
      </c>
      <c r="M34" s="317">
        <v>17919</v>
      </c>
      <c r="N34" s="328">
        <v>15.2</v>
      </c>
      <c r="O34" s="317">
        <v>118077</v>
      </c>
      <c r="P34" s="317">
        <v>23430</v>
      </c>
      <c r="Q34" s="328">
        <v>18.8</v>
      </c>
      <c r="R34" s="317">
        <v>124605</v>
      </c>
      <c r="S34" s="317">
        <v>242682</v>
      </c>
      <c r="T34" s="317">
        <v>14609</v>
      </c>
      <c r="U34" s="329">
        <v>15.736302474045097</v>
      </c>
      <c r="V34" s="317">
        <v>92960</v>
      </c>
      <c r="W34" s="317">
        <v>19021</v>
      </c>
      <c r="X34" s="329">
        <v>19.1</v>
      </c>
      <c r="Y34" s="317">
        <v>99453</v>
      </c>
      <c r="Z34" s="330">
        <v>192413</v>
      </c>
      <c r="AA34" s="1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2:46" ht="15">
      <c r="B35" s="12"/>
      <c r="C35" s="3"/>
      <c r="D35" s="3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2:46" ht="15">
      <c r="B36" s="8" t="s">
        <v>56</v>
      </c>
      <c r="C36" s="17"/>
      <c r="D36" s="17"/>
      <c r="E36" s="17"/>
      <c r="F36" s="17"/>
      <c r="G36" s="17"/>
      <c r="H36" s="17"/>
      <c r="I36" s="3"/>
      <c r="J36" s="3"/>
      <c r="K36" s="3"/>
      <c r="L36" s="8" t="s">
        <v>56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2:46" ht="15">
      <c r="B37" s="8" t="s">
        <v>61</v>
      </c>
      <c r="C37" s="3"/>
      <c r="D37" s="3"/>
      <c r="E37" s="3"/>
      <c r="F37" s="3"/>
      <c r="G37" s="3"/>
      <c r="H37" s="3"/>
      <c r="I37" s="3"/>
      <c r="J37" s="3"/>
      <c r="K37" s="3"/>
      <c r="L37" s="8" t="s">
        <v>61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2:46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2:46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2:46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2:46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2:27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</sheetData>
  <sheetProtection/>
  <mergeCells count="18">
    <mergeCell ref="W11:Y11"/>
    <mergeCell ref="Z11:Z12"/>
    <mergeCell ref="AC5:AI6"/>
    <mergeCell ref="AC9:AC10"/>
    <mergeCell ref="AD9:AF9"/>
    <mergeCell ref="AG9:AI9"/>
    <mergeCell ref="B6:H7"/>
    <mergeCell ref="L6:Z7"/>
    <mergeCell ref="L10:L12"/>
    <mergeCell ref="M10:S10"/>
    <mergeCell ref="T10:Z10"/>
    <mergeCell ref="B11:B12"/>
    <mergeCell ref="C11:E11"/>
    <mergeCell ref="F11:H11"/>
    <mergeCell ref="M11:O11"/>
    <mergeCell ref="P11:R11"/>
    <mergeCell ref="S11:S12"/>
    <mergeCell ref="T11:V11"/>
  </mergeCells>
  <dataValidations count="3">
    <dataValidation operator="greaterThan" showInputMessage="1" showErrorMessage="1" sqref="AH19:AI19"/>
    <dataValidation type="whole" operator="greaterThan" allowBlank="1" showInputMessage="1" showErrorMessage="1" sqref="AH17:AI18">
      <formula1>0</formula1>
    </dataValidation>
    <dataValidation type="decimal" operator="greaterThan" allowBlank="1" showInputMessage="1" showErrorMessage="1" sqref="AE17:AG19">
      <formula1>0</formula1>
    </dataValidation>
  </dataValidation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1:N29"/>
  <sheetViews>
    <sheetView zoomScalePageLayoutView="0" workbookViewId="0" topLeftCell="I1">
      <selection activeCell="J16" sqref="J16"/>
    </sheetView>
  </sheetViews>
  <sheetFormatPr defaultColWidth="11.421875" defaultRowHeight="15"/>
  <cols>
    <col min="2" max="2" width="38.00390625" style="0" customWidth="1"/>
    <col min="3" max="3" width="15.421875" style="0" customWidth="1"/>
    <col min="4" max="4" width="13.57421875" style="0" customWidth="1"/>
    <col min="7" max="7" width="18.7109375" style="0" customWidth="1"/>
    <col min="8" max="8" width="25.7109375" style="0" customWidth="1"/>
    <col min="9" max="9" width="26.28125" style="0" customWidth="1"/>
    <col min="12" max="12" width="25.28125" style="249" customWidth="1"/>
    <col min="13" max="13" width="18.28125" style="0" customWidth="1"/>
    <col min="14" max="14" width="18.8515625" style="0" customWidth="1"/>
  </cols>
  <sheetData>
    <row r="1" spans="7:12" ht="15">
      <c r="G1" t="s">
        <v>516</v>
      </c>
      <c r="L1" s="249" t="s">
        <v>518</v>
      </c>
    </row>
    <row r="2" spans="2:7" ht="15">
      <c r="B2" s="250" t="s">
        <v>517</v>
      </c>
      <c r="G2" s="250"/>
    </row>
    <row r="3" spans="12:14" ht="30">
      <c r="L3" s="254" t="s">
        <v>525</v>
      </c>
      <c r="M3" s="56" t="s">
        <v>526</v>
      </c>
      <c r="N3" s="56" t="s">
        <v>521</v>
      </c>
    </row>
    <row r="4" spans="2:14" ht="20.25" customHeight="1">
      <c r="B4" s="56" t="s">
        <v>519</v>
      </c>
      <c r="C4" s="56" t="s">
        <v>520</v>
      </c>
      <c r="D4" s="56" t="s">
        <v>521</v>
      </c>
      <c r="G4" s="252" t="s">
        <v>261</v>
      </c>
      <c r="H4" s="252" t="s">
        <v>520</v>
      </c>
      <c r="I4" s="252" t="s">
        <v>522</v>
      </c>
      <c r="L4" s="255" t="s">
        <v>529</v>
      </c>
      <c r="M4" s="181">
        <v>4</v>
      </c>
      <c r="N4" s="181">
        <v>6</v>
      </c>
    </row>
    <row r="5" spans="2:14" ht="20.25" customHeight="1">
      <c r="B5" s="252" t="s">
        <v>523</v>
      </c>
      <c r="C5" s="253">
        <v>100</v>
      </c>
      <c r="D5" s="253">
        <v>70</v>
      </c>
      <c r="G5" s="181" t="s">
        <v>45</v>
      </c>
      <c r="H5" s="181">
        <v>52</v>
      </c>
      <c r="I5" s="181">
        <v>32</v>
      </c>
      <c r="L5" s="255" t="s">
        <v>530</v>
      </c>
      <c r="M5" s="181">
        <v>1</v>
      </c>
      <c r="N5" s="181">
        <v>0</v>
      </c>
    </row>
    <row r="6" spans="2:14" ht="33" customHeight="1">
      <c r="B6" s="252" t="s">
        <v>524</v>
      </c>
      <c r="C6" s="253">
        <v>0</v>
      </c>
      <c r="D6" s="253">
        <v>1</v>
      </c>
      <c r="G6" s="181" t="s">
        <v>46</v>
      </c>
      <c r="H6" s="181">
        <v>54</v>
      </c>
      <c r="I6" s="181">
        <v>39</v>
      </c>
      <c r="L6" s="255" t="s">
        <v>531</v>
      </c>
      <c r="M6" s="181">
        <v>2</v>
      </c>
      <c r="N6" s="181">
        <v>2</v>
      </c>
    </row>
    <row r="7" spans="2:14" ht="20.25" customHeight="1">
      <c r="B7" s="253" t="s">
        <v>527</v>
      </c>
      <c r="C7" s="253">
        <v>6</v>
      </c>
      <c r="D7" s="253">
        <v>1</v>
      </c>
      <c r="G7" s="252" t="s">
        <v>528</v>
      </c>
      <c r="H7" s="252">
        <v>106</v>
      </c>
      <c r="I7" s="252">
        <v>71</v>
      </c>
      <c r="L7" s="255" t="s">
        <v>532</v>
      </c>
      <c r="M7" s="181">
        <v>4</v>
      </c>
      <c r="N7" s="181">
        <v>5</v>
      </c>
    </row>
    <row r="8" spans="2:14" ht="15">
      <c r="B8" s="181" t="s">
        <v>528</v>
      </c>
      <c r="C8" s="253">
        <v>106</v>
      </c>
      <c r="D8" s="253">
        <v>71</v>
      </c>
      <c r="L8" s="255" t="s">
        <v>533</v>
      </c>
      <c r="M8" s="181">
        <v>7</v>
      </c>
      <c r="N8" s="181">
        <v>7</v>
      </c>
    </row>
    <row r="9" spans="2:14" ht="15">
      <c r="B9" s="249"/>
      <c r="C9" s="251"/>
      <c r="L9" s="255" t="s">
        <v>534</v>
      </c>
      <c r="M9" s="181">
        <v>2</v>
      </c>
      <c r="N9" s="181">
        <v>2</v>
      </c>
    </row>
    <row r="10" spans="12:14" ht="15">
      <c r="L10" s="255" t="s">
        <v>535</v>
      </c>
      <c r="M10" s="181">
        <v>9</v>
      </c>
      <c r="N10" s="181">
        <v>6</v>
      </c>
    </row>
    <row r="11" spans="12:14" ht="15">
      <c r="L11" s="255" t="s">
        <v>536</v>
      </c>
      <c r="M11" s="181">
        <v>21</v>
      </c>
      <c r="N11" s="181">
        <v>4</v>
      </c>
    </row>
    <row r="12" spans="12:14" ht="15">
      <c r="L12" s="255" t="s">
        <v>537</v>
      </c>
      <c r="M12" s="181">
        <v>6</v>
      </c>
      <c r="N12" s="181">
        <v>3</v>
      </c>
    </row>
    <row r="13" spans="12:14" ht="15">
      <c r="L13" s="255" t="s">
        <v>538</v>
      </c>
      <c r="M13" s="181">
        <v>7</v>
      </c>
      <c r="N13" s="181">
        <v>11</v>
      </c>
    </row>
    <row r="14" spans="12:14" ht="15">
      <c r="L14" s="255" t="s">
        <v>539</v>
      </c>
      <c r="M14" s="181">
        <v>15</v>
      </c>
      <c r="N14" s="181">
        <v>8</v>
      </c>
    </row>
    <row r="15" spans="12:14" ht="15">
      <c r="L15" s="255" t="s">
        <v>540</v>
      </c>
      <c r="M15" s="181">
        <v>0</v>
      </c>
      <c r="N15" s="181">
        <v>2</v>
      </c>
    </row>
    <row r="16" spans="12:14" ht="15">
      <c r="L16" s="255" t="s">
        <v>541</v>
      </c>
      <c r="M16" s="181">
        <v>1</v>
      </c>
      <c r="N16" s="181">
        <v>2</v>
      </c>
    </row>
    <row r="17" spans="12:14" ht="15">
      <c r="L17" s="255" t="s">
        <v>542</v>
      </c>
      <c r="M17" s="181">
        <v>2</v>
      </c>
      <c r="N17" s="181">
        <v>3</v>
      </c>
    </row>
    <row r="18" spans="12:14" ht="15">
      <c r="L18" s="255" t="s">
        <v>543</v>
      </c>
      <c r="M18" s="181">
        <v>2</v>
      </c>
      <c r="N18" s="181">
        <v>0</v>
      </c>
    </row>
    <row r="19" spans="12:14" ht="15">
      <c r="L19" s="255" t="s">
        <v>544</v>
      </c>
      <c r="M19" s="181">
        <v>4</v>
      </c>
      <c r="N19" s="181">
        <v>0</v>
      </c>
    </row>
    <row r="20" spans="12:14" ht="17.25" customHeight="1">
      <c r="L20" s="255" t="s">
        <v>545</v>
      </c>
      <c r="M20" s="181">
        <v>6</v>
      </c>
      <c r="N20" s="181">
        <v>2</v>
      </c>
    </row>
    <row r="21" spans="12:14" ht="16.5" customHeight="1" hidden="1">
      <c r="L21" s="255" t="s">
        <v>546</v>
      </c>
      <c r="M21" s="181">
        <v>12</v>
      </c>
      <c r="N21" s="181">
        <v>7</v>
      </c>
    </row>
    <row r="22" spans="12:14" ht="15">
      <c r="L22" s="255" t="s">
        <v>547</v>
      </c>
      <c r="M22" s="181">
        <v>1</v>
      </c>
      <c r="N22" s="181">
        <v>1</v>
      </c>
    </row>
    <row r="23" spans="12:14" ht="15">
      <c r="L23" s="255" t="s">
        <v>548</v>
      </c>
      <c r="M23" s="181">
        <v>106</v>
      </c>
      <c r="N23" s="181">
        <v>71</v>
      </c>
    </row>
    <row r="28" ht="15">
      <c r="L28" s="249">
        <f>7-11</f>
        <v>-4</v>
      </c>
    </row>
    <row r="29" ht="15">
      <c r="L29" s="249">
        <f>4/11*100</f>
        <v>36.36363636363637</v>
      </c>
    </row>
  </sheetData>
  <sheetProtection/>
  <printOptions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J23"/>
  <sheetViews>
    <sheetView zoomScalePageLayoutView="0" workbookViewId="0" topLeftCell="A1">
      <selection activeCell="D3" sqref="D3:D22"/>
    </sheetView>
  </sheetViews>
  <sheetFormatPr defaultColWidth="14.57421875" defaultRowHeight="15"/>
  <cols>
    <col min="1" max="2" width="14.57421875" style="3" customWidth="1"/>
    <col min="3" max="3" width="15.8515625" style="3" customWidth="1"/>
    <col min="4" max="4" width="16.57421875" style="3" customWidth="1"/>
    <col min="5" max="5" width="17.421875" style="3" customWidth="1"/>
    <col min="6" max="7" width="14.57421875" style="3" customWidth="1"/>
    <col min="8" max="8" width="23.140625" style="3" customWidth="1"/>
    <col min="9" max="16384" width="14.57421875" style="3" customWidth="1"/>
  </cols>
  <sheetData>
    <row r="1" spans="3:8" ht="15">
      <c r="C1" s="24" t="s">
        <v>110</v>
      </c>
      <c r="H1" s="25" t="s">
        <v>111</v>
      </c>
    </row>
    <row r="2" spans="2:10" s="23" customFormat="1" ht="30">
      <c r="B2" s="70" t="s">
        <v>86</v>
      </c>
      <c r="C2" s="48" t="s">
        <v>87</v>
      </c>
      <c r="D2" s="48" t="s">
        <v>88</v>
      </c>
      <c r="E2" s="70" t="s">
        <v>89</v>
      </c>
      <c r="H2" s="301" t="s">
        <v>112</v>
      </c>
      <c r="I2" s="70" t="s">
        <v>113</v>
      </c>
      <c r="J2" s="301" t="s">
        <v>89</v>
      </c>
    </row>
    <row r="3" spans="2:10" ht="15">
      <c r="B3" s="71" t="s">
        <v>90</v>
      </c>
      <c r="C3" s="72">
        <v>10605</v>
      </c>
      <c r="D3" s="73">
        <v>8454</v>
      </c>
      <c r="E3" s="305">
        <v>1.254</v>
      </c>
      <c r="H3" s="80" t="s">
        <v>22</v>
      </c>
      <c r="I3" s="75">
        <v>87392</v>
      </c>
      <c r="J3" s="47" t="s">
        <v>114</v>
      </c>
    </row>
    <row r="4" spans="2:10" ht="15">
      <c r="B4" s="71" t="s">
        <v>91</v>
      </c>
      <c r="C4" s="75">
        <v>11122</v>
      </c>
      <c r="D4" s="73">
        <v>7603</v>
      </c>
      <c r="E4" s="305">
        <v>1.463</v>
      </c>
      <c r="H4" s="80" t="s">
        <v>23</v>
      </c>
      <c r="I4" s="75">
        <v>17437</v>
      </c>
      <c r="J4" s="47" t="s">
        <v>115</v>
      </c>
    </row>
    <row r="5" spans="2:10" ht="28.5">
      <c r="B5" s="71" t="s">
        <v>92</v>
      </c>
      <c r="C5" s="72">
        <v>13</v>
      </c>
      <c r="D5" s="76">
        <v>850</v>
      </c>
      <c r="E5" s="305">
        <v>0.015</v>
      </c>
      <c r="H5" s="46" t="s">
        <v>116</v>
      </c>
      <c r="I5" s="75">
        <v>3878</v>
      </c>
      <c r="J5" s="47" t="s">
        <v>117</v>
      </c>
    </row>
    <row r="6" spans="2:10" ht="15">
      <c r="B6" s="71" t="s">
        <v>93</v>
      </c>
      <c r="C6" s="75">
        <v>10996</v>
      </c>
      <c r="D6" s="73">
        <v>4398</v>
      </c>
      <c r="E6" s="305">
        <v>2.5</v>
      </c>
      <c r="H6" s="80" t="s">
        <v>24</v>
      </c>
      <c r="I6" s="75">
        <v>3631</v>
      </c>
      <c r="J6" s="47" t="s">
        <v>118</v>
      </c>
    </row>
    <row r="7" spans="2:10" ht="15">
      <c r="B7" s="71" t="s">
        <v>94</v>
      </c>
      <c r="C7" s="72">
        <v>88</v>
      </c>
      <c r="D7" s="73">
        <v>4676</v>
      </c>
      <c r="E7" s="305">
        <v>0.019</v>
      </c>
      <c r="H7" s="81" t="s">
        <v>21</v>
      </c>
      <c r="I7" s="78">
        <v>112338</v>
      </c>
      <c r="J7" s="380">
        <v>1.068</v>
      </c>
    </row>
    <row r="8" spans="2:10" ht="15">
      <c r="B8" s="71" t="s">
        <v>95</v>
      </c>
      <c r="C8" s="75">
        <v>3417</v>
      </c>
      <c r="D8" s="73">
        <v>2629</v>
      </c>
      <c r="E8" s="305">
        <v>1.3</v>
      </c>
      <c r="H8" s="173"/>
      <c r="I8" s="173"/>
      <c r="J8" s="173"/>
    </row>
    <row r="9" spans="2:5" ht="15">
      <c r="B9" s="71" t="s">
        <v>96</v>
      </c>
      <c r="C9" s="75">
        <v>1567</v>
      </c>
      <c r="D9" s="73">
        <v>9800</v>
      </c>
      <c r="E9" s="305">
        <v>0.16</v>
      </c>
    </row>
    <row r="10" spans="2:5" ht="15">
      <c r="B10" s="71" t="s">
        <v>97</v>
      </c>
      <c r="C10" s="75">
        <v>9034</v>
      </c>
      <c r="D10" s="73">
        <v>11869</v>
      </c>
      <c r="E10" s="305">
        <v>0.761</v>
      </c>
    </row>
    <row r="11" spans="2:5" ht="15">
      <c r="B11" s="71" t="s">
        <v>98</v>
      </c>
      <c r="C11" s="72">
        <v>972</v>
      </c>
      <c r="D11" s="73">
        <v>6520</v>
      </c>
      <c r="E11" s="305">
        <v>0.149</v>
      </c>
    </row>
    <row r="12" spans="2:5" ht="15">
      <c r="B12" s="71" t="s">
        <v>99</v>
      </c>
      <c r="C12" s="75">
        <v>2118</v>
      </c>
      <c r="D12" s="73">
        <v>7352</v>
      </c>
      <c r="E12" s="305">
        <v>0.288</v>
      </c>
    </row>
    <row r="13" spans="2:5" ht="15">
      <c r="B13" s="71" t="s">
        <v>100</v>
      </c>
      <c r="C13" s="75">
        <v>6800</v>
      </c>
      <c r="D13" s="73">
        <v>9771</v>
      </c>
      <c r="E13" s="305">
        <v>0.696</v>
      </c>
    </row>
    <row r="14" spans="2:5" ht="15">
      <c r="B14" s="71" t="s">
        <v>101</v>
      </c>
      <c r="C14" s="75">
        <v>10504</v>
      </c>
      <c r="D14" s="73">
        <v>3011</v>
      </c>
      <c r="E14" s="305">
        <v>3.489</v>
      </c>
    </row>
    <row r="15" spans="2:5" ht="15">
      <c r="B15" s="71" t="s">
        <v>102</v>
      </c>
      <c r="C15" s="75">
        <v>24175</v>
      </c>
      <c r="D15" s="73">
        <v>2927</v>
      </c>
      <c r="E15" s="305">
        <v>8.259</v>
      </c>
    </row>
    <row r="16" spans="2:5" ht="15">
      <c r="B16" s="71" t="s">
        <v>103</v>
      </c>
      <c r="C16" s="75">
        <v>7809</v>
      </c>
      <c r="D16" s="76">
        <v>658</v>
      </c>
      <c r="E16" s="305">
        <v>11.868</v>
      </c>
    </row>
    <row r="17" spans="2:5" ht="15">
      <c r="B17" s="71" t="s">
        <v>104</v>
      </c>
      <c r="C17" s="72">
        <v>7</v>
      </c>
      <c r="D17" s="73">
        <v>3691</v>
      </c>
      <c r="E17" s="305">
        <v>0.002</v>
      </c>
    </row>
    <row r="18" spans="2:5" ht="15">
      <c r="B18" s="71" t="s">
        <v>105</v>
      </c>
      <c r="C18" s="75">
        <v>4910</v>
      </c>
      <c r="D18" s="73">
        <v>5611</v>
      </c>
      <c r="E18" s="305">
        <v>0.875</v>
      </c>
    </row>
    <row r="19" spans="2:5" ht="15">
      <c r="B19" s="71" t="s">
        <v>106</v>
      </c>
      <c r="C19" s="72">
        <v>1</v>
      </c>
      <c r="D19" s="76">
        <v>120</v>
      </c>
      <c r="E19" s="305">
        <v>0.008</v>
      </c>
    </row>
    <row r="20" spans="2:5" ht="15">
      <c r="B20" s="71" t="s">
        <v>107</v>
      </c>
      <c r="C20" s="75">
        <v>4446</v>
      </c>
      <c r="D20" s="73">
        <v>5380</v>
      </c>
      <c r="E20" s="305">
        <v>0.826</v>
      </c>
    </row>
    <row r="21" spans="2:5" ht="15">
      <c r="B21" s="71" t="s">
        <v>108</v>
      </c>
      <c r="C21" s="75">
        <v>3754</v>
      </c>
      <c r="D21" s="73">
        <v>9826</v>
      </c>
      <c r="E21" s="305">
        <v>0.382</v>
      </c>
    </row>
    <row r="22" spans="2:5" ht="15">
      <c r="B22" s="71" t="s">
        <v>109</v>
      </c>
      <c r="C22" s="72">
        <v>0</v>
      </c>
      <c r="D22" s="76">
        <v>45</v>
      </c>
      <c r="E22" s="305">
        <v>0</v>
      </c>
    </row>
    <row r="23" spans="2:5" s="23" customFormat="1" ht="15">
      <c r="B23" s="77" t="s">
        <v>21</v>
      </c>
      <c r="C23" s="78">
        <v>112338</v>
      </c>
      <c r="D23" s="78">
        <v>105191</v>
      </c>
      <c r="E23" s="306">
        <v>1.068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1:L24"/>
  <sheetViews>
    <sheetView zoomScalePageLayoutView="0" workbookViewId="0" topLeftCell="A1">
      <selection activeCell="D4" sqref="D4:D23"/>
    </sheetView>
  </sheetViews>
  <sheetFormatPr defaultColWidth="11.421875" defaultRowHeight="15"/>
  <cols>
    <col min="1" max="2" width="11.421875" style="3" customWidth="1"/>
    <col min="3" max="4" width="24.140625" style="3" customWidth="1"/>
    <col min="5" max="7" width="11.421875" style="3" customWidth="1"/>
    <col min="8" max="8" width="6.8515625" style="3" customWidth="1"/>
    <col min="9" max="9" width="11.421875" style="3" hidden="1" customWidth="1"/>
    <col min="10" max="10" width="37.421875" style="3" customWidth="1"/>
    <col min="11" max="16384" width="11.421875" style="3" customWidth="1"/>
  </cols>
  <sheetData>
    <row r="1" ht="15">
      <c r="B1" s="3" t="s">
        <v>125</v>
      </c>
    </row>
    <row r="3" spans="2:12" ht="15">
      <c r="B3" s="70" t="s">
        <v>86</v>
      </c>
      <c r="C3" s="48" t="s">
        <v>87</v>
      </c>
      <c r="D3" s="48" t="s">
        <v>88</v>
      </c>
      <c r="E3" s="70" t="s">
        <v>89</v>
      </c>
      <c r="J3" s="48" t="s">
        <v>112</v>
      </c>
      <c r="K3" s="70" t="s">
        <v>119</v>
      </c>
      <c r="L3" s="70" t="s">
        <v>89</v>
      </c>
    </row>
    <row r="4" spans="2:12" ht="15">
      <c r="B4" s="71" t="s">
        <v>90</v>
      </c>
      <c r="C4" s="75">
        <v>8510</v>
      </c>
      <c r="D4" s="73">
        <v>8454</v>
      </c>
      <c r="E4" s="305">
        <v>1.007</v>
      </c>
      <c r="J4" s="80" t="s">
        <v>22</v>
      </c>
      <c r="K4" s="75">
        <v>77377</v>
      </c>
      <c r="L4" s="72" t="s">
        <v>120</v>
      </c>
    </row>
    <row r="5" spans="2:12" ht="15">
      <c r="B5" s="71" t="s">
        <v>91</v>
      </c>
      <c r="C5" s="75">
        <v>7158</v>
      </c>
      <c r="D5" s="73">
        <v>7603</v>
      </c>
      <c r="E5" s="305">
        <v>0.941</v>
      </c>
      <c r="J5" s="80" t="s">
        <v>23</v>
      </c>
      <c r="K5" s="75">
        <v>14876</v>
      </c>
      <c r="L5" s="72" t="s">
        <v>121</v>
      </c>
    </row>
    <row r="6" spans="2:12" ht="15">
      <c r="B6" s="71" t="s">
        <v>92</v>
      </c>
      <c r="C6" s="72">
        <v>761</v>
      </c>
      <c r="D6" s="76">
        <v>850</v>
      </c>
      <c r="E6" s="305">
        <v>0.895</v>
      </c>
      <c r="J6" s="46" t="s">
        <v>116</v>
      </c>
      <c r="K6" s="75">
        <v>4424</v>
      </c>
      <c r="L6" s="72" t="s">
        <v>122</v>
      </c>
    </row>
    <row r="7" spans="2:12" ht="15">
      <c r="B7" s="71" t="s">
        <v>93</v>
      </c>
      <c r="C7" s="75">
        <v>3955</v>
      </c>
      <c r="D7" s="73">
        <v>4398</v>
      </c>
      <c r="E7" s="305">
        <v>0.899</v>
      </c>
      <c r="J7" s="80" t="s">
        <v>24</v>
      </c>
      <c r="K7" s="75">
        <v>3758</v>
      </c>
      <c r="L7" s="72" t="s">
        <v>123</v>
      </c>
    </row>
    <row r="8" spans="2:12" ht="15">
      <c r="B8" s="71" t="s">
        <v>94</v>
      </c>
      <c r="C8" s="75">
        <v>4618</v>
      </c>
      <c r="D8" s="73">
        <v>4676</v>
      </c>
      <c r="E8" s="305">
        <v>0.988</v>
      </c>
      <c r="J8" s="81" t="s">
        <v>21</v>
      </c>
      <c r="K8" s="78">
        <v>100435</v>
      </c>
      <c r="L8" s="70" t="s">
        <v>124</v>
      </c>
    </row>
    <row r="9" spans="2:5" ht="15">
      <c r="B9" s="71" t="s">
        <v>95</v>
      </c>
      <c r="C9" s="75">
        <v>2682</v>
      </c>
      <c r="D9" s="73">
        <v>2629</v>
      </c>
      <c r="E9" s="305">
        <v>1.02</v>
      </c>
    </row>
    <row r="10" spans="2:5" ht="15">
      <c r="B10" s="71" t="s">
        <v>96</v>
      </c>
      <c r="C10" s="75">
        <v>9168</v>
      </c>
      <c r="D10" s="73">
        <v>9800</v>
      </c>
      <c r="E10" s="305">
        <v>0.936</v>
      </c>
    </row>
    <row r="11" spans="2:5" ht="15">
      <c r="B11" s="71" t="s">
        <v>97</v>
      </c>
      <c r="C11" s="75">
        <v>12360</v>
      </c>
      <c r="D11" s="73">
        <v>11869</v>
      </c>
      <c r="E11" s="305">
        <v>1.041</v>
      </c>
    </row>
    <row r="12" spans="2:5" ht="15">
      <c r="B12" s="71" t="s">
        <v>98</v>
      </c>
      <c r="C12" s="75">
        <v>5639</v>
      </c>
      <c r="D12" s="73">
        <v>6520</v>
      </c>
      <c r="E12" s="305">
        <v>0.865</v>
      </c>
    </row>
    <row r="13" spans="2:5" ht="15">
      <c r="B13" s="71" t="s">
        <v>99</v>
      </c>
      <c r="C13" s="75">
        <v>6934</v>
      </c>
      <c r="D13" s="73">
        <v>7352</v>
      </c>
      <c r="E13" s="305">
        <v>0.943</v>
      </c>
    </row>
    <row r="14" spans="2:5" ht="15">
      <c r="B14" s="71" t="s">
        <v>100</v>
      </c>
      <c r="C14" s="75">
        <v>9794</v>
      </c>
      <c r="D14" s="73">
        <v>9771</v>
      </c>
      <c r="E14" s="305">
        <v>1.002</v>
      </c>
    </row>
    <row r="15" spans="2:5" ht="15">
      <c r="B15" s="71" t="s">
        <v>101</v>
      </c>
      <c r="C15" s="75">
        <v>2817</v>
      </c>
      <c r="D15" s="73">
        <v>3011</v>
      </c>
      <c r="E15" s="305">
        <v>0.936</v>
      </c>
    </row>
    <row r="16" spans="2:5" ht="15">
      <c r="B16" s="71" t="s">
        <v>102</v>
      </c>
      <c r="C16" s="75">
        <v>2349</v>
      </c>
      <c r="D16" s="73">
        <v>2927</v>
      </c>
      <c r="E16" s="305">
        <v>0.803</v>
      </c>
    </row>
    <row r="17" spans="2:5" ht="15">
      <c r="B17" s="71" t="s">
        <v>103</v>
      </c>
      <c r="C17" s="72">
        <v>587</v>
      </c>
      <c r="D17" s="76">
        <v>658</v>
      </c>
      <c r="E17" s="305">
        <v>0.892</v>
      </c>
    </row>
    <row r="18" spans="2:5" ht="15">
      <c r="B18" s="71" t="s">
        <v>104</v>
      </c>
      <c r="C18" s="75">
        <v>3602</v>
      </c>
      <c r="D18" s="73">
        <v>3691</v>
      </c>
      <c r="E18" s="305">
        <v>0.976</v>
      </c>
    </row>
    <row r="19" spans="2:5" ht="15">
      <c r="B19" s="71" t="s">
        <v>105</v>
      </c>
      <c r="C19" s="75">
        <v>4320</v>
      </c>
      <c r="D19" s="73">
        <v>5611</v>
      </c>
      <c r="E19" s="305">
        <v>0.77</v>
      </c>
    </row>
    <row r="20" spans="2:5" ht="15">
      <c r="B20" s="71" t="s">
        <v>106</v>
      </c>
      <c r="C20" s="72">
        <v>97</v>
      </c>
      <c r="D20" s="76">
        <v>120</v>
      </c>
      <c r="E20" s="305">
        <v>0.808</v>
      </c>
    </row>
    <row r="21" spans="2:5" ht="15">
      <c r="B21" s="71" t="s">
        <v>107</v>
      </c>
      <c r="C21" s="75">
        <v>5698</v>
      </c>
      <c r="D21" s="73">
        <v>5380</v>
      </c>
      <c r="E21" s="305">
        <v>1.059</v>
      </c>
    </row>
    <row r="22" spans="2:5" ht="15">
      <c r="B22" s="71" t="s">
        <v>108</v>
      </c>
      <c r="C22" s="75">
        <v>9351</v>
      </c>
      <c r="D22" s="73">
        <v>9826</v>
      </c>
      <c r="E22" s="305">
        <v>0.952</v>
      </c>
    </row>
    <row r="23" spans="2:5" ht="15">
      <c r="B23" s="71" t="s">
        <v>109</v>
      </c>
      <c r="C23" s="72">
        <v>35</v>
      </c>
      <c r="D23" s="76">
        <v>45</v>
      </c>
      <c r="E23" s="305">
        <v>0.778</v>
      </c>
    </row>
    <row r="24" spans="2:5" ht="15">
      <c r="B24" s="77" t="s">
        <v>21</v>
      </c>
      <c r="C24" s="78">
        <v>100435</v>
      </c>
      <c r="D24" s="78">
        <v>105191</v>
      </c>
      <c r="E24" s="306">
        <v>0.955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E24"/>
  <sheetViews>
    <sheetView zoomScalePageLayoutView="0" workbookViewId="0" topLeftCell="A1">
      <selection activeCell="D4" sqref="D4:D23"/>
    </sheetView>
  </sheetViews>
  <sheetFormatPr defaultColWidth="11.421875" defaultRowHeight="15"/>
  <cols>
    <col min="1" max="2" width="11.421875" style="3" customWidth="1"/>
    <col min="3" max="4" width="25.57421875" style="3" customWidth="1"/>
    <col min="5" max="16384" width="11.421875" style="3" customWidth="1"/>
  </cols>
  <sheetData>
    <row r="1" ht="15">
      <c r="B1" s="3" t="s">
        <v>126</v>
      </c>
    </row>
    <row r="3" spans="2:5" ht="15">
      <c r="B3" s="70" t="s">
        <v>86</v>
      </c>
      <c r="C3" s="48" t="s">
        <v>87</v>
      </c>
      <c r="D3" s="48" t="s">
        <v>88</v>
      </c>
      <c r="E3" s="70" t="s">
        <v>89</v>
      </c>
    </row>
    <row r="4" spans="2:5" ht="15">
      <c r="B4" s="71" t="s">
        <v>90</v>
      </c>
      <c r="C4" s="72">
        <v>8577</v>
      </c>
      <c r="D4" s="72">
        <v>8843</v>
      </c>
      <c r="E4" s="74">
        <v>0.97</v>
      </c>
    </row>
    <row r="5" spans="2:5" ht="15">
      <c r="B5" s="71" t="s">
        <v>91</v>
      </c>
      <c r="C5" s="72">
        <v>6154</v>
      </c>
      <c r="D5" s="72">
        <v>8072</v>
      </c>
      <c r="E5" s="74">
        <v>0.762</v>
      </c>
    </row>
    <row r="6" spans="2:5" ht="15">
      <c r="B6" s="71" t="s">
        <v>92</v>
      </c>
      <c r="C6" s="72">
        <v>822</v>
      </c>
      <c r="D6" s="72">
        <v>960</v>
      </c>
      <c r="E6" s="74">
        <v>0.856</v>
      </c>
    </row>
    <row r="7" spans="2:5" ht="15">
      <c r="B7" s="71" t="s">
        <v>93</v>
      </c>
      <c r="C7" s="72">
        <v>3994</v>
      </c>
      <c r="D7" s="72">
        <v>4587.8</v>
      </c>
      <c r="E7" s="74">
        <v>0.871</v>
      </c>
    </row>
    <row r="8" spans="2:5" ht="15">
      <c r="B8" s="71" t="s">
        <v>94</v>
      </c>
      <c r="C8" s="72">
        <v>4924</v>
      </c>
      <c r="D8" s="72">
        <v>5008</v>
      </c>
      <c r="E8" s="74">
        <v>0.983</v>
      </c>
    </row>
    <row r="9" spans="2:5" ht="15">
      <c r="B9" s="71" t="s">
        <v>95</v>
      </c>
      <c r="C9" s="72">
        <v>2615</v>
      </c>
      <c r="D9" s="72">
        <v>2321.3</v>
      </c>
      <c r="E9" s="74">
        <v>1.126</v>
      </c>
    </row>
    <row r="10" spans="2:5" ht="15">
      <c r="B10" s="71" t="s">
        <v>96</v>
      </c>
      <c r="C10" s="72">
        <v>10024</v>
      </c>
      <c r="D10" s="72">
        <v>10299</v>
      </c>
      <c r="E10" s="74">
        <v>0.973</v>
      </c>
    </row>
    <row r="11" spans="2:5" ht="15">
      <c r="B11" s="71" t="s">
        <v>97</v>
      </c>
      <c r="C11" s="72">
        <v>12444</v>
      </c>
      <c r="D11" s="72">
        <v>11960</v>
      </c>
      <c r="E11" s="74">
        <v>1.04</v>
      </c>
    </row>
    <row r="12" spans="2:5" ht="15">
      <c r="B12" s="71" t="s">
        <v>98</v>
      </c>
      <c r="C12" s="72">
        <v>5651</v>
      </c>
      <c r="D12" s="72">
        <v>6417</v>
      </c>
      <c r="E12" s="74">
        <v>0.881</v>
      </c>
    </row>
    <row r="13" spans="2:5" ht="15">
      <c r="B13" s="71" t="s">
        <v>99</v>
      </c>
      <c r="C13" s="72">
        <v>7160</v>
      </c>
      <c r="D13" s="72">
        <v>6732</v>
      </c>
      <c r="E13" s="74">
        <v>1.064</v>
      </c>
    </row>
    <row r="14" spans="2:5" ht="15">
      <c r="B14" s="71" t="s">
        <v>100</v>
      </c>
      <c r="C14" s="72">
        <v>10072</v>
      </c>
      <c r="D14" s="72">
        <v>9185</v>
      </c>
      <c r="E14" s="74">
        <v>1.097</v>
      </c>
    </row>
    <row r="15" spans="2:5" ht="15">
      <c r="B15" s="71" t="s">
        <v>101</v>
      </c>
      <c r="C15" s="72">
        <v>2531</v>
      </c>
      <c r="D15" s="72">
        <v>3095</v>
      </c>
      <c r="E15" s="74">
        <v>0.818</v>
      </c>
    </row>
    <row r="16" spans="2:5" ht="15">
      <c r="B16" s="71" t="s">
        <v>102</v>
      </c>
      <c r="C16" s="72">
        <v>1998</v>
      </c>
      <c r="D16" s="72">
        <v>2827</v>
      </c>
      <c r="E16" s="74">
        <v>0.707</v>
      </c>
    </row>
    <row r="17" spans="2:5" ht="15">
      <c r="B17" s="71" t="s">
        <v>103</v>
      </c>
      <c r="C17" s="72">
        <v>650</v>
      </c>
      <c r="D17" s="72">
        <v>750</v>
      </c>
      <c r="E17" s="74">
        <v>0.867</v>
      </c>
    </row>
    <row r="18" spans="2:5" ht="15">
      <c r="B18" s="71" t="s">
        <v>104</v>
      </c>
      <c r="C18" s="72">
        <v>3428</v>
      </c>
      <c r="D18" s="72">
        <v>4142</v>
      </c>
      <c r="E18" s="74">
        <v>0.828</v>
      </c>
    </row>
    <row r="19" spans="2:5" ht="15">
      <c r="B19" s="71" t="s">
        <v>105</v>
      </c>
      <c r="C19" s="72">
        <v>4242</v>
      </c>
      <c r="D19" s="72">
        <v>5727</v>
      </c>
      <c r="E19" s="74">
        <v>0.741</v>
      </c>
    </row>
    <row r="20" spans="2:5" ht="15">
      <c r="B20" s="71" t="s">
        <v>106</v>
      </c>
      <c r="C20" s="72">
        <v>113</v>
      </c>
      <c r="D20" s="72">
        <v>125</v>
      </c>
      <c r="E20" s="74">
        <v>0.904</v>
      </c>
    </row>
    <row r="21" spans="2:5" ht="15">
      <c r="B21" s="71" t="s">
        <v>107</v>
      </c>
      <c r="C21" s="72">
        <v>5658</v>
      </c>
      <c r="D21" s="72">
        <v>5250</v>
      </c>
      <c r="E21" s="74">
        <v>1.078</v>
      </c>
    </row>
    <row r="22" spans="2:5" ht="15">
      <c r="B22" s="71" t="s">
        <v>108</v>
      </c>
      <c r="C22" s="72">
        <v>9243</v>
      </c>
      <c r="D22" s="72">
        <v>9000</v>
      </c>
      <c r="E22" s="74">
        <v>1.027</v>
      </c>
    </row>
    <row r="23" spans="2:5" ht="15">
      <c r="B23" s="71" t="s">
        <v>109</v>
      </c>
      <c r="C23" s="72">
        <v>38</v>
      </c>
      <c r="D23" s="72">
        <v>40</v>
      </c>
      <c r="E23" s="74">
        <v>0.95</v>
      </c>
    </row>
    <row r="24" spans="2:5" ht="15">
      <c r="B24" s="77" t="s">
        <v>21</v>
      </c>
      <c r="C24" s="78">
        <v>100338</v>
      </c>
      <c r="D24" s="78">
        <v>105341</v>
      </c>
      <c r="E24" s="79">
        <v>0.953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1:K24"/>
  <sheetViews>
    <sheetView zoomScalePageLayoutView="0" workbookViewId="0" topLeftCell="A1">
      <selection activeCell="C4" sqref="C4:C23"/>
    </sheetView>
  </sheetViews>
  <sheetFormatPr defaultColWidth="11.421875" defaultRowHeight="15"/>
  <cols>
    <col min="1" max="2" width="11.421875" style="3" customWidth="1"/>
    <col min="3" max="4" width="23.8515625" style="3" customWidth="1"/>
    <col min="5" max="8" width="11.421875" style="3" customWidth="1"/>
    <col min="9" max="9" width="34.00390625" style="3" customWidth="1"/>
    <col min="10" max="16384" width="11.421875" style="3" customWidth="1"/>
  </cols>
  <sheetData>
    <row r="1" ht="15">
      <c r="B1" s="3" t="s">
        <v>129</v>
      </c>
    </row>
    <row r="3" spans="2:11" ht="15">
      <c r="B3" s="70" t="s">
        <v>86</v>
      </c>
      <c r="C3" s="48" t="s">
        <v>127</v>
      </c>
      <c r="D3" s="48" t="s">
        <v>128</v>
      </c>
      <c r="E3" s="70" t="s">
        <v>89</v>
      </c>
      <c r="I3" s="48" t="s">
        <v>112</v>
      </c>
      <c r="J3" s="70" t="s">
        <v>130</v>
      </c>
      <c r="K3" s="70" t="s">
        <v>89</v>
      </c>
    </row>
    <row r="4" spans="2:11" ht="15">
      <c r="B4" s="71" t="s">
        <v>90</v>
      </c>
      <c r="C4" s="72">
        <v>8506</v>
      </c>
      <c r="D4" s="73">
        <v>8454</v>
      </c>
      <c r="E4" s="74">
        <v>1.006</v>
      </c>
      <c r="I4" s="80" t="s">
        <v>22</v>
      </c>
      <c r="J4" s="75">
        <v>77417</v>
      </c>
      <c r="K4" s="72" t="s">
        <v>120</v>
      </c>
    </row>
    <row r="5" spans="2:11" ht="15">
      <c r="B5" s="71" t="s">
        <v>91</v>
      </c>
      <c r="C5" s="72">
        <v>7159</v>
      </c>
      <c r="D5" s="73">
        <v>7603</v>
      </c>
      <c r="E5" s="74">
        <v>0.942</v>
      </c>
      <c r="I5" s="80" t="s">
        <v>23</v>
      </c>
      <c r="J5" s="75">
        <v>14925</v>
      </c>
      <c r="K5" s="72" t="s">
        <v>131</v>
      </c>
    </row>
    <row r="6" spans="2:11" ht="15">
      <c r="B6" s="71" t="s">
        <v>92</v>
      </c>
      <c r="C6" s="72">
        <v>762</v>
      </c>
      <c r="D6" s="76">
        <v>850</v>
      </c>
      <c r="E6" s="74">
        <v>0.896</v>
      </c>
      <c r="I6" s="46" t="s">
        <v>116</v>
      </c>
      <c r="J6" s="75">
        <v>4421</v>
      </c>
      <c r="K6" s="72" t="s">
        <v>122</v>
      </c>
    </row>
    <row r="7" spans="2:11" ht="15">
      <c r="B7" s="71" t="s">
        <v>93</v>
      </c>
      <c r="C7" s="72">
        <v>3964</v>
      </c>
      <c r="D7" s="73">
        <v>4398</v>
      </c>
      <c r="E7" s="74">
        <v>0.901</v>
      </c>
      <c r="I7" s="80" t="s">
        <v>24</v>
      </c>
      <c r="J7" s="75">
        <v>3757</v>
      </c>
      <c r="K7" s="72" t="s">
        <v>123</v>
      </c>
    </row>
    <row r="8" spans="2:11" ht="15">
      <c r="B8" s="71" t="s">
        <v>94</v>
      </c>
      <c r="C8" s="72">
        <v>4623</v>
      </c>
      <c r="D8" s="73">
        <v>4676</v>
      </c>
      <c r="E8" s="74">
        <v>0.989</v>
      </c>
      <c r="I8" s="81" t="s">
        <v>21</v>
      </c>
      <c r="J8" s="78">
        <v>100520</v>
      </c>
      <c r="K8" s="79">
        <v>0.956</v>
      </c>
    </row>
    <row r="9" spans="2:5" ht="15">
      <c r="B9" s="71" t="s">
        <v>95</v>
      </c>
      <c r="C9" s="72">
        <v>2686</v>
      </c>
      <c r="D9" s="73">
        <v>2629</v>
      </c>
      <c r="E9" s="74">
        <v>1.022</v>
      </c>
    </row>
    <row r="10" spans="2:5" ht="15">
      <c r="B10" s="71" t="s">
        <v>96</v>
      </c>
      <c r="C10" s="72">
        <v>9174</v>
      </c>
      <c r="D10" s="73">
        <v>9800</v>
      </c>
      <c r="E10" s="74">
        <v>0.936</v>
      </c>
    </row>
    <row r="11" spans="2:5" ht="15">
      <c r="B11" s="71" t="s">
        <v>97</v>
      </c>
      <c r="C11" s="72">
        <v>12364</v>
      </c>
      <c r="D11" s="73">
        <v>11869</v>
      </c>
      <c r="E11" s="74">
        <v>1.042</v>
      </c>
    </row>
    <row r="12" spans="2:5" ht="15">
      <c r="B12" s="71" t="s">
        <v>98</v>
      </c>
      <c r="C12" s="72">
        <v>5634</v>
      </c>
      <c r="D12" s="73">
        <v>6520</v>
      </c>
      <c r="E12" s="74">
        <v>0.864</v>
      </c>
    </row>
    <row r="13" spans="2:5" ht="15">
      <c r="B13" s="71" t="s">
        <v>99</v>
      </c>
      <c r="C13" s="72">
        <v>6947</v>
      </c>
      <c r="D13" s="73">
        <v>7352</v>
      </c>
      <c r="E13" s="74">
        <v>0.945</v>
      </c>
    </row>
    <row r="14" spans="2:5" ht="15">
      <c r="B14" s="71" t="s">
        <v>100</v>
      </c>
      <c r="C14" s="72">
        <v>9811</v>
      </c>
      <c r="D14" s="73">
        <v>9771</v>
      </c>
      <c r="E14" s="74">
        <v>1.004</v>
      </c>
    </row>
    <row r="15" spans="2:5" ht="15">
      <c r="B15" s="71" t="s">
        <v>101</v>
      </c>
      <c r="C15" s="72">
        <v>2819</v>
      </c>
      <c r="D15" s="73">
        <v>3011</v>
      </c>
      <c r="E15" s="74">
        <v>0.936</v>
      </c>
    </row>
    <row r="16" spans="2:5" ht="15">
      <c r="B16" s="71" t="s">
        <v>102</v>
      </c>
      <c r="C16" s="72">
        <v>2352</v>
      </c>
      <c r="D16" s="73">
        <v>2927</v>
      </c>
      <c r="E16" s="74">
        <v>0.804</v>
      </c>
    </row>
    <row r="17" spans="2:5" ht="15">
      <c r="B17" s="71" t="s">
        <v>103</v>
      </c>
      <c r="C17" s="72">
        <v>587</v>
      </c>
      <c r="D17" s="76">
        <v>658</v>
      </c>
      <c r="E17" s="74">
        <v>0.892</v>
      </c>
    </row>
    <row r="18" spans="2:5" ht="15">
      <c r="B18" s="71" t="s">
        <v>104</v>
      </c>
      <c r="C18" s="72">
        <v>3604</v>
      </c>
      <c r="D18" s="73">
        <v>3691</v>
      </c>
      <c r="E18" s="74">
        <v>0.976</v>
      </c>
    </row>
    <row r="19" spans="2:5" ht="15">
      <c r="B19" s="71" t="s">
        <v>105</v>
      </c>
      <c r="C19" s="72">
        <v>4321</v>
      </c>
      <c r="D19" s="73">
        <v>5611</v>
      </c>
      <c r="E19" s="74">
        <v>0.77</v>
      </c>
    </row>
    <row r="20" spans="2:5" ht="15">
      <c r="B20" s="71" t="s">
        <v>106</v>
      </c>
      <c r="C20" s="72">
        <v>97</v>
      </c>
      <c r="D20" s="76">
        <v>120</v>
      </c>
      <c r="E20" s="74">
        <v>0.808</v>
      </c>
    </row>
    <row r="21" spans="2:5" ht="15">
      <c r="B21" s="71" t="s">
        <v>107</v>
      </c>
      <c r="C21" s="72">
        <v>5703</v>
      </c>
      <c r="D21" s="73">
        <v>5380</v>
      </c>
      <c r="E21" s="74">
        <v>1.06</v>
      </c>
    </row>
    <row r="22" spans="2:5" ht="15">
      <c r="B22" s="71" t="s">
        <v>108</v>
      </c>
      <c r="C22" s="72">
        <v>9372</v>
      </c>
      <c r="D22" s="73">
        <v>9826</v>
      </c>
      <c r="E22" s="74">
        <v>0.954</v>
      </c>
    </row>
    <row r="23" spans="2:5" ht="15">
      <c r="B23" s="71" t="s">
        <v>109</v>
      </c>
      <c r="C23" s="72">
        <v>35</v>
      </c>
      <c r="D23" s="76">
        <v>45</v>
      </c>
      <c r="E23" s="74">
        <v>0.778</v>
      </c>
    </row>
    <row r="24" spans="2:5" ht="15">
      <c r="B24" s="82" t="s">
        <v>21</v>
      </c>
      <c r="C24" s="78">
        <v>100520</v>
      </c>
      <c r="D24" s="78">
        <v>105191</v>
      </c>
      <c r="E24" s="79">
        <v>0.956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BV7"/>
  <sheetViews>
    <sheetView zoomScale="80" zoomScaleNormal="80" zoomScalePageLayoutView="0" workbookViewId="0" topLeftCell="A1">
      <selection activeCell="Q17" sqref="Q16:R17"/>
    </sheetView>
  </sheetViews>
  <sheetFormatPr defaultColWidth="11.421875" defaultRowHeight="15"/>
  <cols>
    <col min="1" max="1" width="27.00390625" style="3" customWidth="1"/>
    <col min="2" max="8" width="11.421875" style="3" customWidth="1"/>
    <col min="9" max="9" width="16.140625" style="3" customWidth="1"/>
    <col min="10" max="10" width="9.140625" style="3" customWidth="1"/>
    <col min="11" max="11" width="6.8515625" style="3" bestFit="1" customWidth="1"/>
    <col min="12" max="12" width="5.57421875" style="3" bestFit="1" customWidth="1"/>
    <col min="13" max="13" width="11.421875" style="3" customWidth="1"/>
    <col min="14" max="14" width="6.8515625" style="3" bestFit="1" customWidth="1"/>
    <col min="15" max="15" width="5.57421875" style="3" bestFit="1" customWidth="1"/>
    <col min="16" max="18" width="11.421875" style="3" customWidth="1"/>
    <col min="19" max="19" width="8.140625" style="3" customWidth="1"/>
    <col min="20" max="20" width="6.8515625" style="3" bestFit="1" customWidth="1"/>
    <col min="21" max="21" width="5.00390625" style="3" bestFit="1" customWidth="1"/>
    <col min="22" max="22" width="11.421875" style="3" customWidth="1"/>
    <col min="23" max="23" width="6.8515625" style="3" bestFit="1" customWidth="1"/>
    <col min="24" max="24" width="5.00390625" style="3" bestFit="1" customWidth="1"/>
    <col min="25" max="26" width="11.421875" style="3" customWidth="1"/>
    <col min="27" max="27" width="16.57421875" style="3" customWidth="1"/>
    <col min="28" max="28" width="5.57421875" style="3" customWidth="1"/>
    <col min="29" max="29" width="10.28125" style="3" bestFit="1" customWidth="1"/>
    <col min="30" max="30" width="8.8515625" style="3" bestFit="1" customWidth="1"/>
    <col min="31" max="31" width="10.28125" style="3" bestFit="1" customWidth="1"/>
    <col min="32" max="32" width="8.8515625" style="3" bestFit="1" customWidth="1"/>
    <col min="33" max="34" width="11.421875" style="3" customWidth="1"/>
    <col min="35" max="35" width="4.00390625" style="3" customWidth="1"/>
    <col min="36" max="36" width="10.28125" style="3" bestFit="1" customWidth="1"/>
    <col min="37" max="37" width="8.8515625" style="3" bestFit="1" customWidth="1"/>
    <col min="38" max="38" width="10.28125" style="3" bestFit="1" customWidth="1"/>
    <col min="39" max="39" width="8.8515625" style="3" bestFit="1" customWidth="1"/>
    <col min="40" max="16384" width="11.421875" style="3" customWidth="1"/>
  </cols>
  <sheetData>
    <row r="1" spans="1:34" ht="15.75">
      <c r="A1" s="3" t="s">
        <v>549</v>
      </c>
      <c r="I1" s="28" t="s">
        <v>247</v>
      </c>
      <c r="R1" s="28" t="s">
        <v>248</v>
      </c>
      <c r="AA1" s="28" t="s">
        <v>250</v>
      </c>
      <c r="AH1" s="28" t="s">
        <v>252</v>
      </c>
    </row>
    <row r="2" spans="1:74" s="43" customFormat="1" ht="15">
      <c r="A2" s="495" t="s">
        <v>44</v>
      </c>
      <c r="B2" s="445">
        <v>2015</v>
      </c>
      <c r="C2" s="445"/>
      <c r="D2" s="445"/>
      <c r="E2" s="445">
        <v>2016</v>
      </c>
      <c r="F2" s="445"/>
      <c r="G2" s="445"/>
      <c r="H2" s="3"/>
      <c r="I2" s="414" t="s">
        <v>44</v>
      </c>
      <c r="J2" s="414" t="s">
        <v>168</v>
      </c>
      <c r="K2" s="457">
        <v>2015</v>
      </c>
      <c r="L2" s="457"/>
      <c r="M2" s="457"/>
      <c r="N2" s="438">
        <v>2015</v>
      </c>
      <c r="O2" s="438"/>
      <c r="P2" s="438"/>
      <c r="Q2" s="303"/>
      <c r="R2" s="438" t="s">
        <v>44</v>
      </c>
      <c r="S2" s="438" t="s">
        <v>168</v>
      </c>
      <c r="T2" s="457">
        <v>2016</v>
      </c>
      <c r="U2" s="457"/>
      <c r="V2" s="457"/>
      <c r="W2" s="438">
        <v>2016</v>
      </c>
      <c r="X2" s="438"/>
      <c r="Y2" s="438"/>
      <c r="AA2" s="474" t="s">
        <v>44</v>
      </c>
      <c r="AB2" s="493">
        <v>2015</v>
      </c>
      <c r="AC2" s="493"/>
      <c r="AD2" s="493"/>
      <c r="AE2" s="493"/>
      <c r="AF2" s="493"/>
      <c r="AG2" s="303"/>
      <c r="AH2" s="474" t="s">
        <v>44</v>
      </c>
      <c r="AI2" s="457">
        <v>2016</v>
      </c>
      <c r="AJ2" s="457"/>
      <c r="AK2" s="457"/>
      <c r="AL2" s="457"/>
      <c r="AM2" s="457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s="43" customFormat="1" ht="39" customHeight="1">
      <c r="A3" s="495"/>
      <c r="B3" s="293" t="s">
        <v>132</v>
      </c>
      <c r="C3" s="293" t="s">
        <v>244</v>
      </c>
      <c r="D3" s="293" t="s">
        <v>133</v>
      </c>
      <c r="E3" s="293" t="s">
        <v>132</v>
      </c>
      <c r="F3" s="293" t="s">
        <v>244</v>
      </c>
      <c r="G3" s="293" t="s">
        <v>133</v>
      </c>
      <c r="H3" s="3"/>
      <c r="I3" s="414"/>
      <c r="J3" s="414"/>
      <c r="K3" s="457" t="s">
        <v>245</v>
      </c>
      <c r="L3" s="457"/>
      <c r="M3" s="457"/>
      <c r="N3" s="438" t="s">
        <v>246</v>
      </c>
      <c r="O3" s="438"/>
      <c r="P3" s="438"/>
      <c r="Q3" s="303"/>
      <c r="R3" s="438"/>
      <c r="S3" s="438"/>
      <c r="T3" s="457" t="s">
        <v>249</v>
      </c>
      <c r="U3" s="457"/>
      <c r="V3" s="457"/>
      <c r="W3" s="438" t="s">
        <v>246</v>
      </c>
      <c r="X3" s="438"/>
      <c r="Y3" s="438"/>
      <c r="AA3" s="474"/>
      <c r="AB3" s="494" t="s">
        <v>136</v>
      </c>
      <c r="AC3" s="492" t="s">
        <v>246</v>
      </c>
      <c r="AD3" s="492"/>
      <c r="AE3" s="492" t="s">
        <v>251</v>
      </c>
      <c r="AF3" s="492"/>
      <c r="AG3" s="303"/>
      <c r="AH3" s="474"/>
      <c r="AI3" s="491" t="s">
        <v>136</v>
      </c>
      <c r="AJ3" s="492" t="s">
        <v>246</v>
      </c>
      <c r="AK3" s="492"/>
      <c r="AL3" s="492" t="s">
        <v>251</v>
      </c>
      <c r="AM3" s="492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s="27" customFormat="1" ht="23.25" customHeight="1">
      <c r="A4" s="132" t="s">
        <v>144</v>
      </c>
      <c r="B4" s="243">
        <v>0</v>
      </c>
      <c r="C4" s="243">
        <v>0</v>
      </c>
      <c r="D4" s="243">
        <v>0</v>
      </c>
      <c r="E4" s="304">
        <v>1</v>
      </c>
      <c r="F4" s="304">
        <v>0.07</v>
      </c>
      <c r="G4" s="298">
        <v>1.1</v>
      </c>
      <c r="H4" s="3"/>
      <c r="I4" s="414"/>
      <c r="J4" s="414"/>
      <c r="K4" s="296" t="s">
        <v>166</v>
      </c>
      <c r="L4" s="52" t="s">
        <v>253</v>
      </c>
      <c r="M4" s="52" t="s">
        <v>135</v>
      </c>
      <c r="N4" s="296" t="s">
        <v>166</v>
      </c>
      <c r="O4" s="52" t="s">
        <v>253</v>
      </c>
      <c r="P4" s="52" t="s">
        <v>135</v>
      </c>
      <c r="Q4" s="173"/>
      <c r="R4" s="438"/>
      <c r="S4" s="438"/>
      <c r="T4" s="296" t="s">
        <v>166</v>
      </c>
      <c r="U4" s="52" t="s">
        <v>253</v>
      </c>
      <c r="V4" s="52" t="s">
        <v>135</v>
      </c>
      <c r="W4" s="296" t="s">
        <v>166</v>
      </c>
      <c r="X4" s="52" t="s">
        <v>253</v>
      </c>
      <c r="Y4" s="52" t="s">
        <v>135</v>
      </c>
      <c r="AA4" s="474"/>
      <c r="AB4" s="494"/>
      <c r="AC4" s="247" t="s">
        <v>164</v>
      </c>
      <c r="AD4" s="247" t="s">
        <v>165</v>
      </c>
      <c r="AE4" s="247" t="s">
        <v>164</v>
      </c>
      <c r="AF4" s="247" t="s">
        <v>165</v>
      </c>
      <c r="AG4" s="173"/>
      <c r="AH4" s="474"/>
      <c r="AI4" s="491"/>
      <c r="AJ4" s="247" t="s">
        <v>164</v>
      </c>
      <c r="AK4" s="247" t="s">
        <v>165</v>
      </c>
      <c r="AL4" s="247" t="s">
        <v>164</v>
      </c>
      <c r="AM4" s="247" t="s">
        <v>165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39" ht="15">
      <c r="A5" s="132" t="s">
        <v>147</v>
      </c>
      <c r="B5" s="304">
        <v>1</v>
      </c>
      <c r="C5" s="304">
        <v>0.07</v>
      </c>
      <c r="D5" s="304">
        <v>1.16</v>
      </c>
      <c r="E5" s="304">
        <v>1</v>
      </c>
      <c r="F5" s="304">
        <v>0.07</v>
      </c>
      <c r="G5" s="298">
        <v>1.1</v>
      </c>
      <c r="I5" s="132" t="s">
        <v>144</v>
      </c>
      <c r="J5" s="133">
        <v>0</v>
      </c>
      <c r="K5" s="133">
        <v>0</v>
      </c>
      <c r="L5" s="133">
        <v>0</v>
      </c>
      <c r="M5" s="133">
        <v>0</v>
      </c>
      <c r="N5" s="133">
        <v>0</v>
      </c>
      <c r="O5" s="133">
        <v>0</v>
      </c>
      <c r="P5" s="133">
        <v>0</v>
      </c>
      <c r="Q5" s="173"/>
      <c r="R5" s="121" t="s">
        <v>144</v>
      </c>
      <c r="S5" s="133">
        <v>1</v>
      </c>
      <c r="T5" s="52">
        <v>0.14</v>
      </c>
      <c r="U5" s="53">
        <v>0</v>
      </c>
      <c r="V5" s="52">
        <v>0.07</v>
      </c>
      <c r="W5" s="52">
        <v>2.07</v>
      </c>
      <c r="X5" s="52">
        <v>0</v>
      </c>
      <c r="Y5" s="52">
        <v>1.54</v>
      </c>
      <c r="AA5" s="186" t="s">
        <v>144</v>
      </c>
      <c r="AB5" s="243">
        <v>0</v>
      </c>
      <c r="AC5" s="248">
        <v>0</v>
      </c>
      <c r="AD5" s="248">
        <v>0</v>
      </c>
      <c r="AE5" s="111">
        <v>0</v>
      </c>
      <c r="AF5" s="111">
        <v>0</v>
      </c>
      <c r="AG5" s="173"/>
      <c r="AH5" s="186" t="s">
        <v>144</v>
      </c>
      <c r="AI5" s="244">
        <v>1</v>
      </c>
      <c r="AJ5" s="244">
        <v>1.06</v>
      </c>
      <c r="AK5" s="248">
        <v>0</v>
      </c>
      <c r="AL5" s="298">
        <v>0.07</v>
      </c>
      <c r="AM5" s="111">
        <v>0</v>
      </c>
    </row>
    <row r="6" spans="1:39" ht="15">
      <c r="A6" s="244" t="s">
        <v>135</v>
      </c>
      <c r="B6" s="304">
        <v>1</v>
      </c>
      <c r="C6" s="304">
        <v>0.01</v>
      </c>
      <c r="D6" s="304">
        <v>0.17</v>
      </c>
      <c r="E6" s="304">
        <v>2</v>
      </c>
      <c r="F6" s="304">
        <v>0.03</v>
      </c>
      <c r="G6" s="298">
        <v>0.3</v>
      </c>
      <c r="I6" s="132" t="s">
        <v>147</v>
      </c>
      <c r="J6" s="295">
        <v>1</v>
      </c>
      <c r="K6" s="133">
        <v>0</v>
      </c>
      <c r="L6" s="295">
        <v>0.14</v>
      </c>
      <c r="M6" s="295">
        <v>0.07</v>
      </c>
      <c r="N6" s="295">
        <v>0</v>
      </c>
      <c r="O6" s="295">
        <v>2.92</v>
      </c>
      <c r="P6" s="295">
        <v>1.16</v>
      </c>
      <c r="Q6" s="173"/>
      <c r="R6" s="121" t="s">
        <v>147</v>
      </c>
      <c r="S6" s="295">
        <v>1</v>
      </c>
      <c r="T6" s="53">
        <v>0</v>
      </c>
      <c r="U6" s="52">
        <v>0.15</v>
      </c>
      <c r="V6" s="52">
        <v>0.07</v>
      </c>
      <c r="W6" s="53">
        <v>0</v>
      </c>
      <c r="X6" s="52">
        <v>2.27</v>
      </c>
      <c r="Y6" s="52">
        <v>1.1</v>
      </c>
      <c r="AA6" s="186" t="s">
        <v>147</v>
      </c>
      <c r="AB6" s="304">
        <v>1</v>
      </c>
      <c r="AC6" s="244">
        <v>1.16</v>
      </c>
      <c r="AD6" s="248">
        <v>0</v>
      </c>
      <c r="AE6" s="298">
        <v>0.07</v>
      </c>
      <c r="AF6" s="111">
        <v>0</v>
      </c>
      <c r="AG6" s="173"/>
      <c r="AH6" s="186" t="s">
        <v>147</v>
      </c>
      <c r="AI6" s="244">
        <v>1</v>
      </c>
      <c r="AJ6" s="244">
        <v>1.1</v>
      </c>
      <c r="AK6" s="248">
        <v>0</v>
      </c>
      <c r="AL6" s="298">
        <v>0.07</v>
      </c>
      <c r="AM6" s="111">
        <v>0</v>
      </c>
    </row>
    <row r="7" spans="8:74" s="23" customFormat="1" ht="15">
      <c r="H7" s="3"/>
      <c r="I7" s="245" t="s">
        <v>157</v>
      </c>
      <c r="J7" s="295">
        <v>1</v>
      </c>
      <c r="K7" s="295">
        <v>0</v>
      </c>
      <c r="L7" s="295">
        <v>0.02</v>
      </c>
      <c r="M7" s="295">
        <v>0.01</v>
      </c>
      <c r="N7" s="295">
        <v>0</v>
      </c>
      <c r="O7" s="295">
        <v>0.34</v>
      </c>
      <c r="P7" s="295">
        <v>0.17</v>
      </c>
      <c r="Q7" s="173"/>
      <c r="R7" s="297" t="s">
        <v>157</v>
      </c>
      <c r="S7" s="295">
        <v>2</v>
      </c>
      <c r="T7" s="52">
        <v>0.02</v>
      </c>
      <c r="U7" s="52">
        <v>0.02</v>
      </c>
      <c r="V7" s="52">
        <v>0.02</v>
      </c>
      <c r="W7" s="52">
        <v>0.32</v>
      </c>
      <c r="X7" s="52">
        <v>0.34</v>
      </c>
      <c r="Y7" s="52">
        <v>0.33</v>
      </c>
      <c r="AA7" s="187" t="s">
        <v>157</v>
      </c>
      <c r="AB7" s="304">
        <v>1</v>
      </c>
      <c r="AC7" s="244">
        <v>0.17</v>
      </c>
      <c r="AD7" s="244">
        <v>0</v>
      </c>
      <c r="AE7" s="298">
        <v>0.01</v>
      </c>
      <c r="AF7" s="298">
        <v>0</v>
      </c>
      <c r="AG7" s="173"/>
      <c r="AH7" s="187" t="s">
        <v>157</v>
      </c>
      <c r="AI7" s="244">
        <v>2</v>
      </c>
      <c r="AJ7" s="244">
        <v>0.33</v>
      </c>
      <c r="AK7" s="244">
        <v>0</v>
      </c>
      <c r="AL7" s="298">
        <v>0.02</v>
      </c>
      <c r="AM7" s="298">
        <v>0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ht="15" customHeight="1"/>
    <row r="12" ht="15.75" customHeight="1"/>
    <row r="18" ht="58.5" customHeight="1"/>
  </sheetData>
  <sheetProtection/>
  <mergeCells count="25">
    <mergeCell ref="AI2:AM2"/>
    <mergeCell ref="T3:V3"/>
    <mergeCell ref="W3:Y3"/>
    <mergeCell ref="AB3:AB4"/>
    <mergeCell ref="AC3:AD3"/>
    <mergeCell ref="T2:V2"/>
    <mergeCell ref="W2:Y2"/>
    <mergeCell ref="AA2:AA4"/>
    <mergeCell ref="AB2:AF2"/>
    <mergeCell ref="AH2:AH4"/>
    <mergeCell ref="AE3:AF3"/>
    <mergeCell ref="AI3:AI4"/>
    <mergeCell ref="AJ3:AK3"/>
    <mergeCell ref="AL3:AM3"/>
    <mergeCell ref="A2:A3"/>
    <mergeCell ref="B2:D2"/>
    <mergeCell ref="E2:G2"/>
    <mergeCell ref="I2:I4"/>
    <mergeCell ref="J2:J4"/>
    <mergeCell ref="K2:M2"/>
    <mergeCell ref="N2:P2"/>
    <mergeCell ref="R2:R4"/>
    <mergeCell ref="S2:S4"/>
    <mergeCell ref="K3:M3"/>
    <mergeCell ref="N3:P3"/>
  </mergeCells>
  <printOptions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B1:R25"/>
  <sheetViews>
    <sheetView zoomScale="80" zoomScaleNormal="80" zoomScalePageLayoutView="0" workbookViewId="0" topLeftCell="A1">
      <selection activeCell="I34" sqref="I34"/>
    </sheetView>
  </sheetViews>
  <sheetFormatPr defaultColWidth="11.421875" defaultRowHeight="15"/>
  <cols>
    <col min="2" max="2" width="21.421875" style="0" customWidth="1"/>
    <col min="3" max="3" width="10.421875" style="0" customWidth="1"/>
    <col min="4" max="4" width="12.140625" style="0" customWidth="1"/>
    <col min="5" max="5" width="10.140625" style="30" customWidth="1"/>
    <col min="6" max="6" width="20.57421875" style="30" customWidth="1"/>
    <col min="7" max="7" width="17.00390625" style="0" customWidth="1"/>
    <col min="8" max="8" width="9.57421875" style="0" customWidth="1"/>
    <col min="9" max="9" width="13.7109375" style="0" customWidth="1"/>
    <col min="10" max="10" width="10.28125" style="0" customWidth="1"/>
  </cols>
  <sheetData>
    <row r="1" spans="2:14" ht="18.75">
      <c r="B1" s="29" t="s">
        <v>169</v>
      </c>
      <c r="N1" t="s">
        <v>301</v>
      </c>
    </row>
    <row r="2" spans="2:18" ht="15">
      <c r="B2" s="26"/>
      <c r="C2" s="496" t="s">
        <v>26</v>
      </c>
      <c r="D2" s="496"/>
      <c r="E2" s="496" t="s">
        <v>27</v>
      </c>
      <c r="F2" s="498"/>
      <c r="G2" s="26"/>
      <c r="H2" s="496" t="s">
        <v>26</v>
      </c>
      <c r="I2" s="496"/>
      <c r="J2" s="496" t="s">
        <v>27</v>
      </c>
      <c r="K2" s="496"/>
      <c r="N2" s="497" t="s">
        <v>44</v>
      </c>
      <c r="O2" s="497" t="s">
        <v>26</v>
      </c>
      <c r="P2" s="497"/>
      <c r="Q2" s="476" t="s">
        <v>27</v>
      </c>
      <c r="R2" s="476"/>
    </row>
    <row r="3" spans="2:18" ht="56.25" customHeight="1">
      <c r="B3" s="381" t="s">
        <v>44</v>
      </c>
      <c r="C3" s="299" t="s">
        <v>168</v>
      </c>
      <c r="D3" s="299" t="s">
        <v>170</v>
      </c>
      <c r="E3" s="299" t="s">
        <v>168</v>
      </c>
      <c r="F3" s="299" t="s">
        <v>170</v>
      </c>
      <c r="G3" s="70" t="s">
        <v>44</v>
      </c>
      <c r="H3" s="70" t="s">
        <v>168</v>
      </c>
      <c r="I3" s="301" t="s">
        <v>167</v>
      </c>
      <c r="J3" s="70" t="s">
        <v>168</v>
      </c>
      <c r="K3" s="301" t="s">
        <v>167</v>
      </c>
      <c r="N3" s="497"/>
      <c r="O3" s="389" t="s">
        <v>168</v>
      </c>
      <c r="P3" s="389" t="s">
        <v>170</v>
      </c>
      <c r="Q3" s="389" t="s">
        <v>168</v>
      </c>
      <c r="R3" s="389" t="s">
        <v>170</v>
      </c>
    </row>
    <row r="4" spans="2:18" ht="15">
      <c r="B4" s="382" t="s">
        <v>137</v>
      </c>
      <c r="C4" s="303">
        <v>1</v>
      </c>
      <c r="D4" s="232">
        <v>0.34916201117318435</v>
      </c>
      <c r="E4" s="303">
        <v>0</v>
      </c>
      <c r="F4" s="232">
        <v>0</v>
      </c>
      <c r="G4" s="182" t="s">
        <v>137</v>
      </c>
      <c r="H4" s="72">
        <v>1</v>
      </c>
      <c r="I4" s="72">
        <v>0.2</v>
      </c>
      <c r="J4" s="72">
        <v>0</v>
      </c>
      <c r="K4" s="72">
        <v>0</v>
      </c>
      <c r="N4" s="390" t="s">
        <v>137</v>
      </c>
      <c r="O4" s="391">
        <v>0</v>
      </c>
      <c r="P4" s="391">
        <v>0</v>
      </c>
      <c r="Q4" s="391">
        <v>1</v>
      </c>
      <c r="R4" s="391">
        <v>0.4</v>
      </c>
    </row>
    <row r="5" spans="2:18" ht="15">
      <c r="B5" s="383" t="s">
        <v>138</v>
      </c>
      <c r="C5" s="384">
        <v>0</v>
      </c>
      <c r="D5" s="385">
        <v>0</v>
      </c>
      <c r="E5" s="384">
        <v>0</v>
      </c>
      <c r="F5" s="385">
        <v>0</v>
      </c>
      <c r="G5" s="386" t="s">
        <v>138</v>
      </c>
      <c r="H5" s="374">
        <v>0</v>
      </c>
      <c r="I5" s="374">
        <v>0</v>
      </c>
      <c r="J5" s="374">
        <v>0</v>
      </c>
      <c r="K5" s="374">
        <v>0</v>
      </c>
      <c r="N5" s="392" t="s">
        <v>138</v>
      </c>
      <c r="O5" s="367">
        <v>0</v>
      </c>
      <c r="P5" s="367">
        <v>0</v>
      </c>
      <c r="Q5" s="367">
        <v>0</v>
      </c>
      <c r="R5" s="367">
        <v>0</v>
      </c>
    </row>
    <row r="6" spans="2:18" ht="15">
      <c r="B6" s="382" t="s">
        <v>139</v>
      </c>
      <c r="C6" s="303">
        <v>0</v>
      </c>
      <c r="D6" s="232">
        <v>0</v>
      </c>
      <c r="E6" s="303">
        <v>0</v>
      </c>
      <c r="F6" s="232">
        <v>0</v>
      </c>
      <c r="G6" s="182" t="s">
        <v>139</v>
      </c>
      <c r="H6" s="72">
        <v>0</v>
      </c>
      <c r="I6" s="72">
        <v>0</v>
      </c>
      <c r="J6" s="72">
        <v>0</v>
      </c>
      <c r="K6" s="72">
        <v>0</v>
      </c>
      <c r="N6" s="390" t="s">
        <v>139</v>
      </c>
      <c r="O6" s="391">
        <v>0</v>
      </c>
      <c r="P6" s="391">
        <v>0</v>
      </c>
      <c r="Q6" s="391">
        <v>0</v>
      </c>
      <c r="R6" s="391">
        <v>0</v>
      </c>
    </row>
    <row r="7" spans="2:18" ht="15">
      <c r="B7" s="383" t="s">
        <v>140</v>
      </c>
      <c r="C7" s="384">
        <v>1</v>
      </c>
      <c r="D7" s="385">
        <v>0.28853367187950835</v>
      </c>
      <c r="E7" s="384">
        <v>2</v>
      </c>
      <c r="F7" s="385">
        <v>0.5858402413661794</v>
      </c>
      <c r="G7" s="386" t="s">
        <v>140</v>
      </c>
      <c r="H7" s="374">
        <v>1</v>
      </c>
      <c r="I7" s="374">
        <v>0.2</v>
      </c>
      <c r="J7" s="374">
        <v>2</v>
      </c>
      <c r="K7" s="374">
        <v>0.3</v>
      </c>
      <c r="N7" s="392" t="s">
        <v>140</v>
      </c>
      <c r="O7" s="367">
        <v>5</v>
      </c>
      <c r="P7" s="367">
        <v>1.4</v>
      </c>
      <c r="Q7" s="367">
        <v>3</v>
      </c>
      <c r="R7" s="367">
        <v>0.9</v>
      </c>
    </row>
    <row r="8" spans="2:18" ht="15">
      <c r="B8" s="382" t="s">
        <v>141</v>
      </c>
      <c r="C8" s="303">
        <v>1</v>
      </c>
      <c r="D8" s="232">
        <v>0.23922300368403424</v>
      </c>
      <c r="E8" s="303">
        <v>3</v>
      </c>
      <c r="F8" s="232">
        <v>0.9022827754218172</v>
      </c>
      <c r="G8" s="182" t="s">
        <v>141</v>
      </c>
      <c r="H8" s="72">
        <v>1</v>
      </c>
      <c r="I8" s="72">
        <v>0.2</v>
      </c>
      <c r="J8" s="72">
        <v>3</v>
      </c>
      <c r="K8" s="72">
        <v>0.5</v>
      </c>
      <c r="N8" s="390" t="s">
        <v>141</v>
      </c>
      <c r="O8" s="391">
        <v>5</v>
      </c>
      <c r="P8" s="391">
        <v>1.2</v>
      </c>
      <c r="Q8" s="391">
        <v>9</v>
      </c>
      <c r="R8" s="391">
        <v>2.7</v>
      </c>
    </row>
    <row r="9" spans="2:18" ht="15">
      <c r="B9" s="383" t="s">
        <v>142</v>
      </c>
      <c r="C9" s="384">
        <v>1</v>
      </c>
      <c r="D9" s="385">
        <v>0.6558237145855195</v>
      </c>
      <c r="E9" s="384">
        <v>4</v>
      </c>
      <c r="F9" s="385">
        <v>2.806032970887408</v>
      </c>
      <c r="G9" s="386" t="s">
        <v>142</v>
      </c>
      <c r="H9" s="374">
        <v>1</v>
      </c>
      <c r="I9" s="374">
        <v>0.4</v>
      </c>
      <c r="J9" s="374">
        <v>4</v>
      </c>
      <c r="K9" s="374">
        <v>1.5</v>
      </c>
      <c r="N9" s="392" t="s">
        <v>142</v>
      </c>
      <c r="O9" s="367">
        <v>2</v>
      </c>
      <c r="P9" s="367">
        <v>1.3</v>
      </c>
      <c r="Q9" s="367">
        <v>1</v>
      </c>
      <c r="R9" s="367">
        <v>0.7</v>
      </c>
    </row>
    <row r="10" spans="2:18" ht="15">
      <c r="B10" s="382" t="s">
        <v>143</v>
      </c>
      <c r="C10" s="303">
        <v>3</v>
      </c>
      <c r="D10" s="232">
        <v>0.5019660336317242</v>
      </c>
      <c r="E10" s="303">
        <v>4</v>
      </c>
      <c r="F10" s="232">
        <v>0.6141374439599583</v>
      </c>
      <c r="G10" s="182" t="s">
        <v>143</v>
      </c>
      <c r="H10" s="72">
        <v>3</v>
      </c>
      <c r="I10" s="72">
        <v>0.3</v>
      </c>
      <c r="J10" s="72">
        <v>4</v>
      </c>
      <c r="K10" s="72">
        <v>0.4</v>
      </c>
      <c r="N10" s="390" t="s">
        <v>143</v>
      </c>
      <c r="O10" s="391">
        <v>2</v>
      </c>
      <c r="P10" s="391">
        <v>0.3</v>
      </c>
      <c r="Q10" s="391">
        <v>2</v>
      </c>
      <c r="R10" s="391">
        <v>0.3</v>
      </c>
    </row>
    <row r="11" spans="2:18" ht="15">
      <c r="B11" s="383" t="s">
        <v>144</v>
      </c>
      <c r="C11" s="384">
        <v>8</v>
      </c>
      <c r="D11" s="385">
        <v>0.9170946441672782</v>
      </c>
      <c r="E11" s="384">
        <v>1</v>
      </c>
      <c r="F11" s="385">
        <v>0.10619544209162543</v>
      </c>
      <c r="G11" s="386" t="s">
        <v>144</v>
      </c>
      <c r="H11" s="374">
        <v>8</v>
      </c>
      <c r="I11" s="374">
        <v>0.5</v>
      </c>
      <c r="J11" s="374">
        <v>1</v>
      </c>
      <c r="K11" s="374">
        <v>0.1</v>
      </c>
      <c r="N11" s="392" t="s">
        <v>144</v>
      </c>
      <c r="O11" s="367">
        <v>2</v>
      </c>
      <c r="P11" s="367">
        <v>0.2</v>
      </c>
      <c r="Q11" s="367">
        <v>5</v>
      </c>
      <c r="R11" s="367">
        <v>0.5</v>
      </c>
    </row>
    <row r="12" spans="2:18" ht="15">
      <c r="B12" s="382" t="s">
        <v>145</v>
      </c>
      <c r="C12" s="303">
        <v>0</v>
      </c>
      <c r="D12" s="232">
        <v>0</v>
      </c>
      <c r="E12" s="303">
        <v>0</v>
      </c>
      <c r="F12" s="232">
        <v>0</v>
      </c>
      <c r="G12" s="182" t="s">
        <v>145</v>
      </c>
      <c r="H12" s="72">
        <v>0</v>
      </c>
      <c r="I12" s="72">
        <v>0</v>
      </c>
      <c r="J12" s="72">
        <v>0</v>
      </c>
      <c r="K12" s="72">
        <v>0</v>
      </c>
      <c r="N12" s="390" t="s">
        <v>145</v>
      </c>
      <c r="O12" s="391">
        <v>3</v>
      </c>
      <c r="P12" s="391">
        <v>1.1</v>
      </c>
      <c r="Q12" s="391">
        <v>2</v>
      </c>
      <c r="R12" s="391">
        <v>0.7</v>
      </c>
    </row>
    <row r="13" spans="2:18" ht="15">
      <c r="B13" s="383" t="s">
        <v>146</v>
      </c>
      <c r="C13" s="384">
        <v>1</v>
      </c>
      <c r="D13" s="385">
        <v>0.17023594702257328</v>
      </c>
      <c r="E13" s="384">
        <v>2</v>
      </c>
      <c r="F13" s="385">
        <v>0.3456918157462622</v>
      </c>
      <c r="G13" s="386" t="s">
        <v>146</v>
      </c>
      <c r="H13" s="374">
        <v>1</v>
      </c>
      <c r="I13" s="374">
        <v>0.1</v>
      </c>
      <c r="J13" s="374">
        <v>2</v>
      </c>
      <c r="K13" s="374">
        <v>0.2</v>
      </c>
      <c r="N13" s="392" t="s">
        <v>146</v>
      </c>
      <c r="O13" s="367">
        <v>2</v>
      </c>
      <c r="P13" s="367">
        <v>0.3</v>
      </c>
      <c r="Q13" s="367">
        <v>3</v>
      </c>
      <c r="R13" s="367">
        <v>0.5</v>
      </c>
    </row>
    <row r="14" spans="2:18" ht="15">
      <c r="B14" s="382" t="s">
        <v>147</v>
      </c>
      <c r="C14" s="303">
        <v>2</v>
      </c>
      <c r="D14" s="232">
        <v>0.23120318135577544</v>
      </c>
      <c r="E14" s="303">
        <v>1</v>
      </c>
      <c r="F14" s="232">
        <v>0.11033387029150209</v>
      </c>
      <c r="G14" s="182" t="s">
        <v>147</v>
      </c>
      <c r="H14" s="72">
        <v>2</v>
      </c>
      <c r="I14" s="72">
        <v>0.1</v>
      </c>
      <c r="J14" s="72">
        <v>1</v>
      </c>
      <c r="K14" s="72">
        <v>0.1</v>
      </c>
      <c r="N14" s="390" t="s">
        <v>147</v>
      </c>
      <c r="O14" s="391">
        <v>1</v>
      </c>
      <c r="P14" s="391">
        <v>0.1</v>
      </c>
      <c r="Q14" s="391">
        <v>8</v>
      </c>
      <c r="R14" s="391">
        <v>0.9</v>
      </c>
    </row>
    <row r="15" spans="2:18" ht="15">
      <c r="B15" s="383" t="s">
        <v>148</v>
      </c>
      <c r="C15" s="384">
        <v>0</v>
      </c>
      <c r="D15" s="385">
        <v>0</v>
      </c>
      <c r="E15" s="384">
        <v>0</v>
      </c>
      <c r="F15" s="385">
        <v>0</v>
      </c>
      <c r="G15" s="386" t="s">
        <v>148</v>
      </c>
      <c r="H15" s="374">
        <v>0</v>
      </c>
      <c r="I15" s="374">
        <v>0</v>
      </c>
      <c r="J15" s="374">
        <v>0</v>
      </c>
      <c r="K15" s="374">
        <v>0</v>
      </c>
      <c r="N15" s="392" t="s">
        <v>148</v>
      </c>
      <c r="O15" s="367">
        <v>0</v>
      </c>
      <c r="P15" s="367">
        <v>0</v>
      </c>
      <c r="Q15" s="367">
        <v>1</v>
      </c>
      <c r="R15" s="367">
        <v>0.7</v>
      </c>
    </row>
    <row r="16" spans="2:18" ht="15">
      <c r="B16" s="382" t="s">
        <v>149</v>
      </c>
      <c r="C16" s="303">
        <v>0</v>
      </c>
      <c r="D16" s="232">
        <v>0</v>
      </c>
      <c r="E16" s="303">
        <v>0</v>
      </c>
      <c r="F16" s="232">
        <v>0</v>
      </c>
      <c r="G16" s="182" t="s">
        <v>149</v>
      </c>
      <c r="H16" s="72">
        <v>0</v>
      </c>
      <c r="I16" s="72">
        <v>0</v>
      </c>
      <c r="J16" s="72">
        <v>0</v>
      </c>
      <c r="K16" s="72">
        <v>0</v>
      </c>
      <c r="N16" s="390" t="s">
        <v>149</v>
      </c>
      <c r="O16" s="391">
        <v>1</v>
      </c>
      <c r="P16" s="391">
        <v>1.6</v>
      </c>
      <c r="Q16" s="391">
        <v>1</v>
      </c>
      <c r="R16" s="391">
        <v>1.8</v>
      </c>
    </row>
    <row r="17" spans="2:18" ht="15">
      <c r="B17" s="383" t="s">
        <v>150</v>
      </c>
      <c r="C17" s="384">
        <v>0</v>
      </c>
      <c r="D17" s="385">
        <v>0</v>
      </c>
      <c r="E17" s="384">
        <v>1</v>
      </c>
      <c r="F17" s="385">
        <v>1.7001020061203673</v>
      </c>
      <c r="G17" s="386" t="s">
        <v>150</v>
      </c>
      <c r="H17" s="374">
        <v>0</v>
      </c>
      <c r="I17" s="374">
        <v>0</v>
      </c>
      <c r="J17" s="374">
        <v>1</v>
      </c>
      <c r="K17" s="374">
        <v>0.9</v>
      </c>
      <c r="N17" s="392" t="s">
        <v>150</v>
      </c>
      <c r="O17" s="367">
        <v>1</v>
      </c>
      <c r="P17" s="367">
        <v>1.6</v>
      </c>
      <c r="Q17" s="367">
        <v>2</v>
      </c>
      <c r="R17" s="367">
        <v>3.4</v>
      </c>
    </row>
    <row r="18" spans="2:18" ht="15">
      <c r="B18" s="382" t="s">
        <v>151</v>
      </c>
      <c r="C18" s="303">
        <v>0</v>
      </c>
      <c r="D18" s="232">
        <v>0</v>
      </c>
      <c r="E18" s="303">
        <v>0</v>
      </c>
      <c r="F18" s="232">
        <v>0</v>
      </c>
      <c r="G18" s="182" t="s">
        <v>151</v>
      </c>
      <c r="H18" s="72">
        <v>0</v>
      </c>
      <c r="I18" s="72">
        <v>0</v>
      </c>
      <c r="J18" s="72">
        <v>0</v>
      </c>
      <c r="K18" s="72">
        <v>0</v>
      </c>
      <c r="N18" s="390" t="s">
        <v>151</v>
      </c>
      <c r="O18" s="391">
        <v>0</v>
      </c>
      <c r="P18" s="391">
        <v>0</v>
      </c>
      <c r="Q18" s="391">
        <v>1</v>
      </c>
      <c r="R18" s="391">
        <v>1.3</v>
      </c>
    </row>
    <row r="19" spans="2:18" ht="15">
      <c r="B19" s="383" t="s">
        <v>152</v>
      </c>
      <c r="C19" s="384">
        <v>0</v>
      </c>
      <c r="D19" s="385">
        <v>0</v>
      </c>
      <c r="E19" s="384">
        <v>1</v>
      </c>
      <c r="F19" s="385">
        <v>0.7377895824110964</v>
      </c>
      <c r="G19" s="386" t="s">
        <v>152</v>
      </c>
      <c r="H19" s="374">
        <v>0</v>
      </c>
      <c r="I19" s="374">
        <v>0</v>
      </c>
      <c r="J19" s="374">
        <v>1</v>
      </c>
      <c r="K19" s="374">
        <v>0.4</v>
      </c>
      <c r="N19" s="392" t="s">
        <v>152</v>
      </c>
      <c r="O19" s="367">
        <v>1</v>
      </c>
      <c r="P19" s="367">
        <v>0.6</v>
      </c>
      <c r="Q19" s="367">
        <v>0</v>
      </c>
      <c r="R19" s="367">
        <v>0</v>
      </c>
    </row>
    <row r="20" spans="2:18" ht="15">
      <c r="B20" s="382" t="s">
        <v>153</v>
      </c>
      <c r="C20" s="303">
        <v>0</v>
      </c>
      <c r="D20" s="232">
        <v>0</v>
      </c>
      <c r="E20" s="303">
        <v>0</v>
      </c>
      <c r="F20" s="232">
        <v>0</v>
      </c>
      <c r="G20" s="182" t="s">
        <v>153</v>
      </c>
      <c r="H20" s="72">
        <v>0</v>
      </c>
      <c r="I20" s="72">
        <v>0</v>
      </c>
      <c r="J20" s="72">
        <v>0</v>
      </c>
      <c r="K20" s="72">
        <v>0</v>
      </c>
      <c r="N20" s="390" t="s">
        <v>153</v>
      </c>
      <c r="O20" s="391">
        <v>0</v>
      </c>
      <c r="P20" s="391">
        <v>0</v>
      </c>
      <c r="Q20" s="391">
        <v>0</v>
      </c>
      <c r="R20" s="391">
        <v>0</v>
      </c>
    </row>
    <row r="21" spans="2:18" ht="15">
      <c r="B21" s="383" t="s">
        <v>154</v>
      </c>
      <c r="C21" s="384">
        <v>2</v>
      </c>
      <c r="D21" s="385">
        <v>0.6646726487205052</v>
      </c>
      <c r="E21" s="384">
        <v>0</v>
      </c>
      <c r="F21" s="385">
        <v>0</v>
      </c>
      <c r="G21" s="386" t="s">
        <v>154</v>
      </c>
      <c r="H21" s="374">
        <v>2</v>
      </c>
      <c r="I21" s="374">
        <v>0.4</v>
      </c>
      <c r="J21" s="374">
        <v>0</v>
      </c>
      <c r="K21" s="374">
        <v>0</v>
      </c>
      <c r="N21" s="392" t="s">
        <v>154</v>
      </c>
      <c r="O21" s="367">
        <v>2</v>
      </c>
      <c r="P21" s="367">
        <v>0.7</v>
      </c>
      <c r="Q21" s="367">
        <v>2</v>
      </c>
      <c r="R21" s="367">
        <v>0.7</v>
      </c>
    </row>
    <row r="22" spans="2:18" ht="15">
      <c r="B22" s="382" t="s">
        <v>155</v>
      </c>
      <c r="C22" s="303">
        <v>7</v>
      </c>
      <c r="D22" s="232">
        <v>1.0283229521682924</v>
      </c>
      <c r="E22" s="303">
        <v>5</v>
      </c>
      <c r="F22" s="232">
        <v>0.7014984005836467</v>
      </c>
      <c r="G22" s="182" t="s">
        <v>155</v>
      </c>
      <c r="H22" s="72">
        <v>7</v>
      </c>
      <c r="I22" s="72">
        <v>0.7</v>
      </c>
      <c r="J22" s="72">
        <v>5</v>
      </c>
      <c r="K22" s="72">
        <v>0.5</v>
      </c>
      <c r="N22" s="390" t="s">
        <v>155</v>
      </c>
      <c r="O22" s="391">
        <v>7</v>
      </c>
      <c r="P22" s="391">
        <v>1</v>
      </c>
      <c r="Q22" s="391">
        <v>13</v>
      </c>
      <c r="R22" s="391">
        <v>1.8</v>
      </c>
    </row>
    <row r="23" spans="2:18" ht="15">
      <c r="B23" s="383" t="s">
        <v>156</v>
      </c>
      <c r="C23" s="384">
        <v>0</v>
      </c>
      <c r="D23" s="385">
        <v>0</v>
      </c>
      <c r="E23" s="384">
        <v>0</v>
      </c>
      <c r="F23" s="385">
        <v>0</v>
      </c>
      <c r="G23" s="386" t="s">
        <v>156</v>
      </c>
      <c r="H23" s="374">
        <v>0</v>
      </c>
      <c r="I23" s="374">
        <v>0</v>
      </c>
      <c r="J23" s="374">
        <v>0</v>
      </c>
      <c r="K23" s="374">
        <v>0</v>
      </c>
      <c r="N23" s="390" t="s">
        <v>156</v>
      </c>
      <c r="O23" s="391">
        <v>0</v>
      </c>
      <c r="P23" s="391">
        <v>0</v>
      </c>
      <c r="Q23" s="391">
        <v>0</v>
      </c>
      <c r="R23" s="391">
        <v>0</v>
      </c>
    </row>
    <row r="24" spans="2:18" ht="15">
      <c r="B24" s="382" t="s">
        <v>39</v>
      </c>
      <c r="C24" s="303">
        <v>0</v>
      </c>
      <c r="D24" s="232"/>
      <c r="E24" s="303">
        <v>0</v>
      </c>
      <c r="F24" s="232"/>
      <c r="G24" s="182" t="s">
        <v>39</v>
      </c>
      <c r="H24" s="72">
        <v>0</v>
      </c>
      <c r="I24" s="72">
        <v>0</v>
      </c>
      <c r="J24" s="72">
        <v>0</v>
      </c>
      <c r="K24" s="72">
        <v>0</v>
      </c>
      <c r="N24" s="390" t="s">
        <v>39</v>
      </c>
      <c r="O24" s="391">
        <v>0</v>
      </c>
      <c r="P24" s="391"/>
      <c r="Q24" s="391">
        <v>0</v>
      </c>
      <c r="R24" s="391"/>
    </row>
    <row r="25" spans="2:18" ht="15">
      <c r="B25" s="387" t="s">
        <v>157</v>
      </c>
      <c r="C25" s="388">
        <v>27</v>
      </c>
      <c r="D25" s="329">
        <v>0.44759047129618884</v>
      </c>
      <c r="E25" s="384">
        <v>24</v>
      </c>
      <c r="F25" s="385">
        <v>0.3963993723676604</v>
      </c>
      <c r="G25" s="378" t="s">
        <v>157</v>
      </c>
      <c r="H25" s="378">
        <v>27</v>
      </c>
      <c r="I25" s="378">
        <v>0.3</v>
      </c>
      <c r="J25" s="378">
        <v>24</v>
      </c>
      <c r="K25" s="378">
        <v>0.2</v>
      </c>
      <c r="N25" s="392" t="s">
        <v>157</v>
      </c>
      <c r="O25" s="372">
        <v>34</v>
      </c>
      <c r="P25" s="372">
        <v>0.6</v>
      </c>
      <c r="Q25" s="372">
        <v>54</v>
      </c>
      <c r="R25" s="372">
        <v>0.9</v>
      </c>
    </row>
  </sheetData>
  <sheetProtection/>
  <mergeCells count="7">
    <mergeCell ref="C2:D2"/>
    <mergeCell ref="N2:N3"/>
    <mergeCell ref="Q2:R2"/>
    <mergeCell ref="O2:P2"/>
    <mergeCell ref="J2:K2"/>
    <mergeCell ref="H2:I2"/>
    <mergeCell ref="E2:F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B1:T25"/>
  <sheetViews>
    <sheetView zoomScale="90" zoomScaleNormal="90" zoomScalePageLayoutView="0" workbookViewId="0" topLeftCell="H1">
      <selection activeCell="Q31" sqref="Q31"/>
    </sheetView>
  </sheetViews>
  <sheetFormatPr defaultColWidth="11.421875" defaultRowHeight="15"/>
  <cols>
    <col min="2" max="2" width="27.28125" style="0" customWidth="1"/>
    <col min="9" max="9" width="27.28125" style="0" customWidth="1"/>
    <col min="16" max="16" width="31.7109375" style="0" customWidth="1"/>
  </cols>
  <sheetData>
    <row r="1" spans="2:16" ht="15">
      <c r="B1" t="s">
        <v>302</v>
      </c>
      <c r="I1" t="s">
        <v>306</v>
      </c>
      <c r="P1" t="s">
        <v>307</v>
      </c>
    </row>
    <row r="2" spans="2:20" ht="15">
      <c r="B2" s="499" t="s">
        <v>44</v>
      </c>
      <c r="C2" s="470">
        <v>2015</v>
      </c>
      <c r="D2" s="470"/>
      <c r="E2" s="470">
        <v>2016</v>
      </c>
      <c r="F2" s="470"/>
      <c r="I2" s="499" t="s">
        <v>44</v>
      </c>
      <c r="J2" s="470">
        <v>2015</v>
      </c>
      <c r="K2" s="470"/>
      <c r="L2" s="470">
        <v>2016</v>
      </c>
      <c r="M2" s="470"/>
      <c r="P2" s="470" t="s">
        <v>44</v>
      </c>
      <c r="Q2" s="470">
        <v>2015</v>
      </c>
      <c r="R2" s="470"/>
      <c r="S2" s="470">
        <v>2016</v>
      </c>
      <c r="T2" s="470"/>
    </row>
    <row r="3" spans="2:20" ht="30">
      <c r="B3" s="499"/>
      <c r="C3" s="45" t="s">
        <v>303</v>
      </c>
      <c r="D3" s="45" t="s">
        <v>304</v>
      </c>
      <c r="E3" s="45" t="s">
        <v>303</v>
      </c>
      <c r="F3" s="45" t="s">
        <v>304</v>
      </c>
      <c r="I3" s="499"/>
      <c r="J3" s="48" t="s">
        <v>303</v>
      </c>
      <c r="K3" s="48" t="s">
        <v>304</v>
      </c>
      <c r="L3" s="48" t="s">
        <v>303</v>
      </c>
      <c r="M3" s="48" t="s">
        <v>304</v>
      </c>
      <c r="P3" s="470"/>
      <c r="Q3" s="48" t="s">
        <v>303</v>
      </c>
      <c r="R3" s="48" t="s">
        <v>304</v>
      </c>
      <c r="S3" s="48" t="s">
        <v>303</v>
      </c>
      <c r="T3" s="48" t="s">
        <v>304</v>
      </c>
    </row>
    <row r="4" spans="2:20" ht="15">
      <c r="B4" s="46" t="s">
        <v>137</v>
      </c>
      <c r="C4" s="47">
        <v>90</v>
      </c>
      <c r="D4" s="47">
        <v>19.4</v>
      </c>
      <c r="E4" s="47">
        <v>99</v>
      </c>
      <c r="F4" s="47">
        <v>22.4</v>
      </c>
      <c r="I4" s="49" t="s">
        <v>137</v>
      </c>
      <c r="J4" s="47">
        <v>61</v>
      </c>
      <c r="K4" s="47">
        <v>12.3</v>
      </c>
      <c r="L4" s="47">
        <v>63</v>
      </c>
      <c r="M4" s="47">
        <v>13.3</v>
      </c>
      <c r="P4" s="49" t="s">
        <v>137</v>
      </c>
      <c r="Q4" s="47">
        <v>11</v>
      </c>
      <c r="R4" s="47">
        <v>5.1</v>
      </c>
      <c r="S4" s="47">
        <v>6</v>
      </c>
      <c r="T4" s="47">
        <v>2.9</v>
      </c>
    </row>
    <row r="5" spans="2:20" ht="15">
      <c r="B5" s="46" t="s">
        <v>138</v>
      </c>
      <c r="C5" s="47">
        <v>34</v>
      </c>
      <c r="D5" s="47">
        <v>26.9</v>
      </c>
      <c r="E5" s="47">
        <v>35</v>
      </c>
      <c r="F5" s="47">
        <v>30.1</v>
      </c>
      <c r="I5" s="49" t="s">
        <v>138</v>
      </c>
      <c r="J5" s="47">
        <v>28</v>
      </c>
      <c r="K5" s="47">
        <v>20.3</v>
      </c>
      <c r="L5" s="47">
        <v>21</v>
      </c>
      <c r="M5" s="47">
        <v>16.5</v>
      </c>
      <c r="P5" s="49" t="s">
        <v>138</v>
      </c>
      <c r="Q5" s="47">
        <v>2</v>
      </c>
      <c r="R5" s="47">
        <v>3.3</v>
      </c>
      <c r="S5" s="47">
        <v>2</v>
      </c>
      <c r="T5" s="47">
        <v>3.6</v>
      </c>
    </row>
    <row r="6" spans="2:20" ht="15">
      <c r="B6" s="46" t="s">
        <v>139</v>
      </c>
      <c r="C6" s="47">
        <v>27</v>
      </c>
      <c r="D6" s="47">
        <v>26.1</v>
      </c>
      <c r="E6" s="47">
        <v>28</v>
      </c>
      <c r="F6" s="47">
        <v>30.9</v>
      </c>
      <c r="I6" s="49" t="s">
        <v>159</v>
      </c>
      <c r="J6" s="47">
        <v>7</v>
      </c>
      <c r="K6" s="47">
        <v>6.4</v>
      </c>
      <c r="L6" s="47">
        <v>8</v>
      </c>
      <c r="M6" s="47">
        <v>8.3</v>
      </c>
      <c r="P6" s="49" t="s">
        <v>159</v>
      </c>
      <c r="Q6" s="47">
        <v>2</v>
      </c>
      <c r="R6" s="47">
        <v>3.8</v>
      </c>
      <c r="S6" s="47">
        <v>0</v>
      </c>
      <c r="T6" s="47">
        <v>0</v>
      </c>
    </row>
    <row r="7" spans="2:20" ht="15">
      <c r="B7" s="46" t="s">
        <v>140</v>
      </c>
      <c r="C7" s="47">
        <v>76</v>
      </c>
      <c r="D7" s="47">
        <v>19.6</v>
      </c>
      <c r="E7" s="47">
        <v>116</v>
      </c>
      <c r="F7" s="47">
        <v>30.6</v>
      </c>
      <c r="I7" s="49" t="s">
        <v>140</v>
      </c>
      <c r="J7" s="47">
        <v>26</v>
      </c>
      <c r="K7" s="47">
        <v>6.4</v>
      </c>
      <c r="L7" s="47">
        <v>34</v>
      </c>
      <c r="M7" s="47">
        <v>8.6</v>
      </c>
      <c r="P7" s="49" t="s">
        <v>140</v>
      </c>
      <c r="Q7" s="47">
        <v>1</v>
      </c>
      <c r="R7" s="47">
        <v>0.5</v>
      </c>
      <c r="S7" s="47">
        <v>4</v>
      </c>
      <c r="T7" s="47">
        <v>2.2</v>
      </c>
    </row>
    <row r="8" spans="2:20" ht="15">
      <c r="B8" s="46" t="s">
        <v>141</v>
      </c>
      <c r="C8" s="47">
        <v>63</v>
      </c>
      <c r="D8" s="47">
        <v>15</v>
      </c>
      <c r="E8" s="47">
        <v>81</v>
      </c>
      <c r="F8" s="47">
        <v>24.7</v>
      </c>
      <c r="I8" s="49" t="s">
        <v>141</v>
      </c>
      <c r="J8" s="47">
        <v>11</v>
      </c>
      <c r="K8" s="47">
        <v>2.5</v>
      </c>
      <c r="L8" s="47">
        <v>23</v>
      </c>
      <c r="M8" s="47">
        <v>6.8</v>
      </c>
      <c r="P8" s="49" t="s">
        <v>141</v>
      </c>
      <c r="Q8" s="47">
        <v>8</v>
      </c>
      <c r="R8" s="47">
        <v>3.8</v>
      </c>
      <c r="S8" s="47">
        <v>2</v>
      </c>
      <c r="T8" s="47">
        <v>1.2</v>
      </c>
    </row>
    <row r="9" spans="2:20" ht="15">
      <c r="B9" s="46" t="s">
        <v>142</v>
      </c>
      <c r="C9" s="47">
        <v>44</v>
      </c>
      <c r="D9" s="47">
        <v>23.3</v>
      </c>
      <c r="E9" s="47">
        <v>44</v>
      </c>
      <c r="F9" s="47">
        <v>24.5</v>
      </c>
      <c r="I9" s="49" t="s">
        <v>142</v>
      </c>
      <c r="J9" s="47">
        <v>17</v>
      </c>
      <c r="K9" s="47">
        <v>8.5</v>
      </c>
      <c r="L9" s="47">
        <v>17</v>
      </c>
      <c r="M9" s="47">
        <v>9</v>
      </c>
      <c r="P9" s="49" t="s">
        <v>142</v>
      </c>
      <c r="Q9" s="47">
        <v>3</v>
      </c>
      <c r="R9" s="47">
        <v>3.2</v>
      </c>
      <c r="S9" s="47">
        <v>1</v>
      </c>
      <c r="T9" s="47">
        <v>1.1</v>
      </c>
    </row>
    <row r="10" spans="2:20" ht="15">
      <c r="B10" s="46" t="s">
        <v>143</v>
      </c>
      <c r="C10" s="47">
        <v>118</v>
      </c>
      <c r="D10" s="47">
        <v>18.8</v>
      </c>
      <c r="E10" s="47">
        <v>122</v>
      </c>
      <c r="F10" s="47">
        <v>17.7</v>
      </c>
      <c r="I10" s="49" t="s">
        <v>143</v>
      </c>
      <c r="J10" s="47">
        <v>27</v>
      </c>
      <c r="K10" s="47">
        <v>4.2</v>
      </c>
      <c r="L10" s="47">
        <v>41</v>
      </c>
      <c r="M10" s="47">
        <v>5.8</v>
      </c>
      <c r="P10" s="49" t="s">
        <v>143</v>
      </c>
      <c r="Q10" s="47">
        <v>8</v>
      </c>
      <c r="R10" s="47">
        <v>2.6</v>
      </c>
      <c r="S10" s="47">
        <v>6</v>
      </c>
      <c r="T10" s="47">
        <v>1.8</v>
      </c>
    </row>
    <row r="11" spans="2:20" ht="15">
      <c r="B11" s="46" t="s">
        <v>144</v>
      </c>
      <c r="C11" s="47">
        <v>197</v>
      </c>
      <c r="D11" s="47">
        <v>19.1</v>
      </c>
      <c r="E11" s="47">
        <v>188</v>
      </c>
      <c r="F11" s="47">
        <v>16.5</v>
      </c>
      <c r="I11" s="49" t="s">
        <v>144</v>
      </c>
      <c r="J11" s="47">
        <v>72</v>
      </c>
      <c r="K11" s="47">
        <v>6.7</v>
      </c>
      <c r="L11" s="47">
        <v>86</v>
      </c>
      <c r="M11" s="47">
        <v>7.2</v>
      </c>
      <c r="P11" s="49" t="s">
        <v>144</v>
      </c>
      <c r="Q11" s="47">
        <v>6</v>
      </c>
      <c r="R11" s="47">
        <v>1.2</v>
      </c>
      <c r="S11" s="47">
        <v>9</v>
      </c>
      <c r="T11" s="47">
        <v>1.6</v>
      </c>
    </row>
    <row r="12" spans="2:20" ht="15">
      <c r="B12" s="46" t="s">
        <v>145</v>
      </c>
      <c r="C12" s="47">
        <v>58</v>
      </c>
      <c r="D12" s="47">
        <v>15.9</v>
      </c>
      <c r="E12" s="47">
        <v>69</v>
      </c>
      <c r="F12" s="47">
        <v>17.9</v>
      </c>
      <c r="I12" s="49" t="s">
        <v>160</v>
      </c>
      <c r="J12" s="47">
        <v>33</v>
      </c>
      <c r="K12" s="47">
        <v>8.7</v>
      </c>
      <c r="L12" s="47">
        <v>20</v>
      </c>
      <c r="M12" s="47">
        <v>5</v>
      </c>
      <c r="P12" s="49" t="s">
        <v>160</v>
      </c>
      <c r="Q12" s="47">
        <v>6</v>
      </c>
      <c r="R12" s="47">
        <v>3.5</v>
      </c>
      <c r="S12" s="47">
        <v>3</v>
      </c>
      <c r="T12" s="47">
        <v>1.6</v>
      </c>
    </row>
    <row r="13" spans="2:20" ht="15">
      <c r="B13" s="46" t="s">
        <v>146</v>
      </c>
      <c r="C13" s="47">
        <v>138</v>
      </c>
      <c r="D13" s="47">
        <v>16.7</v>
      </c>
      <c r="E13" s="47">
        <v>145</v>
      </c>
      <c r="F13" s="47">
        <v>17.6</v>
      </c>
      <c r="I13" s="49" t="s">
        <v>161</v>
      </c>
      <c r="J13" s="47">
        <v>68</v>
      </c>
      <c r="K13" s="47">
        <v>7.8</v>
      </c>
      <c r="L13" s="47">
        <v>65</v>
      </c>
      <c r="M13" s="47">
        <v>7.4</v>
      </c>
      <c r="P13" s="49" t="s">
        <v>161</v>
      </c>
      <c r="Q13" s="47">
        <v>12</v>
      </c>
      <c r="R13" s="47">
        <v>3</v>
      </c>
      <c r="S13" s="47">
        <v>8</v>
      </c>
      <c r="T13" s="47">
        <v>2</v>
      </c>
    </row>
    <row r="14" spans="2:20" ht="15">
      <c r="B14" s="46" t="s">
        <v>147</v>
      </c>
      <c r="C14" s="47">
        <v>174</v>
      </c>
      <c r="D14" s="47">
        <v>15.5</v>
      </c>
      <c r="E14" s="47">
        <v>163</v>
      </c>
      <c r="F14" s="47">
        <v>13.6</v>
      </c>
      <c r="I14" s="49" t="s">
        <v>147</v>
      </c>
      <c r="J14" s="47">
        <v>81</v>
      </c>
      <c r="K14" s="47">
        <v>6.9</v>
      </c>
      <c r="L14" s="47">
        <v>93</v>
      </c>
      <c r="M14" s="47">
        <v>7.4</v>
      </c>
      <c r="P14" s="49" t="s">
        <v>147</v>
      </c>
      <c r="Q14" s="47">
        <v>18</v>
      </c>
      <c r="R14" s="47">
        <v>3.3</v>
      </c>
      <c r="S14" s="47">
        <v>11</v>
      </c>
      <c r="T14" s="47">
        <v>1.9</v>
      </c>
    </row>
    <row r="15" spans="2:20" ht="15">
      <c r="B15" s="46" t="s">
        <v>148</v>
      </c>
      <c r="C15" s="47">
        <v>37</v>
      </c>
      <c r="D15" s="47">
        <v>16.7</v>
      </c>
      <c r="E15" s="47">
        <v>22</v>
      </c>
      <c r="F15" s="47">
        <v>9.1</v>
      </c>
      <c r="I15" s="49" t="s">
        <v>148</v>
      </c>
      <c r="J15" s="47">
        <v>15</v>
      </c>
      <c r="K15" s="47">
        <v>6.2</v>
      </c>
      <c r="L15" s="47">
        <v>22</v>
      </c>
      <c r="M15" s="47">
        <v>8.3</v>
      </c>
      <c r="P15" s="49" t="s">
        <v>148</v>
      </c>
      <c r="Q15" s="47">
        <v>5</v>
      </c>
      <c r="R15" s="47">
        <v>4.6</v>
      </c>
      <c r="S15" s="47">
        <v>1</v>
      </c>
      <c r="T15" s="47">
        <v>0.8</v>
      </c>
    </row>
    <row r="16" spans="2:20" ht="15">
      <c r="B16" s="46" t="s">
        <v>149</v>
      </c>
      <c r="C16" s="47">
        <v>39</v>
      </c>
      <c r="D16" s="47">
        <v>28.3</v>
      </c>
      <c r="E16" s="47">
        <v>30</v>
      </c>
      <c r="F16" s="47">
        <v>23.4</v>
      </c>
      <c r="I16" s="49" t="s">
        <v>149</v>
      </c>
      <c r="J16" s="47">
        <v>22</v>
      </c>
      <c r="K16" s="47">
        <v>14.6</v>
      </c>
      <c r="L16" s="47">
        <v>16</v>
      </c>
      <c r="M16" s="47">
        <v>11.4</v>
      </c>
      <c r="P16" s="49" t="s">
        <v>149</v>
      </c>
      <c r="Q16" s="47">
        <v>7</v>
      </c>
      <c r="R16" s="47">
        <v>10.7</v>
      </c>
      <c r="S16" s="47">
        <v>1</v>
      </c>
      <c r="T16" s="47">
        <v>1.6</v>
      </c>
    </row>
    <row r="17" spans="2:20" ht="15">
      <c r="B17" s="46" t="s">
        <v>150</v>
      </c>
      <c r="C17" s="47">
        <v>25</v>
      </c>
      <c r="D17" s="47">
        <v>27.1</v>
      </c>
      <c r="E17" s="47">
        <v>24</v>
      </c>
      <c r="F17" s="47">
        <v>27.3</v>
      </c>
      <c r="I17" s="49" t="s">
        <v>297</v>
      </c>
      <c r="J17" s="47">
        <v>12</v>
      </c>
      <c r="K17" s="47">
        <v>12.2</v>
      </c>
      <c r="L17" s="47">
        <v>9</v>
      </c>
      <c r="M17" s="47">
        <v>9.6</v>
      </c>
      <c r="P17" s="49" t="s">
        <v>297</v>
      </c>
      <c r="Q17" s="47">
        <v>1</v>
      </c>
      <c r="R17" s="47">
        <v>2.1</v>
      </c>
      <c r="S17" s="47">
        <v>0</v>
      </c>
      <c r="T17" s="47">
        <v>0</v>
      </c>
    </row>
    <row r="18" spans="2:20" ht="15">
      <c r="B18" s="46" t="s">
        <v>151</v>
      </c>
      <c r="C18" s="47">
        <v>26</v>
      </c>
      <c r="D18" s="47">
        <v>25.6</v>
      </c>
      <c r="E18" s="47">
        <v>31</v>
      </c>
      <c r="F18" s="47">
        <v>30.4</v>
      </c>
      <c r="I18" s="49" t="s">
        <v>151</v>
      </c>
      <c r="J18" s="47">
        <v>5</v>
      </c>
      <c r="K18" s="47">
        <v>4.6</v>
      </c>
      <c r="L18" s="47">
        <v>6</v>
      </c>
      <c r="M18" s="47">
        <v>5.5</v>
      </c>
      <c r="P18" s="49" t="s">
        <v>151</v>
      </c>
      <c r="Q18" s="47">
        <v>1</v>
      </c>
      <c r="R18" s="47">
        <v>2</v>
      </c>
      <c r="S18" s="47">
        <v>1</v>
      </c>
      <c r="T18" s="47">
        <v>2</v>
      </c>
    </row>
    <row r="19" spans="2:20" ht="15">
      <c r="B19" s="46" t="s">
        <v>152</v>
      </c>
      <c r="C19" s="47">
        <v>57</v>
      </c>
      <c r="D19" s="47">
        <v>23.6</v>
      </c>
      <c r="E19" s="47">
        <v>61</v>
      </c>
      <c r="F19" s="47">
        <v>29.1</v>
      </c>
      <c r="I19" s="49" t="s">
        <v>152</v>
      </c>
      <c r="J19" s="47">
        <v>21</v>
      </c>
      <c r="K19" s="47">
        <v>8.1</v>
      </c>
      <c r="L19" s="47">
        <v>23</v>
      </c>
      <c r="M19" s="47">
        <v>10.2</v>
      </c>
      <c r="P19" s="49" t="s">
        <v>152</v>
      </c>
      <c r="Q19" s="47">
        <v>4</v>
      </c>
      <c r="R19" s="47">
        <v>3.3</v>
      </c>
      <c r="S19" s="47">
        <v>2</v>
      </c>
      <c r="T19" s="47">
        <v>1.9</v>
      </c>
    </row>
    <row r="20" spans="2:20" ht="15">
      <c r="B20" s="46" t="s">
        <v>153</v>
      </c>
      <c r="C20" s="47">
        <v>7</v>
      </c>
      <c r="D20" s="47">
        <v>31.1</v>
      </c>
      <c r="E20" s="47">
        <v>4</v>
      </c>
      <c r="F20" s="47">
        <v>19</v>
      </c>
      <c r="I20" s="49" t="s">
        <v>153</v>
      </c>
      <c r="J20" s="47">
        <v>3</v>
      </c>
      <c r="K20" s="47">
        <v>12.5</v>
      </c>
      <c r="L20" s="47">
        <v>1</v>
      </c>
      <c r="M20" s="47">
        <v>4.4</v>
      </c>
      <c r="P20" s="49" t="s">
        <v>153</v>
      </c>
      <c r="Q20" s="47">
        <v>0</v>
      </c>
      <c r="R20" s="47">
        <v>0</v>
      </c>
      <c r="S20" s="47">
        <v>0</v>
      </c>
      <c r="T20" s="47">
        <v>0</v>
      </c>
    </row>
    <row r="21" spans="2:20" ht="15">
      <c r="B21" s="46" t="s">
        <v>154</v>
      </c>
      <c r="C21" s="47">
        <v>94</v>
      </c>
      <c r="D21" s="47">
        <v>26.3</v>
      </c>
      <c r="E21" s="47">
        <v>120</v>
      </c>
      <c r="F21" s="47">
        <v>35.6</v>
      </c>
      <c r="I21" s="49" t="s">
        <v>298</v>
      </c>
      <c r="J21" s="47">
        <v>37</v>
      </c>
      <c r="K21" s="47">
        <v>9.9</v>
      </c>
      <c r="L21" s="47">
        <v>37</v>
      </c>
      <c r="M21" s="47">
        <v>10.5</v>
      </c>
      <c r="P21" s="49" t="s">
        <v>298</v>
      </c>
      <c r="Q21" s="47">
        <v>4</v>
      </c>
      <c r="R21" s="47">
        <v>2.3</v>
      </c>
      <c r="S21" s="47">
        <v>7</v>
      </c>
      <c r="T21" s="47">
        <v>4.2</v>
      </c>
    </row>
    <row r="22" spans="2:20" ht="15">
      <c r="B22" s="46" t="s">
        <v>155</v>
      </c>
      <c r="C22" s="47">
        <v>135</v>
      </c>
      <c r="D22" s="47">
        <v>20.2</v>
      </c>
      <c r="E22" s="47">
        <v>105</v>
      </c>
      <c r="F22" s="47">
        <v>15</v>
      </c>
      <c r="I22" s="49" t="s">
        <v>155</v>
      </c>
      <c r="J22" s="47">
        <v>28</v>
      </c>
      <c r="K22" s="47">
        <v>4.1</v>
      </c>
      <c r="L22" s="47">
        <v>39</v>
      </c>
      <c r="M22" s="47">
        <v>5.4</v>
      </c>
      <c r="P22" s="49" t="s">
        <v>155</v>
      </c>
      <c r="Q22" s="47">
        <v>6</v>
      </c>
      <c r="R22" s="47">
        <v>1.8</v>
      </c>
      <c r="S22" s="47">
        <v>4</v>
      </c>
      <c r="T22" s="47">
        <v>1.2</v>
      </c>
    </row>
    <row r="23" spans="2:20" ht="15">
      <c r="B23" s="46" t="s">
        <v>156</v>
      </c>
      <c r="C23" s="47">
        <v>0</v>
      </c>
      <c r="D23" s="47">
        <v>0</v>
      </c>
      <c r="E23" s="47">
        <v>0</v>
      </c>
      <c r="F23" s="47">
        <v>0</v>
      </c>
      <c r="I23" s="49" t="s">
        <v>156</v>
      </c>
      <c r="J23" s="47">
        <v>0</v>
      </c>
      <c r="K23" s="47">
        <v>0</v>
      </c>
      <c r="L23" s="47">
        <v>0</v>
      </c>
      <c r="M23" s="47">
        <v>0</v>
      </c>
      <c r="P23" s="49" t="s">
        <v>156</v>
      </c>
      <c r="Q23" s="47">
        <v>0</v>
      </c>
      <c r="R23" s="47">
        <v>0</v>
      </c>
      <c r="S23" s="47">
        <v>0</v>
      </c>
      <c r="T23" s="47">
        <v>0</v>
      </c>
    </row>
    <row r="24" spans="2:20" ht="15">
      <c r="B24" s="46" t="s">
        <v>39</v>
      </c>
      <c r="C24" s="47">
        <v>32</v>
      </c>
      <c r="D24" s="47" t="s">
        <v>305</v>
      </c>
      <c r="E24" s="47">
        <v>18</v>
      </c>
      <c r="F24" s="47" t="s">
        <v>305</v>
      </c>
      <c r="I24" s="49" t="s">
        <v>299</v>
      </c>
      <c r="J24" s="47">
        <v>11</v>
      </c>
      <c r="K24" s="47" t="s">
        <v>305</v>
      </c>
      <c r="L24" s="47">
        <v>4</v>
      </c>
      <c r="M24" s="47" t="s">
        <v>305</v>
      </c>
      <c r="P24" s="49" t="s">
        <v>299</v>
      </c>
      <c r="Q24" s="47">
        <v>1</v>
      </c>
      <c r="R24" s="47" t="s">
        <v>305</v>
      </c>
      <c r="S24" s="47">
        <v>0</v>
      </c>
      <c r="T24" s="47" t="s">
        <v>305</v>
      </c>
    </row>
    <row r="25" spans="2:20" ht="15">
      <c r="B25" s="45" t="s">
        <v>157</v>
      </c>
      <c r="C25" s="48">
        <v>1471</v>
      </c>
      <c r="D25" s="48">
        <v>19.6</v>
      </c>
      <c r="E25" s="48">
        <v>1505</v>
      </c>
      <c r="F25" s="48">
        <v>19.8</v>
      </c>
      <c r="I25" s="50" t="s">
        <v>157</v>
      </c>
      <c r="J25" s="48">
        <v>585</v>
      </c>
      <c r="K25" s="48">
        <v>7.4</v>
      </c>
      <c r="L25" s="48">
        <v>628</v>
      </c>
      <c r="M25" s="48">
        <v>7.9</v>
      </c>
      <c r="P25" s="50" t="s">
        <v>157</v>
      </c>
      <c r="Q25" s="48">
        <v>106</v>
      </c>
      <c r="R25" s="48">
        <v>2.9</v>
      </c>
      <c r="S25" s="48">
        <v>68</v>
      </c>
      <c r="T25" s="48">
        <v>1.8</v>
      </c>
    </row>
  </sheetData>
  <sheetProtection/>
  <mergeCells count="9">
    <mergeCell ref="P2:P3"/>
    <mergeCell ref="Q2:R2"/>
    <mergeCell ref="S2:T2"/>
    <mergeCell ref="B2:B3"/>
    <mergeCell ref="C2:D2"/>
    <mergeCell ref="E2:F2"/>
    <mergeCell ref="I2:I3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B1:D23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11.421875" style="32" customWidth="1"/>
    <col min="2" max="2" width="20.421875" style="32" customWidth="1"/>
    <col min="3" max="3" width="19.7109375" style="32" customWidth="1"/>
    <col min="4" max="4" width="29.8515625" style="32" customWidth="1"/>
    <col min="5" max="16384" width="11.421875" style="32" customWidth="1"/>
  </cols>
  <sheetData>
    <row r="1" ht="15">
      <c r="B1" s="32" t="s">
        <v>308</v>
      </c>
    </row>
    <row r="2" spans="2:4" ht="15">
      <c r="B2" s="51" t="s">
        <v>44</v>
      </c>
      <c r="C2" s="52" t="s">
        <v>171</v>
      </c>
      <c r="D2" s="52" t="s">
        <v>172</v>
      </c>
    </row>
    <row r="3" spans="2:4" ht="15">
      <c r="B3" s="51" t="s">
        <v>173</v>
      </c>
      <c r="C3" s="53">
        <v>0</v>
      </c>
      <c r="D3" s="53">
        <v>1</v>
      </c>
    </row>
    <row r="4" spans="2:4" ht="15">
      <c r="B4" s="51" t="s">
        <v>2</v>
      </c>
      <c r="C4" s="53">
        <v>0</v>
      </c>
      <c r="D4" s="53">
        <v>0</v>
      </c>
    </row>
    <row r="5" spans="2:4" ht="15">
      <c r="B5" s="51" t="s">
        <v>31</v>
      </c>
      <c r="C5" s="53">
        <v>0</v>
      </c>
      <c r="D5" s="53">
        <v>3</v>
      </c>
    </row>
    <row r="6" spans="2:4" ht="15">
      <c r="B6" s="51" t="s">
        <v>4</v>
      </c>
      <c r="C6" s="53">
        <v>0</v>
      </c>
      <c r="D6" s="53">
        <v>12</v>
      </c>
    </row>
    <row r="7" spans="2:4" ht="15">
      <c r="B7" s="51" t="s">
        <v>5</v>
      </c>
      <c r="C7" s="53">
        <v>0</v>
      </c>
      <c r="D7" s="53">
        <v>2</v>
      </c>
    </row>
    <row r="8" spans="2:4" ht="15">
      <c r="B8" s="51" t="s">
        <v>6</v>
      </c>
      <c r="C8" s="53">
        <v>0</v>
      </c>
      <c r="D8" s="53">
        <v>0</v>
      </c>
    </row>
    <row r="9" spans="2:4" ht="15">
      <c r="B9" s="51" t="s">
        <v>7</v>
      </c>
      <c r="C9" s="53">
        <v>0</v>
      </c>
      <c r="D9" s="53">
        <v>3</v>
      </c>
    </row>
    <row r="10" spans="2:4" ht="15">
      <c r="B10" s="51" t="s">
        <v>8</v>
      </c>
      <c r="C10" s="53">
        <v>1</v>
      </c>
      <c r="D10" s="53">
        <v>4</v>
      </c>
    </row>
    <row r="11" spans="2:4" ht="15">
      <c r="B11" s="51" t="s">
        <v>174</v>
      </c>
      <c r="C11" s="53">
        <v>0</v>
      </c>
      <c r="D11" s="53">
        <v>2</v>
      </c>
    </row>
    <row r="12" spans="2:4" ht="15">
      <c r="B12" s="51" t="s">
        <v>10</v>
      </c>
      <c r="C12" s="53">
        <v>3</v>
      </c>
      <c r="D12" s="53">
        <v>15</v>
      </c>
    </row>
    <row r="13" spans="2:4" ht="15">
      <c r="B13" s="51" t="s">
        <v>11</v>
      </c>
      <c r="C13" s="53">
        <v>0</v>
      </c>
      <c r="D13" s="53">
        <v>4</v>
      </c>
    </row>
    <row r="14" spans="2:4" ht="15">
      <c r="B14" s="51" t="s">
        <v>12</v>
      </c>
      <c r="C14" s="53">
        <v>0</v>
      </c>
      <c r="D14" s="53">
        <v>1</v>
      </c>
    </row>
    <row r="15" spans="2:4" ht="15">
      <c r="B15" s="51" t="s">
        <v>13</v>
      </c>
      <c r="C15" s="53">
        <v>0</v>
      </c>
      <c r="D15" s="53">
        <v>1</v>
      </c>
    </row>
    <row r="16" spans="2:4" ht="15">
      <c r="B16" s="51" t="s">
        <v>175</v>
      </c>
      <c r="C16" s="53">
        <v>1</v>
      </c>
      <c r="D16" s="53">
        <v>0</v>
      </c>
    </row>
    <row r="17" spans="2:4" ht="15">
      <c r="B17" s="51" t="s">
        <v>14</v>
      </c>
      <c r="C17" s="53">
        <v>0</v>
      </c>
      <c r="D17" s="53">
        <v>0</v>
      </c>
    </row>
    <row r="18" spans="2:4" ht="15">
      <c r="B18" s="51" t="s">
        <v>15</v>
      </c>
      <c r="C18" s="53">
        <v>0</v>
      </c>
      <c r="D18" s="53">
        <v>1</v>
      </c>
    </row>
    <row r="19" spans="2:4" ht="15">
      <c r="B19" s="51" t="s">
        <v>176</v>
      </c>
      <c r="C19" s="53">
        <v>0</v>
      </c>
      <c r="D19" s="53">
        <v>2</v>
      </c>
    </row>
    <row r="20" spans="2:4" ht="15">
      <c r="B20" s="51" t="s">
        <v>134</v>
      </c>
      <c r="C20" s="53">
        <v>0</v>
      </c>
      <c r="D20" s="53">
        <v>8</v>
      </c>
    </row>
    <row r="21" spans="2:4" ht="15">
      <c r="B21" s="51" t="s">
        <v>177</v>
      </c>
      <c r="C21" s="53">
        <v>0</v>
      </c>
      <c r="D21" s="53">
        <v>12</v>
      </c>
    </row>
    <row r="22" spans="2:4" ht="15">
      <c r="B22" s="51" t="s">
        <v>18</v>
      </c>
      <c r="C22" s="53">
        <v>0</v>
      </c>
      <c r="D22" s="53">
        <v>0</v>
      </c>
    </row>
    <row r="23" spans="2:4" ht="15">
      <c r="B23" s="51" t="s">
        <v>158</v>
      </c>
      <c r="C23" s="54">
        <v>5</v>
      </c>
      <c r="D23" s="54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B4:AJ30"/>
  <sheetViews>
    <sheetView zoomScale="70" zoomScaleNormal="70" zoomScalePageLayoutView="0" workbookViewId="0" topLeftCell="N1">
      <selection activeCell="T41" sqref="T41"/>
    </sheetView>
  </sheetViews>
  <sheetFormatPr defaultColWidth="11.421875" defaultRowHeight="15"/>
  <cols>
    <col min="2" max="2" width="6.00390625" style="0" customWidth="1"/>
    <col min="3" max="3" width="14.8515625" style="0" customWidth="1"/>
    <col min="11" max="11" width="6.00390625" style="0" customWidth="1"/>
    <col min="12" max="12" width="14.28125" style="0" customWidth="1"/>
    <col min="20" max="20" width="6.28125" style="0" customWidth="1"/>
    <col min="21" max="21" width="16.421875" style="0" customWidth="1"/>
    <col min="29" max="29" width="6.140625" style="0" customWidth="1"/>
    <col min="30" max="30" width="15.7109375" style="0" customWidth="1"/>
  </cols>
  <sheetData>
    <row r="4" spans="2:36" s="42" customFormat="1" ht="36" customHeight="1">
      <c r="B4" s="495" t="s">
        <v>289</v>
      </c>
      <c r="C4" s="495" t="s">
        <v>44</v>
      </c>
      <c r="D4" s="459" t="s">
        <v>287</v>
      </c>
      <c r="E4" s="459"/>
      <c r="F4" s="459"/>
      <c r="G4" s="459" t="s">
        <v>288</v>
      </c>
      <c r="H4" s="459"/>
      <c r="I4" s="459"/>
      <c r="K4" s="65"/>
      <c r="L4" s="65"/>
      <c r="M4" s="459" t="s">
        <v>287</v>
      </c>
      <c r="N4" s="459"/>
      <c r="O4" s="459"/>
      <c r="P4" s="459" t="s">
        <v>288</v>
      </c>
      <c r="Q4" s="459"/>
      <c r="R4" s="459"/>
      <c r="T4" s="55"/>
      <c r="U4" s="55"/>
      <c r="V4" s="459" t="s">
        <v>287</v>
      </c>
      <c r="W4" s="459"/>
      <c r="X4" s="459"/>
      <c r="Y4" s="459" t="s">
        <v>288</v>
      </c>
      <c r="Z4" s="459"/>
      <c r="AA4" s="459"/>
      <c r="AC4" s="55"/>
      <c r="AD4" s="55"/>
      <c r="AE4" s="459" t="s">
        <v>287</v>
      </c>
      <c r="AF4" s="459"/>
      <c r="AG4" s="459"/>
      <c r="AH4" s="459" t="s">
        <v>288</v>
      </c>
      <c r="AI4" s="459"/>
      <c r="AJ4" s="459"/>
    </row>
    <row r="5" spans="2:36" s="26" customFormat="1" ht="15">
      <c r="B5" s="495"/>
      <c r="C5" s="495"/>
      <c r="D5" s="486" t="s">
        <v>290</v>
      </c>
      <c r="E5" s="486"/>
      <c r="F5" s="486"/>
      <c r="G5" s="486" t="s">
        <v>290</v>
      </c>
      <c r="H5" s="486"/>
      <c r="I5" s="486"/>
      <c r="K5" s="495" t="s">
        <v>289</v>
      </c>
      <c r="L5" s="495" t="s">
        <v>44</v>
      </c>
      <c r="M5" s="486" t="s">
        <v>291</v>
      </c>
      <c r="N5" s="486"/>
      <c r="O5" s="486"/>
      <c r="P5" s="486" t="s">
        <v>291</v>
      </c>
      <c r="Q5" s="486"/>
      <c r="R5" s="486"/>
      <c r="T5" s="495" t="s">
        <v>289</v>
      </c>
      <c r="U5" s="495" t="s">
        <v>44</v>
      </c>
      <c r="V5" s="486" t="s">
        <v>292</v>
      </c>
      <c r="W5" s="486"/>
      <c r="X5" s="486"/>
      <c r="Y5" s="486" t="s">
        <v>292</v>
      </c>
      <c r="Z5" s="486"/>
      <c r="AA5" s="486"/>
      <c r="AC5" s="495" t="s">
        <v>289</v>
      </c>
      <c r="AD5" s="495" t="s">
        <v>44</v>
      </c>
      <c r="AE5" s="486" t="s">
        <v>293</v>
      </c>
      <c r="AF5" s="486"/>
      <c r="AG5" s="486"/>
      <c r="AH5" s="486" t="s">
        <v>293</v>
      </c>
      <c r="AI5" s="486"/>
      <c r="AJ5" s="486"/>
    </row>
    <row r="6" spans="2:36" s="27" customFormat="1" ht="60">
      <c r="B6" s="495"/>
      <c r="C6" s="495"/>
      <c r="D6" s="56" t="s">
        <v>127</v>
      </c>
      <c r="E6" s="63" t="s">
        <v>294</v>
      </c>
      <c r="F6" s="57" t="s">
        <v>20</v>
      </c>
      <c r="G6" s="56" t="s">
        <v>127</v>
      </c>
      <c r="H6" s="63" t="s">
        <v>294</v>
      </c>
      <c r="I6" s="57" t="s">
        <v>20</v>
      </c>
      <c r="K6" s="495"/>
      <c r="L6" s="495"/>
      <c r="M6" s="56" t="s">
        <v>127</v>
      </c>
      <c r="N6" s="63" t="s">
        <v>294</v>
      </c>
      <c r="O6" s="57" t="s">
        <v>20</v>
      </c>
      <c r="P6" s="56" t="s">
        <v>127</v>
      </c>
      <c r="Q6" s="63" t="s">
        <v>294</v>
      </c>
      <c r="R6" s="57" t="s">
        <v>20</v>
      </c>
      <c r="T6" s="495"/>
      <c r="U6" s="495"/>
      <c r="V6" s="56" t="s">
        <v>127</v>
      </c>
      <c r="W6" s="63" t="s">
        <v>294</v>
      </c>
      <c r="X6" s="57" t="s">
        <v>20</v>
      </c>
      <c r="Y6" s="56" t="s">
        <v>127</v>
      </c>
      <c r="Z6" s="63" t="s">
        <v>294</v>
      </c>
      <c r="AA6" s="57" t="s">
        <v>20</v>
      </c>
      <c r="AC6" s="495"/>
      <c r="AD6" s="495"/>
      <c r="AE6" s="56" t="s">
        <v>127</v>
      </c>
      <c r="AF6" s="56" t="s">
        <v>295</v>
      </c>
      <c r="AG6" s="57" t="s">
        <v>20</v>
      </c>
      <c r="AH6" s="56" t="s">
        <v>127</v>
      </c>
      <c r="AI6" s="56" t="s">
        <v>295</v>
      </c>
      <c r="AJ6" s="57" t="s">
        <v>20</v>
      </c>
    </row>
    <row r="7" spans="2:36" s="3" customFormat="1" ht="15">
      <c r="B7" s="58">
        <v>1</v>
      </c>
      <c r="C7" s="59" t="s">
        <v>1</v>
      </c>
      <c r="D7" s="64">
        <v>8206</v>
      </c>
      <c r="E7" s="64">
        <v>8876</v>
      </c>
      <c r="F7" s="61">
        <f>+D7/E7</f>
        <v>0.9245155475439387</v>
      </c>
      <c r="G7" s="64">
        <v>8506</v>
      </c>
      <c r="H7" s="64">
        <v>8454</v>
      </c>
      <c r="I7" s="61">
        <f>+G7/H7</f>
        <v>1.0061509344688904</v>
      </c>
      <c r="K7" s="58">
        <v>1</v>
      </c>
      <c r="L7" s="59" t="s">
        <v>1</v>
      </c>
      <c r="M7" s="60">
        <v>8208</v>
      </c>
      <c r="N7" s="64">
        <v>8876</v>
      </c>
      <c r="O7" s="61">
        <f>+M7/N7</f>
        <v>0.9247408742676881</v>
      </c>
      <c r="P7" s="60">
        <v>8506</v>
      </c>
      <c r="Q7" s="64">
        <v>8454</v>
      </c>
      <c r="R7" s="61">
        <f>+P7/Q7</f>
        <v>1.0061509344688904</v>
      </c>
      <c r="T7" s="58">
        <v>1</v>
      </c>
      <c r="U7" s="59" t="s">
        <v>1</v>
      </c>
      <c r="V7" s="60">
        <v>8127</v>
      </c>
      <c r="W7" s="64">
        <v>8876</v>
      </c>
      <c r="X7" s="61">
        <f aca="true" t="shared" si="0" ref="X7:X27">+V7/W7</f>
        <v>0.9156151419558359</v>
      </c>
      <c r="Y7" s="60">
        <v>8471</v>
      </c>
      <c r="Z7" s="64">
        <v>8454</v>
      </c>
      <c r="AA7" s="61">
        <f>+Y7/Z7</f>
        <v>1.0020108824225218</v>
      </c>
      <c r="AC7" s="58">
        <v>1</v>
      </c>
      <c r="AD7" s="59" t="s">
        <v>1</v>
      </c>
      <c r="AE7" s="60">
        <v>4899</v>
      </c>
      <c r="AF7" s="60">
        <v>8515</v>
      </c>
      <c r="AG7" s="61">
        <f aca="true" t="shared" si="1" ref="AG7:AG27">+AE7/AF7</f>
        <v>0.5753376394597769</v>
      </c>
      <c r="AH7" s="60">
        <v>6569</v>
      </c>
      <c r="AI7" s="60">
        <v>8843</v>
      </c>
      <c r="AJ7" s="61">
        <f>+AH7/AI7</f>
        <v>0.7428474499604206</v>
      </c>
    </row>
    <row r="8" spans="2:36" s="20" customFormat="1" ht="15">
      <c r="B8" s="58">
        <v>2</v>
      </c>
      <c r="C8" s="59" t="s">
        <v>2</v>
      </c>
      <c r="D8" s="64">
        <v>6956</v>
      </c>
      <c r="E8" s="64">
        <v>7700</v>
      </c>
      <c r="F8" s="61">
        <f aca="true" t="shared" si="2" ref="F8:F26">+D8/E8</f>
        <v>0.9033766233766234</v>
      </c>
      <c r="G8" s="64">
        <v>7159</v>
      </c>
      <c r="H8" s="64">
        <v>7603</v>
      </c>
      <c r="I8" s="61">
        <f aca="true" t="shared" si="3" ref="I8:I26">+G8/H8</f>
        <v>0.9416019992108379</v>
      </c>
      <c r="K8" s="58">
        <v>2</v>
      </c>
      <c r="L8" s="59" t="s">
        <v>2</v>
      </c>
      <c r="M8" s="60">
        <v>6956</v>
      </c>
      <c r="N8" s="64">
        <v>7700</v>
      </c>
      <c r="O8" s="61">
        <f aca="true" t="shared" si="4" ref="O8:O26">+M8/N8</f>
        <v>0.9033766233766234</v>
      </c>
      <c r="P8" s="60">
        <v>7159</v>
      </c>
      <c r="Q8" s="64">
        <v>7603</v>
      </c>
      <c r="R8" s="61">
        <f aca="true" t="shared" si="5" ref="R8:R26">+P8/Q8</f>
        <v>0.9416019992108379</v>
      </c>
      <c r="T8" s="58">
        <v>2</v>
      </c>
      <c r="U8" s="59" t="s">
        <v>2</v>
      </c>
      <c r="V8" s="60">
        <v>6603</v>
      </c>
      <c r="W8" s="64">
        <v>7700</v>
      </c>
      <c r="X8" s="61">
        <f t="shared" si="0"/>
        <v>0.8575324675324675</v>
      </c>
      <c r="Y8" s="60">
        <v>7049</v>
      </c>
      <c r="Z8" s="64">
        <v>7603</v>
      </c>
      <c r="AA8" s="61">
        <f aca="true" t="shared" si="6" ref="AA8:AA27">+Y8/Z8</f>
        <v>0.9271340260423517</v>
      </c>
      <c r="AC8" s="58">
        <v>2</v>
      </c>
      <c r="AD8" s="59" t="s">
        <v>2</v>
      </c>
      <c r="AE8" s="60">
        <v>3545</v>
      </c>
      <c r="AF8" s="60">
        <v>7300</v>
      </c>
      <c r="AG8" s="61">
        <f t="shared" si="1"/>
        <v>0.48561643835616436</v>
      </c>
      <c r="AH8" s="60">
        <v>4141</v>
      </c>
      <c r="AI8" s="60">
        <v>8072</v>
      </c>
      <c r="AJ8" s="61">
        <f aca="true" t="shared" si="7" ref="AJ8:AJ27">+AH8/AI8</f>
        <v>0.51300792864222</v>
      </c>
    </row>
    <row r="9" spans="2:36" s="3" customFormat="1" ht="15">
      <c r="B9" s="58">
        <v>3</v>
      </c>
      <c r="C9" s="59" t="s">
        <v>3</v>
      </c>
      <c r="D9" s="64">
        <v>823</v>
      </c>
      <c r="E9" s="64">
        <v>960</v>
      </c>
      <c r="F9" s="61">
        <f t="shared" si="2"/>
        <v>0.8572916666666667</v>
      </c>
      <c r="G9" s="64">
        <v>762</v>
      </c>
      <c r="H9" s="64">
        <v>850</v>
      </c>
      <c r="I9" s="61">
        <f t="shared" si="3"/>
        <v>0.8964705882352941</v>
      </c>
      <c r="K9" s="58">
        <v>3</v>
      </c>
      <c r="L9" s="59" t="s">
        <v>3</v>
      </c>
      <c r="M9" s="60">
        <v>824</v>
      </c>
      <c r="N9" s="64">
        <v>960</v>
      </c>
      <c r="O9" s="61">
        <f t="shared" si="4"/>
        <v>0.8583333333333333</v>
      </c>
      <c r="P9" s="60">
        <v>762</v>
      </c>
      <c r="Q9" s="64">
        <v>850</v>
      </c>
      <c r="R9" s="61">
        <f t="shared" si="5"/>
        <v>0.8964705882352941</v>
      </c>
      <c r="T9" s="58">
        <v>3</v>
      </c>
      <c r="U9" s="59" t="s">
        <v>3</v>
      </c>
      <c r="V9" s="60">
        <v>824</v>
      </c>
      <c r="W9" s="64">
        <v>960</v>
      </c>
      <c r="X9" s="61">
        <f t="shared" si="0"/>
        <v>0.8583333333333333</v>
      </c>
      <c r="Y9" s="60">
        <v>762</v>
      </c>
      <c r="Z9" s="64">
        <v>850</v>
      </c>
      <c r="AA9" s="61">
        <f t="shared" si="6"/>
        <v>0.8964705882352941</v>
      </c>
      <c r="AC9" s="58">
        <v>3</v>
      </c>
      <c r="AD9" s="59" t="s">
        <v>3</v>
      </c>
      <c r="AE9" s="60">
        <v>569</v>
      </c>
      <c r="AF9" s="60">
        <v>960</v>
      </c>
      <c r="AG9" s="61">
        <f t="shared" si="1"/>
        <v>0.5927083333333333</v>
      </c>
      <c r="AH9" s="60">
        <v>679</v>
      </c>
      <c r="AI9" s="60">
        <v>960</v>
      </c>
      <c r="AJ9" s="61">
        <f t="shared" si="7"/>
        <v>0.7072916666666667</v>
      </c>
    </row>
    <row r="10" spans="2:36" s="20" customFormat="1" ht="15">
      <c r="B10" s="58">
        <v>4</v>
      </c>
      <c r="C10" s="59" t="s">
        <v>4</v>
      </c>
      <c r="D10" s="64">
        <v>4226</v>
      </c>
      <c r="E10" s="64">
        <v>4993.269770048345</v>
      </c>
      <c r="F10" s="61">
        <f t="shared" si="2"/>
        <v>0.8463392115021023</v>
      </c>
      <c r="G10" s="64">
        <v>3963</v>
      </c>
      <c r="H10" s="64">
        <v>4398</v>
      </c>
      <c r="I10" s="61">
        <f t="shared" si="3"/>
        <v>0.9010914051841746</v>
      </c>
      <c r="K10" s="58">
        <v>4</v>
      </c>
      <c r="L10" s="59" t="s">
        <v>4</v>
      </c>
      <c r="M10" s="60">
        <v>4228</v>
      </c>
      <c r="N10" s="64">
        <v>4993.269770048345</v>
      </c>
      <c r="O10" s="61">
        <f t="shared" si="4"/>
        <v>0.8467397506462112</v>
      </c>
      <c r="P10" s="60">
        <v>3964</v>
      </c>
      <c r="Q10" s="64">
        <v>4398</v>
      </c>
      <c r="R10" s="61">
        <f t="shared" si="5"/>
        <v>0.901318781264211</v>
      </c>
      <c r="T10" s="58">
        <v>4</v>
      </c>
      <c r="U10" s="59" t="s">
        <v>4</v>
      </c>
      <c r="V10" s="60">
        <v>4228</v>
      </c>
      <c r="W10" s="64">
        <v>4993.269770048345</v>
      </c>
      <c r="X10" s="61">
        <f t="shared" si="0"/>
        <v>0.8467397506462112</v>
      </c>
      <c r="Y10" s="60">
        <v>3966</v>
      </c>
      <c r="Z10" s="64">
        <v>4398</v>
      </c>
      <c r="AA10" s="61">
        <f t="shared" si="6"/>
        <v>0.9017735334242838</v>
      </c>
      <c r="AC10" s="58">
        <v>4</v>
      </c>
      <c r="AD10" s="59" t="s">
        <v>4</v>
      </c>
      <c r="AE10" s="60">
        <v>2563</v>
      </c>
      <c r="AF10" s="60">
        <v>5041</v>
      </c>
      <c r="AG10" s="61">
        <f t="shared" si="1"/>
        <v>0.5084308668914898</v>
      </c>
      <c r="AH10" s="60">
        <v>3400</v>
      </c>
      <c r="AI10" s="60">
        <v>4587.817091893942</v>
      </c>
      <c r="AJ10" s="61">
        <f t="shared" si="7"/>
        <v>0.7410931891786497</v>
      </c>
    </row>
    <row r="11" spans="2:36" s="3" customFormat="1" ht="15">
      <c r="B11" s="58">
        <v>5</v>
      </c>
      <c r="C11" s="59" t="s">
        <v>5</v>
      </c>
      <c r="D11" s="64">
        <v>4475</v>
      </c>
      <c r="E11" s="64">
        <v>5664</v>
      </c>
      <c r="F11" s="61">
        <f t="shared" si="2"/>
        <v>0.7900776836158192</v>
      </c>
      <c r="G11" s="64">
        <v>4623</v>
      </c>
      <c r="H11" s="64">
        <v>4676</v>
      </c>
      <c r="I11" s="61">
        <f t="shared" si="3"/>
        <v>0.9886655260906758</v>
      </c>
      <c r="K11" s="58">
        <v>5</v>
      </c>
      <c r="L11" s="59" t="s">
        <v>5</v>
      </c>
      <c r="M11" s="60">
        <v>4477</v>
      </c>
      <c r="N11" s="64">
        <v>5664.169444519971</v>
      </c>
      <c r="O11" s="61">
        <f t="shared" si="4"/>
        <v>0.7904071450989967</v>
      </c>
      <c r="P11" s="60">
        <v>4623</v>
      </c>
      <c r="Q11" s="64">
        <v>4676</v>
      </c>
      <c r="R11" s="61">
        <f t="shared" si="5"/>
        <v>0.9886655260906758</v>
      </c>
      <c r="T11" s="58">
        <v>5</v>
      </c>
      <c r="U11" s="59" t="s">
        <v>5</v>
      </c>
      <c r="V11" s="60">
        <v>4476</v>
      </c>
      <c r="W11" s="64">
        <v>5664.169444519971</v>
      </c>
      <c r="X11" s="61">
        <f t="shared" si="0"/>
        <v>0.7902305967083112</v>
      </c>
      <c r="Y11" s="60">
        <v>4624</v>
      </c>
      <c r="Z11" s="64">
        <v>4676</v>
      </c>
      <c r="AA11" s="61">
        <f t="shared" si="6"/>
        <v>0.9888793840889649</v>
      </c>
      <c r="AC11" s="58">
        <v>5</v>
      </c>
      <c r="AD11" s="59" t="s">
        <v>5</v>
      </c>
      <c r="AE11" s="60">
        <v>2708</v>
      </c>
      <c r="AF11" s="60">
        <v>5500</v>
      </c>
      <c r="AG11" s="61">
        <f t="shared" si="1"/>
        <v>0.49236363636363634</v>
      </c>
      <c r="AH11" s="60">
        <v>4136</v>
      </c>
      <c r="AI11" s="60">
        <v>5008</v>
      </c>
      <c r="AJ11" s="61">
        <f t="shared" si="7"/>
        <v>0.8258785942492013</v>
      </c>
    </row>
    <row r="12" spans="2:36" s="20" customFormat="1" ht="15">
      <c r="B12" s="58">
        <v>6</v>
      </c>
      <c r="C12" s="59" t="s">
        <v>6</v>
      </c>
      <c r="D12" s="64">
        <v>2531</v>
      </c>
      <c r="E12" s="64">
        <v>3047</v>
      </c>
      <c r="F12" s="61">
        <f t="shared" si="2"/>
        <v>0.8306531014112242</v>
      </c>
      <c r="G12" s="64">
        <v>2686</v>
      </c>
      <c r="H12" s="64">
        <v>2629</v>
      </c>
      <c r="I12" s="61">
        <f t="shared" si="3"/>
        <v>1.0216812476226702</v>
      </c>
      <c r="K12" s="58">
        <v>6</v>
      </c>
      <c r="L12" s="59" t="s">
        <v>6</v>
      </c>
      <c r="M12" s="60">
        <v>2533</v>
      </c>
      <c r="N12" s="64">
        <v>3047</v>
      </c>
      <c r="O12" s="61">
        <f t="shared" si="4"/>
        <v>0.8313094847390876</v>
      </c>
      <c r="P12" s="60">
        <v>2686</v>
      </c>
      <c r="Q12" s="64">
        <v>2629</v>
      </c>
      <c r="R12" s="61">
        <f t="shared" si="5"/>
        <v>1.0216812476226702</v>
      </c>
      <c r="T12" s="58">
        <v>6</v>
      </c>
      <c r="U12" s="59" t="s">
        <v>6</v>
      </c>
      <c r="V12" s="60">
        <v>2534</v>
      </c>
      <c r="W12" s="64">
        <v>3047</v>
      </c>
      <c r="X12" s="61">
        <f t="shared" si="0"/>
        <v>0.8316376764030193</v>
      </c>
      <c r="Y12" s="60">
        <v>2686</v>
      </c>
      <c r="Z12" s="64">
        <v>2629</v>
      </c>
      <c r="AA12" s="61">
        <f t="shared" si="6"/>
        <v>1.0216812476226702</v>
      </c>
      <c r="AC12" s="58">
        <v>6</v>
      </c>
      <c r="AD12" s="59" t="s">
        <v>6</v>
      </c>
      <c r="AE12" s="60">
        <v>1544</v>
      </c>
      <c r="AF12" s="60">
        <v>3020</v>
      </c>
      <c r="AG12" s="61">
        <f t="shared" si="1"/>
        <v>0.5112582781456954</v>
      </c>
      <c r="AH12" s="60">
        <v>2396</v>
      </c>
      <c r="AI12" s="60">
        <v>2321.3498380549904</v>
      </c>
      <c r="AJ12" s="61">
        <f t="shared" si="7"/>
        <v>1.0321580835086699</v>
      </c>
    </row>
    <row r="13" spans="2:36" s="3" customFormat="1" ht="15">
      <c r="B13" s="58">
        <v>7</v>
      </c>
      <c r="C13" s="59" t="s">
        <v>7</v>
      </c>
      <c r="D13" s="64">
        <v>9595</v>
      </c>
      <c r="E13" s="64">
        <v>10000</v>
      </c>
      <c r="F13" s="61">
        <f t="shared" si="2"/>
        <v>0.9595</v>
      </c>
      <c r="G13" s="64">
        <v>9174</v>
      </c>
      <c r="H13" s="64">
        <v>9800</v>
      </c>
      <c r="I13" s="61">
        <f t="shared" si="3"/>
        <v>0.9361224489795918</v>
      </c>
      <c r="K13" s="58">
        <v>7</v>
      </c>
      <c r="L13" s="59" t="s">
        <v>7</v>
      </c>
      <c r="M13" s="60">
        <v>9600</v>
      </c>
      <c r="N13" s="64">
        <v>10000</v>
      </c>
      <c r="O13" s="61">
        <f t="shared" si="4"/>
        <v>0.96</v>
      </c>
      <c r="P13" s="60">
        <v>9174</v>
      </c>
      <c r="Q13" s="64">
        <v>9800</v>
      </c>
      <c r="R13" s="61">
        <f t="shared" si="5"/>
        <v>0.9361224489795918</v>
      </c>
      <c r="T13" s="58">
        <v>7</v>
      </c>
      <c r="U13" s="59" t="s">
        <v>7</v>
      </c>
      <c r="V13" s="60">
        <v>9601</v>
      </c>
      <c r="W13" s="64">
        <v>10000</v>
      </c>
      <c r="X13" s="61">
        <f t="shared" si="0"/>
        <v>0.9601</v>
      </c>
      <c r="Y13" s="60">
        <v>9174</v>
      </c>
      <c r="Z13" s="64">
        <v>9800</v>
      </c>
      <c r="AA13" s="61">
        <f t="shared" si="6"/>
        <v>0.9361224489795918</v>
      </c>
      <c r="AC13" s="58">
        <v>7</v>
      </c>
      <c r="AD13" s="59" t="s">
        <v>7</v>
      </c>
      <c r="AE13" s="60">
        <v>5335</v>
      </c>
      <c r="AF13" s="60">
        <v>10299</v>
      </c>
      <c r="AG13" s="61">
        <f t="shared" si="1"/>
        <v>0.5180114574230508</v>
      </c>
      <c r="AH13" s="60">
        <v>7878</v>
      </c>
      <c r="AI13" s="60">
        <v>10299</v>
      </c>
      <c r="AJ13" s="61">
        <f t="shared" si="7"/>
        <v>0.7649286338479464</v>
      </c>
    </row>
    <row r="14" spans="2:36" s="20" customFormat="1" ht="15">
      <c r="B14" s="58">
        <v>8</v>
      </c>
      <c r="C14" s="59" t="s">
        <v>8</v>
      </c>
      <c r="D14" s="64">
        <v>11612</v>
      </c>
      <c r="E14" s="64">
        <v>12388</v>
      </c>
      <c r="F14" s="61">
        <f t="shared" si="2"/>
        <v>0.9373587342589603</v>
      </c>
      <c r="G14" s="64">
        <v>12364</v>
      </c>
      <c r="H14" s="64">
        <v>11869</v>
      </c>
      <c r="I14" s="61">
        <f t="shared" si="3"/>
        <v>1.0417052826691382</v>
      </c>
      <c r="K14" s="58">
        <v>8</v>
      </c>
      <c r="L14" s="59" t="s">
        <v>8</v>
      </c>
      <c r="M14" s="60">
        <v>11618</v>
      </c>
      <c r="N14" s="64">
        <v>12388</v>
      </c>
      <c r="O14" s="61">
        <f t="shared" si="4"/>
        <v>0.937843073942525</v>
      </c>
      <c r="P14" s="60">
        <v>12364</v>
      </c>
      <c r="Q14" s="64">
        <v>11869</v>
      </c>
      <c r="R14" s="61">
        <f t="shared" si="5"/>
        <v>1.0417052826691382</v>
      </c>
      <c r="T14" s="58">
        <v>8</v>
      </c>
      <c r="U14" s="59" t="s">
        <v>8</v>
      </c>
      <c r="V14" s="60">
        <v>11616</v>
      </c>
      <c r="W14" s="64">
        <v>12388</v>
      </c>
      <c r="X14" s="61">
        <f t="shared" si="0"/>
        <v>0.9376816273813368</v>
      </c>
      <c r="Y14" s="60">
        <v>12361</v>
      </c>
      <c r="Z14" s="64">
        <v>11869</v>
      </c>
      <c r="AA14" s="61">
        <f t="shared" si="6"/>
        <v>1.0414525233802343</v>
      </c>
      <c r="AC14" s="58">
        <v>8</v>
      </c>
      <c r="AD14" s="59" t="s">
        <v>8</v>
      </c>
      <c r="AE14" s="60">
        <v>6885</v>
      </c>
      <c r="AF14" s="60">
        <v>12500</v>
      </c>
      <c r="AG14" s="61">
        <f t="shared" si="1"/>
        <v>0.5508</v>
      </c>
      <c r="AH14" s="60">
        <v>10481</v>
      </c>
      <c r="AI14" s="60">
        <v>11960</v>
      </c>
      <c r="AJ14" s="61">
        <f t="shared" si="7"/>
        <v>0.8763377926421405</v>
      </c>
    </row>
    <row r="15" spans="2:36" s="3" customFormat="1" ht="15">
      <c r="B15" s="58">
        <v>9</v>
      </c>
      <c r="C15" s="59" t="s">
        <v>9</v>
      </c>
      <c r="D15" s="64">
        <v>5322</v>
      </c>
      <c r="E15" s="64">
        <v>5290</v>
      </c>
      <c r="F15" s="61">
        <f t="shared" si="2"/>
        <v>1.0060491493383743</v>
      </c>
      <c r="G15" s="64">
        <v>5632</v>
      </c>
      <c r="H15" s="64">
        <v>6520</v>
      </c>
      <c r="I15" s="61">
        <f t="shared" si="3"/>
        <v>0.8638036809815951</v>
      </c>
      <c r="K15" s="58">
        <v>9</v>
      </c>
      <c r="L15" s="59" t="s">
        <v>9</v>
      </c>
      <c r="M15" s="60">
        <v>5322</v>
      </c>
      <c r="N15" s="64">
        <v>5290</v>
      </c>
      <c r="O15" s="61">
        <f t="shared" si="4"/>
        <v>1.0060491493383743</v>
      </c>
      <c r="P15" s="60">
        <v>5634</v>
      </c>
      <c r="Q15" s="64">
        <v>6520</v>
      </c>
      <c r="R15" s="61">
        <f t="shared" si="5"/>
        <v>0.8641104294478528</v>
      </c>
      <c r="T15" s="58">
        <v>9</v>
      </c>
      <c r="U15" s="59" t="s">
        <v>9</v>
      </c>
      <c r="V15" s="60">
        <v>5312</v>
      </c>
      <c r="W15" s="64">
        <v>5290</v>
      </c>
      <c r="X15" s="61">
        <f t="shared" si="0"/>
        <v>1.0041587901701323</v>
      </c>
      <c r="Y15" s="60">
        <v>5623</v>
      </c>
      <c r="Z15" s="64">
        <v>6520</v>
      </c>
      <c r="AA15" s="61">
        <f t="shared" si="6"/>
        <v>0.8624233128834355</v>
      </c>
      <c r="AC15" s="58">
        <v>9</v>
      </c>
      <c r="AD15" s="59" t="s">
        <v>9</v>
      </c>
      <c r="AE15" s="60">
        <v>3184</v>
      </c>
      <c r="AF15" s="60">
        <v>5200</v>
      </c>
      <c r="AG15" s="61">
        <f t="shared" si="1"/>
        <v>0.6123076923076923</v>
      </c>
      <c r="AH15" s="60">
        <v>5101</v>
      </c>
      <c r="AI15" s="60">
        <v>6417</v>
      </c>
      <c r="AJ15" s="61">
        <f t="shared" si="7"/>
        <v>0.7949197444288608</v>
      </c>
    </row>
    <row r="16" spans="2:36" s="20" customFormat="1" ht="15">
      <c r="B16" s="58">
        <v>10</v>
      </c>
      <c r="C16" s="59" t="s">
        <v>10</v>
      </c>
      <c r="D16" s="64">
        <v>7085</v>
      </c>
      <c r="E16" s="64">
        <v>7663</v>
      </c>
      <c r="F16" s="61">
        <f t="shared" si="2"/>
        <v>0.9245726216886337</v>
      </c>
      <c r="G16" s="64">
        <v>6947</v>
      </c>
      <c r="H16" s="64">
        <v>7352</v>
      </c>
      <c r="I16" s="61">
        <f t="shared" si="3"/>
        <v>0.9449129488574538</v>
      </c>
      <c r="K16" s="58">
        <v>10</v>
      </c>
      <c r="L16" s="59" t="s">
        <v>10</v>
      </c>
      <c r="M16" s="60">
        <v>7089</v>
      </c>
      <c r="N16" s="64">
        <v>7663</v>
      </c>
      <c r="O16" s="61">
        <f t="shared" si="4"/>
        <v>0.9250946104658749</v>
      </c>
      <c r="P16" s="60">
        <v>6947</v>
      </c>
      <c r="Q16" s="64">
        <v>7352</v>
      </c>
      <c r="R16" s="61">
        <f t="shared" si="5"/>
        <v>0.9449129488574538</v>
      </c>
      <c r="T16" s="58">
        <v>10</v>
      </c>
      <c r="U16" s="59" t="s">
        <v>10</v>
      </c>
      <c r="V16" s="60">
        <v>7088</v>
      </c>
      <c r="W16" s="64">
        <v>7663</v>
      </c>
      <c r="X16" s="61">
        <f t="shared" si="0"/>
        <v>0.9249641132715647</v>
      </c>
      <c r="Y16" s="60">
        <v>6946</v>
      </c>
      <c r="Z16" s="64">
        <v>7352</v>
      </c>
      <c r="AA16" s="61">
        <f t="shared" si="6"/>
        <v>0.9447769314472253</v>
      </c>
      <c r="AC16" s="58">
        <v>10</v>
      </c>
      <c r="AD16" s="59" t="s">
        <v>10</v>
      </c>
      <c r="AE16" s="60">
        <v>4079</v>
      </c>
      <c r="AF16" s="60">
        <v>7080.6294042240725</v>
      </c>
      <c r="AG16" s="61">
        <f t="shared" si="1"/>
        <v>0.5760787307363667</v>
      </c>
      <c r="AH16" s="60">
        <v>6259</v>
      </c>
      <c r="AI16" s="60">
        <v>6731.950832221263</v>
      </c>
      <c r="AJ16" s="61">
        <f t="shared" si="7"/>
        <v>0.9297453525718623</v>
      </c>
    </row>
    <row r="17" spans="2:36" s="3" customFormat="1" ht="15">
      <c r="B17" s="58">
        <v>11</v>
      </c>
      <c r="C17" s="59" t="s">
        <v>11</v>
      </c>
      <c r="D17" s="64">
        <v>9587</v>
      </c>
      <c r="E17" s="64">
        <v>9800</v>
      </c>
      <c r="F17" s="61">
        <f t="shared" si="2"/>
        <v>0.978265306122449</v>
      </c>
      <c r="G17" s="64">
        <v>9811</v>
      </c>
      <c r="H17" s="64">
        <v>9771</v>
      </c>
      <c r="I17" s="61">
        <f t="shared" si="3"/>
        <v>1.0040937468017603</v>
      </c>
      <c r="K17" s="58">
        <v>11</v>
      </c>
      <c r="L17" s="59" t="s">
        <v>11</v>
      </c>
      <c r="M17" s="60">
        <v>9594</v>
      </c>
      <c r="N17" s="64">
        <v>9800</v>
      </c>
      <c r="O17" s="61">
        <f t="shared" si="4"/>
        <v>0.9789795918367347</v>
      </c>
      <c r="P17" s="60">
        <v>9811</v>
      </c>
      <c r="Q17" s="64">
        <v>9771</v>
      </c>
      <c r="R17" s="61">
        <f t="shared" si="5"/>
        <v>1.0040937468017603</v>
      </c>
      <c r="T17" s="58">
        <v>11</v>
      </c>
      <c r="U17" s="59" t="s">
        <v>11</v>
      </c>
      <c r="V17" s="60">
        <v>9590</v>
      </c>
      <c r="W17" s="64">
        <v>9800</v>
      </c>
      <c r="X17" s="61">
        <f t="shared" si="0"/>
        <v>0.9785714285714285</v>
      </c>
      <c r="Y17" s="60">
        <v>9811</v>
      </c>
      <c r="Z17" s="64">
        <v>9771</v>
      </c>
      <c r="AA17" s="61">
        <f t="shared" si="6"/>
        <v>1.0040937468017603</v>
      </c>
      <c r="AC17" s="58">
        <v>11</v>
      </c>
      <c r="AD17" s="59" t="s">
        <v>11</v>
      </c>
      <c r="AE17" s="60">
        <v>5742</v>
      </c>
      <c r="AF17" s="60">
        <v>10034</v>
      </c>
      <c r="AG17" s="61">
        <f t="shared" si="1"/>
        <v>0.5722543352601156</v>
      </c>
      <c r="AH17" s="60">
        <v>8496</v>
      </c>
      <c r="AI17" s="60">
        <v>9185</v>
      </c>
      <c r="AJ17" s="61">
        <f t="shared" si="7"/>
        <v>0.9249863908546543</v>
      </c>
    </row>
    <row r="18" spans="2:36" s="20" customFormat="1" ht="15">
      <c r="B18" s="58">
        <v>12</v>
      </c>
      <c r="C18" s="59" t="s">
        <v>12</v>
      </c>
      <c r="D18" s="64">
        <v>3042</v>
      </c>
      <c r="E18" s="64">
        <v>3777</v>
      </c>
      <c r="F18" s="61">
        <f t="shared" si="2"/>
        <v>0.8054011119936457</v>
      </c>
      <c r="G18" s="64">
        <v>2819</v>
      </c>
      <c r="H18" s="64">
        <v>3011</v>
      </c>
      <c r="I18" s="61">
        <f t="shared" si="3"/>
        <v>0.9362338093656593</v>
      </c>
      <c r="K18" s="58">
        <v>12</v>
      </c>
      <c r="L18" s="59" t="s">
        <v>12</v>
      </c>
      <c r="M18" s="60">
        <v>3042</v>
      </c>
      <c r="N18" s="64">
        <v>3777</v>
      </c>
      <c r="O18" s="61">
        <f t="shared" si="4"/>
        <v>0.8054011119936457</v>
      </c>
      <c r="P18" s="60">
        <v>2819</v>
      </c>
      <c r="Q18" s="64">
        <v>3011</v>
      </c>
      <c r="R18" s="61">
        <f t="shared" si="5"/>
        <v>0.9362338093656593</v>
      </c>
      <c r="T18" s="58">
        <v>12</v>
      </c>
      <c r="U18" s="59" t="s">
        <v>12</v>
      </c>
      <c r="V18" s="60">
        <v>2998</v>
      </c>
      <c r="W18" s="64">
        <v>3777</v>
      </c>
      <c r="X18" s="61">
        <f t="shared" si="0"/>
        <v>0.793751654752449</v>
      </c>
      <c r="Y18" s="60">
        <v>2822</v>
      </c>
      <c r="Z18" s="64">
        <v>3011</v>
      </c>
      <c r="AA18" s="61">
        <f t="shared" si="6"/>
        <v>0.9372301560943208</v>
      </c>
      <c r="AC18" s="58">
        <v>12</v>
      </c>
      <c r="AD18" s="59" t="s">
        <v>12</v>
      </c>
      <c r="AE18" s="60">
        <v>1581</v>
      </c>
      <c r="AF18" s="60">
        <v>2828</v>
      </c>
      <c r="AG18" s="61">
        <f t="shared" si="1"/>
        <v>0.559052333804809</v>
      </c>
      <c r="AH18" s="60">
        <v>1596</v>
      </c>
      <c r="AI18" s="60">
        <v>3095</v>
      </c>
      <c r="AJ18" s="61">
        <f t="shared" si="7"/>
        <v>0.515670436187399</v>
      </c>
    </row>
    <row r="19" spans="2:36" s="3" customFormat="1" ht="15">
      <c r="B19" s="58">
        <v>13</v>
      </c>
      <c r="C19" s="59" t="s">
        <v>13</v>
      </c>
      <c r="D19" s="64">
        <v>2017</v>
      </c>
      <c r="E19" s="64">
        <v>2534</v>
      </c>
      <c r="F19" s="61">
        <f t="shared" si="2"/>
        <v>0.7959747434885557</v>
      </c>
      <c r="G19" s="64">
        <v>2351</v>
      </c>
      <c r="H19" s="64">
        <v>2927</v>
      </c>
      <c r="I19" s="61">
        <f t="shared" si="3"/>
        <v>0.8032114793303724</v>
      </c>
      <c r="K19" s="58">
        <v>13</v>
      </c>
      <c r="L19" s="59" t="s">
        <v>13</v>
      </c>
      <c r="M19" s="60">
        <v>2017</v>
      </c>
      <c r="N19" s="64">
        <v>2534.2363594633644</v>
      </c>
      <c r="O19" s="61">
        <f t="shared" si="4"/>
        <v>0.7959005056762379</v>
      </c>
      <c r="P19" s="60">
        <v>2352</v>
      </c>
      <c r="Q19" s="64">
        <v>2927</v>
      </c>
      <c r="R19" s="61">
        <f t="shared" si="5"/>
        <v>0.8035531260676461</v>
      </c>
      <c r="T19" s="58">
        <v>13</v>
      </c>
      <c r="U19" s="59" t="s">
        <v>13</v>
      </c>
      <c r="V19" s="60">
        <v>2005</v>
      </c>
      <c r="W19" s="64">
        <v>2534.2363594633644</v>
      </c>
      <c r="X19" s="61">
        <f t="shared" si="0"/>
        <v>0.7911653514530774</v>
      </c>
      <c r="Y19" s="60">
        <v>2351</v>
      </c>
      <c r="Z19" s="64">
        <v>2927</v>
      </c>
      <c r="AA19" s="61">
        <f t="shared" si="6"/>
        <v>0.8032114793303724</v>
      </c>
      <c r="AC19" s="58">
        <v>13</v>
      </c>
      <c r="AD19" s="59" t="s">
        <v>13</v>
      </c>
      <c r="AE19" s="60">
        <v>949</v>
      </c>
      <c r="AF19" s="60">
        <v>2145</v>
      </c>
      <c r="AG19" s="61">
        <f t="shared" si="1"/>
        <v>0.44242424242424244</v>
      </c>
      <c r="AH19" s="60">
        <v>1497</v>
      </c>
      <c r="AI19" s="60">
        <v>2827</v>
      </c>
      <c r="AJ19" s="61">
        <f t="shared" si="7"/>
        <v>0.5295366112486735</v>
      </c>
    </row>
    <row r="20" spans="2:36" s="20" customFormat="1" ht="15">
      <c r="B20" s="58">
        <v>14</v>
      </c>
      <c r="C20" s="59" t="s">
        <v>34</v>
      </c>
      <c r="D20" s="64">
        <v>650</v>
      </c>
      <c r="E20" s="64">
        <v>700</v>
      </c>
      <c r="F20" s="61">
        <f t="shared" si="2"/>
        <v>0.9285714285714286</v>
      </c>
      <c r="G20" s="64">
        <v>587</v>
      </c>
      <c r="H20" s="64">
        <v>658</v>
      </c>
      <c r="I20" s="61">
        <f t="shared" si="3"/>
        <v>0.89209726443769</v>
      </c>
      <c r="K20" s="58">
        <v>14</v>
      </c>
      <c r="L20" s="59" t="s">
        <v>34</v>
      </c>
      <c r="M20" s="60">
        <v>650</v>
      </c>
      <c r="N20" s="64">
        <v>700</v>
      </c>
      <c r="O20" s="61">
        <f t="shared" si="4"/>
        <v>0.9285714285714286</v>
      </c>
      <c r="P20" s="60">
        <v>587</v>
      </c>
      <c r="Q20" s="64">
        <v>658</v>
      </c>
      <c r="R20" s="61">
        <f t="shared" si="5"/>
        <v>0.89209726443769</v>
      </c>
      <c r="T20" s="58">
        <v>14</v>
      </c>
      <c r="U20" s="59" t="s">
        <v>34</v>
      </c>
      <c r="V20" s="60">
        <v>651</v>
      </c>
      <c r="W20" s="64">
        <v>700</v>
      </c>
      <c r="X20" s="61">
        <f t="shared" si="0"/>
        <v>0.93</v>
      </c>
      <c r="Y20" s="60">
        <v>587</v>
      </c>
      <c r="Z20" s="64">
        <v>658</v>
      </c>
      <c r="AA20" s="61">
        <f t="shared" si="6"/>
        <v>0.89209726443769</v>
      </c>
      <c r="AC20" s="58">
        <v>14</v>
      </c>
      <c r="AD20" s="59" t="s">
        <v>34</v>
      </c>
      <c r="AE20" s="60">
        <v>451</v>
      </c>
      <c r="AF20" s="60">
        <v>800</v>
      </c>
      <c r="AG20" s="61">
        <f t="shared" si="1"/>
        <v>0.56375</v>
      </c>
      <c r="AH20" s="60">
        <v>546</v>
      </c>
      <c r="AI20" s="60">
        <v>750</v>
      </c>
      <c r="AJ20" s="61">
        <f t="shared" si="7"/>
        <v>0.728</v>
      </c>
    </row>
    <row r="21" spans="2:36" s="3" customFormat="1" ht="15">
      <c r="B21" s="58">
        <v>15</v>
      </c>
      <c r="C21" s="59" t="s">
        <v>296</v>
      </c>
      <c r="D21" s="64">
        <v>3076</v>
      </c>
      <c r="E21" s="64">
        <v>3803</v>
      </c>
      <c r="F21" s="61">
        <f t="shared" si="2"/>
        <v>0.8088351301603997</v>
      </c>
      <c r="G21" s="64">
        <v>3604</v>
      </c>
      <c r="H21" s="64">
        <v>3691</v>
      </c>
      <c r="I21" s="61">
        <f t="shared" si="3"/>
        <v>0.9764291519913303</v>
      </c>
      <c r="K21" s="58">
        <v>15</v>
      </c>
      <c r="L21" s="59" t="s">
        <v>296</v>
      </c>
      <c r="M21" s="60">
        <v>3077</v>
      </c>
      <c r="N21" s="64">
        <v>3803</v>
      </c>
      <c r="O21" s="61">
        <f t="shared" si="4"/>
        <v>0.8090980804627925</v>
      </c>
      <c r="P21" s="60">
        <v>3604</v>
      </c>
      <c r="Q21" s="64">
        <v>3691</v>
      </c>
      <c r="R21" s="61">
        <f t="shared" si="5"/>
        <v>0.9764291519913303</v>
      </c>
      <c r="T21" s="58">
        <v>15</v>
      </c>
      <c r="U21" s="59" t="s">
        <v>296</v>
      </c>
      <c r="V21" s="60">
        <v>3075</v>
      </c>
      <c r="W21" s="64">
        <v>3803</v>
      </c>
      <c r="X21" s="61">
        <f t="shared" si="0"/>
        <v>0.8085721798580069</v>
      </c>
      <c r="Y21" s="60">
        <v>3604</v>
      </c>
      <c r="Z21" s="64">
        <v>3691</v>
      </c>
      <c r="AA21" s="61">
        <f t="shared" si="6"/>
        <v>0.9764291519913303</v>
      </c>
      <c r="AC21" s="58">
        <v>15</v>
      </c>
      <c r="AD21" s="59" t="s">
        <v>296</v>
      </c>
      <c r="AE21" s="60">
        <v>1776</v>
      </c>
      <c r="AF21" s="60">
        <v>3200</v>
      </c>
      <c r="AG21" s="61">
        <f t="shared" si="1"/>
        <v>0.555</v>
      </c>
      <c r="AH21" s="60">
        <v>2995</v>
      </c>
      <c r="AI21" s="60">
        <v>4142</v>
      </c>
      <c r="AJ21" s="61">
        <f t="shared" si="7"/>
        <v>0.7230806373732497</v>
      </c>
    </row>
    <row r="22" spans="2:36" s="20" customFormat="1" ht="15">
      <c r="B22" s="58">
        <v>16</v>
      </c>
      <c r="C22" s="59" t="s">
        <v>15</v>
      </c>
      <c r="D22" s="64">
        <v>4039</v>
      </c>
      <c r="E22" s="64">
        <v>5077</v>
      </c>
      <c r="F22" s="61">
        <f t="shared" si="2"/>
        <v>0.7955485522946621</v>
      </c>
      <c r="G22" s="64">
        <v>4321</v>
      </c>
      <c r="H22" s="64">
        <v>5611</v>
      </c>
      <c r="I22" s="61">
        <f t="shared" si="3"/>
        <v>0.7700944573159865</v>
      </c>
      <c r="K22" s="58">
        <v>16</v>
      </c>
      <c r="L22" s="59" t="s">
        <v>15</v>
      </c>
      <c r="M22" s="60">
        <v>4040</v>
      </c>
      <c r="N22" s="64">
        <v>5077</v>
      </c>
      <c r="O22" s="61">
        <f t="shared" si="4"/>
        <v>0.7957455190072877</v>
      </c>
      <c r="P22" s="60">
        <v>4321</v>
      </c>
      <c r="Q22" s="64">
        <v>5611</v>
      </c>
      <c r="R22" s="61">
        <f t="shared" si="5"/>
        <v>0.7700944573159865</v>
      </c>
      <c r="T22" s="58">
        <v>16</v>
      </c>
      <c r="U22" s="59" t="s">
        <v>15</v>
      </c>
      <c r="V22" s="60">
        <v>4041</v>
      </c>
      <c r="W22" s="64">
        <v>5077</v>
      </c>
      <c r="X22" s="61">
        <f t="shared" si="0"/>
        <v>0.7959424857199133</v>
      </c>
      <c r="Y22" s="60">
        <v>4320</v>
      </c>
      <c r="Z22" s="64">
        <v>5611</v>
      </c>
      <c r="AA22" s="61">
        <f t="shared" si="6"/>
        <v>0.7699162359650686</v>
      </c>
      <c r="AC22" s="58">
        <v>16</v>
      </c>
      <c r="AD22" s="59" t="s">
        <v>15</v>
      </c>
      <c r="AE22" s="60">
        <v>2267</v>
      </c>
      <c r="AF22" s="60">
        <v>4500</v>
      </c>
      <c r="AG22" s="61">
        <f t="shared" si="1"/>
        <v>0.5037777777777778</v>
      </c>
      <c r="AH22" s="60">
        <v>3455</v>
      </c>
      <c r="AI22" s="60">
        <v>5727</v>
      </c>
      <c r="AJ22" s="61">
        <f t="shared" si="7"/>
        <v>0.603282696001397</v>
      </c>
    </row>
    <row r="23" spans="2:36" s="3" customFormat="1" ht="15">
      <c r="B23" s="58">
        <v>17</v>
      </c>
      <c r="C23" s="59" t="s">
        <v>16</v>
      </c>
      <c r="D23" s="64">
        <v>123</v>
      </c>
      <c r="E23" s="64">
        <v>113</v>
      </c>
      <c r="F23" s="61">
        <f t="shared" si="2"/>
        <v>1.0884955752212389</v>
      </c>
      <c r="G23" s="64">
        <v>97</v>
      </c>
      <c r="H23" s="64">
        <v>120</v>
      </c>
      <c r="I23" s="61">
        <f t="shared" si="3"/>
        <v>0.8083333333333333</v>
      </c>
      <c r="K23" s="58">
        <v>17</v>
      </c>
      <c r="L23" s="59" t="s">
        <v>16</v>
      </c>
      <c r="M23" s="60">
        <v>123</v>
      </c>
      <c r="N23" s="64">
        <v>113</v>
      </c>
      <c r="O23" s="61">
        <f t="shared" si="4"/>
        <v>1.0884955752212389</v>
      </c>
      <c r="P23" s="60">
        <v>97</v>
      </c>
      <c r="Q23" s="64">
        <v>120</v>
      </c>
      <c r="R23" s="61">
        <f t="shared" si="5"/>
        <v>0.8083333333333333</v>
      </c>
      <c r="T23" s="58">
        <v>17</v>
      </c>
      <c r="U23" s="59" t="s">
        <v>16</v>
      </c>
      <c r="V23" s="60">
        <v>123</v>
      </c>
      <c r="W23" s="64">
        <v>113</v>
      </c>
      <c r="X23" s="61">
        <f t="shared" si="0"/>
        <v>1.0884955752212389</v>
      </c>
      <c r="Y23" s="60">
        <v>97</v>
      </c>
      <c r="Z23" s="64">
        <v>120</v>
      </c>
      <c r="AA23" s="61">
        <f t="shared" si="6"/>
        <v>0.8083333333333333</v>
      </c>
      <c r="AC23" s="58">
        <v>17</v>
      </c>
      <c r="AD23" s="59" t="s">
        <v>16</v>
      </c>
      <c r="AE23" s="60">
        <v>70</v>
      </c>
      <c r="AF23" s="60">
        <v>116</v>
      </c>
      <c r="AG23" s="61">
        <f t="shared" si="1"/>
        <v>0.603448275862069</v>
      </c>
      <c r="AH23" s="60">
        <v>90</v>
      </c>
      <c r="AI23" s="60">
        <v>125</v>
      </c>
      <c r="AJ23" s="61">
        <f t="shared" si="7"/>
        <v>0.72</v>
      </c>
    </row>
    <row r="24" spans="2:36" s="20" customFormat="1" ht="15">
      <c r="B24" s="58">
        <v>18</v>
      </c>
      <c r="C24" s="59" t="s">
        <v>134</v>
      </c>
      <c r="D24" s="64">
        <v>5265</v>
      </c>
      <c r="E24" s="64">
        <v>6000</v>
      </c>
      <c r="F24" s="61">
        <f t="shared" si="2"/>
        <v>0.8775</v>
      </c>
      <c r="G24" s="64">
        <v>5703</v>
      </c>
      <c r="H24" s="64">
        <v>5380</v>
      </c>
      <c r="I24" s="61">
        <f t="shared" si="3"/>
        <v>1.0600371747211896</v>
      </c>
      <c r="K24" s="58">
        <v>18</v>
      </c>
      <c r="L24" s="59" t="s">
        <v>134</v>
      </c>
      <c r="M24" s="60">
        <v>5266</v>
      </c>
      <c r="N24" s="64">
        <v>6000</v>
      </c>
      <c r="O24" s="61">
        <f t="shared" si="4"/>
        <v>0.8776666666666667</v>
      </c>
      <c r="P24" s="60">
        <v>5703</v>
      </c>
      <c r="Q24" s="64">
        <v>5380</v>
      </c>
      <c r="R24" s="61">
        <f t="shared" si="5"/>
        <v>1.0600371747211896</v>
      </c>
      <c r="T24" s="58">
        <v>18</v>
      </c>
      <c r="U24" s="59" t="s">
        <v>134</v>
      </c>
      <c r="V24" s="60">
        <v>5269</v>
      </c>
      <c r="W24" s="64">
        <v>6000</v>
      </c>
      <c r="X24" s="61">
        <f t="shared" si="0"/>
        <v>0.8781666666666667</v>
      </c>
      <c r="Y24" s="60">
        <v>5705</v>
      </c>
      <c r="Z24" s="64">
        <v>5380</v>
      </c>
      <c r="AA24" s="61">
        <f t="shared" si="6"/>
        <v>1.0604089219330854</v>
      </c>
      <c r="AC24" s="58">
        <v>18</v>
      </c>
      <c r="AD24" s="59" t="s">
        <v>134</v>
      </c>
      <c r="AE24" s="60">
        <v>2892</v>
      </c>
      <c r="AF24" s="60">
        <v>5878</v>
      </c>
      <c r="AG24" s="61">
        <f t="shared" si="1"/>
        <v>0.4920040830214359</v>
      </c>
      <c r="AH24" s="60">
        <v>4646</v>
      </c>
      <c r="AI24" s="60">
        <v>5250</v>
      </c>
      <c r="AJ24" s="61">
        <f t="shared" si="7"/>
        <v>0.8849523809523809</v>
      </c>
    </row>
    <row r="25" spans="2:36" s="3" customFormat="1" ht="15">
      <c r="B25" s="58">
        <v>19</v>
      </c>
      <c r="C25" s="59" t="s">
        <v>17</v>
      </c>
      <c r="D25" s="64">
        <v>9619</v>
      </c>
      <c r="E25" s="64">
        <v>10000</v>
      </c>
      <c r="F25" s="61">
        <f t="shared" si="2"/>
        <v>0.9619</v>
      </c>
      <c r="G25" s="64">
        <v>9371</v>
      </c>
      <c r="H25" s="64">
        <v>9826</v>
      </c>
      <c r="I25" s="61">
        <f t="shared" si="3"/>
        <v>0.9536942804803582</v>
      </c>
      <c r="K25" s="58">
        <v>19</v>
      </c>
      <c r="L25" s="59" t="s">
        <v>17</v>
      </c>
      <c r="M25" s="60">
        <v>9624</v>
      </c>
      <c r="N25" s="64">
        <v>10000</v>
      </c>
      <c r="O25" s="61">
        <f t="shared" si="4"/>
        <v>0.9624</v>
      </c>
      <c r="P25" s="60">
        <v>9372</v>
      </c>
      <c r="Q25" s="64">
        <v>9826</v>
      </c>
      <c r="R25" s="61">
        <f t="shared" si="5"/>
        <v>0.9537960512924893</v>
      </c>
      <c r="T25" s="58">
        <v>19</v>
      </c>
      <c r="U25" s="59" t="s">
        <v>17</v>
      </c>
      <c r="V25" s="60">
        <v>9625</v>
      </c>
      <c r="W25" s="64">
        <v>10000</v>
      </c>
      <c r="X25" s="61">
        <f t="shared" si="0"/>
        <v>0.9625</v>
      </c>
      <c r="Y25" s="60">
        <v>9371</v>
      </c>
      <c r="Z25" s="64">
        <v>9826</v>
      </c>
      <c r="AA25" s="61">
        <f t="shared" si="6"/>
        <v>0.9536942804803582</v>
      </c>
      <c r="AC25" s="58">
        <v>19</v>
      </c>
      <c r="AD25" s="59" t="s">
        <v>17</v>
      </c>
      <c r="AE25" s="60">
        <v>5332</v>
      </c>
      <c r="AF25" s="60">
        <v>10341</v>
      </c>
      <c r="AG25" s="61">
        <f t="shared" si="1"/>
        <v>0.5156174451213615</v>
      </c>
      <c r="AH25" s="60">
        <v>7459</v>
      </c>
      <c r="AI25" s="60">
        <v>9000</v>
      </c>
      <c r="AJ25" s="61">
        <f t="shared" si="7"/>
        <v>0.8287777777777777</v>
      </c>
    </row>
    <row r="26" spans="2:36" s="20" customFormat="1" ht="15">
      <c r="B26" s="58">
        <v>20</v>
      </c>
      <c r="C26" s="59" t="s">
        <v>18</v>
      </c>
      <c r="D26" s="64">
        <v>43</v>
      </c>
      <c r="E26" s="64">
        <v>40</v>
      </c>
      <c r="F26" s="61">
        <f t="shared" si="2"/>
        <v>1.075</v>
      </c>
      <c r="G26" s="64">
        <v>35</v>
      </c>
      <c r="H26" s="64">
        <v>45</v>
      </c>
      <c r="I26" s="61">
        <f t="shared" si="3"/>
        <v>0.7777777777777778</v>
      </c>
      <c r="K26" s="58">
        <v>20</v>
      </c>
      <c r="L26" s="59" t="s">
        <v>18</v>
      </c>
      <c r="M26" s="60">
        <v>43</v>
      </c>
      <c r="N26" s="64">
        <v>40</v>
      </c>
      <c r="O26" s="61">
        <f t="shared" si="4"/>
        <v>1.075</v>
      </c>
      <c r="P26" s="60">
        <v>35</v>
      </c>
      <c r="Q26" s="64">
        <v>45</v>
      </c>
      <c r="R26" s="61">
        <f t="shared" si="5"/>
        <v>0.7777777777777778</v>
      </c>
      <c r="T26" s="58">
        <v>20</v>
      </c>
      <c r="U26" s="59" t="s">
        <v>18</v>
      </c>
      <c r="V26" s="60">
        <v>43</v>
      </c>
      <c r="W26" s="64">
        <v>40</v>
      </c>
      <c r="X26" s="61">
        <f t="shared" si="0"/>
        <v>1.075</v>
      </c>
      <c r="Y26" s="60">
        <v>35</v>
      </c>
      <c r="Z26" s="64">
        <v>45</v>
      </c>
      <c r="AA26" s="61">
        <f t="shared" si="6"/>
        <v>0.7777777777777778</v>
      </c>
      <c r="AC26" s="58">
        <v>20</v>
      </c>
      <c r="AD26" s="59" t="s">
        <v>18</v>
      </c>
      <c r="AE26" s="60">
        <v>18</v>
      </c>
      <c r="AF26" s="60">
        <v>40</v>
      </c>
      <c r="AG26" s="61">
        <f t="shared" si="1"/>
        <v>0.45</v>
      </c>
      <c r="AH26" s="60">
        <v>33</v>
      </c>
      <c r="AI26" s="60">
        <v>40</v>
      </c>
      <c r="AJ26" s="61">
        <f t="shared" si="7"/>
        <v>0.825</v>
      </c>
    </row>
    <row r="27" spans="2:36" s="3" customFormat="1" ht="15">
      <c r="B27" s="486" t="s">
        <v>135</v>
      </c>
      <c r="C27" s="486"/>
      <c r="D27" s="62">
        <f>SUM(D7:D26)</f>
        <v>98292</v>
      </c>
      <c r="E27" s="62">
        <f>SUM(E7:E26)</f>
        <v>108425.26977004834</v>
      </c>
      <c r="F27" s="61">
        <f>+D27/E27</f>
        <v>0.9065414382501488</v>
      </c>
      <c r="G27" s="62">
        <f>SUM(G7:G26)</f>
        <v>100515</v>
      </c>
      <c r="H27" s="62">
        <f>SUM(H7:H26)</f>
        <v>105191</v>
      </c>
      <c r="I27" s="61">
        <f>+G27/H27</f>
        <v>0.9555475278303277</v>
      </c>
      <c r="K27" s="486" t="s">
        <v>135</v>
      </c>
      <c r="L27" s="486"/>
      <c r="M27" s="62">
        <f>SUM(M7:M26)</f>
        <v>98331</v>
      </c>
      <c r="N27" s="60">
        <f>SUM(N7:N26)</f>
        <v>108425.67557403169</v>
      </c>
      <c r="O27" s="61">
        <f>M27/N27</f>
        <v>0.9068977387451077</v>
      </c>
      <c r="P27" s="62">
        <f>SUM(P7:P26)</f>
        <v>100520</v>
      </c>
      <c r="Q27" s="60">
        <f>SUM(Q7:Q26)</f>
        <v>105191</v>
      </c>
      <c r="R27" s="61">
        <f>P27/Q27</f>
        <v>0.9555950604139137</v>
      </c>
      <c r="T27" s="486" t="s">
        <v>135</v>
      </c>
      <c r="U27" s="486"/>
      <c r="V27" s="62">
        <f>SUM(V7:V26)</f>
        <v>97829</v>
      </c>
      <c r="W27" s="60">
        <f>SUM(W7:W26)</f>
        <v>108425.67557403169</v>
      </c>
      <c r="X27" s="61">
        <f t="shared" si="0"/>
        <v>0.9022678390710472</v>
      </c>
      <c r="Y27" s="62">
        <f>SUM(Y7:Y26)</f>
        <v>100365</v>
      </c>
      <c r="Z27" s="60">
        <f>SUM(Z7:Z26)</f>
        <v>105191</v>
      </c>
      <c r="AA27" s="61">
        <f t="shared" si="6"/>
        <v>0.9541215503227463</v>
      </c>
      <c r="AC27" s="486" t="s">
        <v>135</v>
      </c>
      <c r="AD27" s="486"/>
      <c r="AE27" s="62">
        <f>SUM(AE7:AE26)</f>
        <v>56389</v>
      </c>
      <c r="AF27" s="62">
        <f>SUM(AF7:AF26)</f>
        <v>105297.62940422408</v>
      </c>
      <c r="AG27" s="61">
        <f t="shared" si="1"/>
        <v>0.5355201282217843</v>
      </c>
      <c r="AH27" s="62">
        <f>SUM(AH7:AH26)</f>
        <v>81853</v>
      </c>
      <c r="AI27" s="62">
        <f>SUM(AI7:AI26)</f>
        <v>105341.1177621702</v>
      </c>
      <c r="AJ27" s="61">
        <f t="shared" si="7"/>
        <v>0.7770280184875238</v>
      </c>
    </row>
    <row r="28" s="3" customFormat="1" ht="15"/>
    <row r="30" ht="15">
      <c r="E30" s="411">
        <f>SUM(E7:E26)</f>
        <v>108425.26977004834</v>
      </c>
    </row>
  </sheetData>
  <sheetProtection/>
  <mergeCells count="28">
    <mergeCell ref="AE4:AG4"/>
    <mergeCell ref="AH4:AJ4"/>
    <mergeCell ref="D5:F5"/>
    <mergeCell ref="G5:I5"/>
    <mergeCell ref="K5:K6"/>
    <mergeCell ref="L5:L6"/>
    <mergeCell ref="M5:O5"/>
    <mergeCell ref="P5:R5"/>
    <mergeCell ref="D4:F4"/>
    <mergeCell ref="G4:I4"/>
    <mergeCell ref="M4:O4"/>
    <mergeCell ref="P4:R4"/>
    <mergeCell ref="AE5:AG5"/>
    <mergeCell ref="AH5:AJ5"/>
    <mergeCell ref="B27:C27"/>
    <mergeCell ref="K27:L27"/>
    <mergeCell ref="T27:U27"/>
    <mergeCell ref="AC27:AD27"/>
    <mergeCell ref="T5:T6"/>
    <mergeCell ref="U5:U6"/>
    <mergeCell ref="V5:X5"/>
    <mergeCell ref="Y5:AA5"/>
    <mergeCell ref="AC5:AC6"/>
    <mergeCell ref="AD5:AD6"/>
    <mergeCell ref="B4:B6"/>
    <mergeCell ref="C4:C6"/>
    <mergeCell ref="V4:X4"/>
    <mergeCell ref="Y4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3:AJ38"/>
  <sheetViews>
    <sheetView zoomScalePageLayoutView="0" workbookViewId="0" topLeftCell="A4">
      <selection activeCell="I18" sqref="I18"/>
    </sheetView>
  </sheetViews>
  <sheetFormatPr defaultColWidth="11.421875" defaultRowHeight="15"/>
  <cols>
    <col min="1" max="1" width="11.421875" style="1" customWidth="1"/>
    <col min="2" max="2" width="16.57421875" style="1" customWidth="1"/>
    <col min="3" max="3" width="13.00390625" style="1" customWidth="1"/>
    <col min="4" max="4" width="16.00390625" style="1" customWidth="1"/>
    <col min="5" max="8" width="16.7109375" style="1" customWidth="1"/>
    <col min="9" max="11" width="11.421875" style="1" customWidth="1"/>
    <col min="12" max="12" width="17.00390625" style="1" customWidth="1"/>
    <col min="13" max="13" width="8.140625" style="1" customWidth="1"/>
    <col min="14" max="14" width="12.28125" style="1" customWidth="1"/>
    <col min="15" max="15" width="9.7109375" style="1" customWidth="1"/>
    <col min="16" max="16" width="9.28125" style="1" customWidth="1"/>
    <col min="17" max="17" width="11.140625" style="1" customWidth="1"/>
    <col min="18" max="18" width="10.140625" style="1" customWidth="1"/>
    <col min="19" max="19" width="0" style="1" hidden="1" customWidth="1"/>
    <col min="20" max="20" width="16.28125" style="1" hidden="1" customWidth="1"/>
    <col min="21" max="21" width="11.7109375" style="1" customWidth="1"/>
    <col min="22" max="22" width="9.7109375" style="1" customWidth="1"/>
    <col min="23" max="23" width="8.140625" style="1" customWidth="1"/>
    <col min="24" max="24" width="12.00390625" style="1" customWidth="1"/>
    <col min="25" max="25" width="10.28125" style="1" customWidth="1"/>
    <col min="26" max="26" width="10.57421875" style="1" customWidth="1"/>
    <col min="27" max="27" width="0" style="1" hidden="1" customWidth="1"/>
    <col min="28" max="28" width="11.421875" style="1" customWidth="1"/>
    <col min="29" max="29" width="20.00390625" style="1" customWidth="1"/>
    <col min="30" max="35" width="15.140625" style="1" customWidth="1"/>
    <col min="36" max="16384" width="11.421875" style="1" customWidth="1"/>
  </cols>
  <sheetData>
    <row r="3" spans="3:32" ht="15">
      <c r="C3" s="4"/>
      <c r="O3" s="4"/>
      <c r="AF3" s="4"/>
    </row>
    <row r="4" ht="6.75" customHeight="1"/>
    <row r="5" spans="30:36" ht="14.25" customHeight="1" thickBot="1">
      <c r="AD5" s="433" t="s">
        <v>62</v>
      </c>
      <c r="AE5" s="433"/>
      <c r="AF5" s="433"/>
      <c r="AG5" s="433"/>
      <c r="AH5" s="433"/>
      <c r="AI5" s="433"/>
      <c r="AJ5" s="433"/>
    </row>
    <row r="6" spans="2:36" ht="31.5" customHeight="1">
      <c r="B6" s="421" t="s">
        <v>63</v>
      </c>
      <c r="C6" s="422"/>
      <c r="D6" s="422"/>
      <c r="E6" s="422"/>
      <c r="F6" s="422"/>
      <c r="G6" s="422"/>
      <c r="H6" s="423"/>
      <c r="L6" s="427" t="s">
        <v>64</v>
      </c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9"/>
      <c r="AC6" s="200"/>
      <c r="AD6" s="433"/>
      <c r="AE6" s="433"/>
      <c r="AF6" s="433"/>
      <c r="AG6" s="433"/>
      <c r="AH6" s="433"/>
      <c r="AI6" s="433"/>
      <c r="AJ6" s="433"/>
    </row>
    <row r="7" spans="2:26" ht="15.75" customHeight="1" thickBot="1">
      <c r="B7" s="424"/>
      <c r="C7" s="425"/>
      <c r="D7" s="425"/>
      <c r="E7" s="425"/>
      <c r="F7" s="425"/>
      <c r="G7" s="425"/>
      <c r="H7" s="426"/>
      <c r="L7" s="430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2:28" s="3" customFormat="1" ht="15.75">
      <c r="B8" s="193"/>
      <c r="C8" s="193"/>
      <c r="D8" s="193"/>
      <c r="E8" s="193"/>
      <c r="F8" s="193"/>
      <c r="G8" s="193"/>
      <c r="H8" s="193"/>
      <c r="I8" s="1"/>
      <c r="J8" s="1"/>
      <c r="K8" s="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"/>
      <c r="AB8" s="1"/>
    </row>
    <row r="9" spans="2:36" s="3" customFormat="1" ht="15.75">
      <c r="B9" s="193"/>
      <c r="C9" s="193"/>
      <c r="D9" s="193"/>
      <c r="E9" s="193"/>
      <c r="F9" s="193"/>
      <c r="G9" s="193"/>
      <c r="H9" s="19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D9" s="434" t="s">
        <v>65</v>
      </c>
      <c r="AE9" s="440" t="s">
        <v>26</v>
      </c>
      <c r="AF9" s="440"/>
      <c r="AG9" s="440"/>
      <c r="AH9" s="441" t="s">
        <v>27</v>
      </c>
      <c r="AI9" s="441"/>
      <c r="AJ9" s="441"/>
    </row>
    <row r="10" spans="12:36" s="3" customFormat="1" ht="17.25" customHeight="1">
      <c r="L10" s="417" t="s">
        <v>25</v>
      </c>
      <c r="M10" s="436" t="s">
        <v>26</v>
      </c>
      <c r="N10" s="436"/>
      <c r="O10" s="436"/>
      <c r="P10" s="436"/>
      <c r="Q10" s="436"/>
      <c r="R10" s="436"/>
      <c r="S10" s="436"/>
      <c r="T10" s="417" t="s">
        <v>25</v>
      </c>
      <c r="U10" s="436" t="s">
        <v>27</v>
      </c>
      <c r="V10" s="436"/>
      <c r="W10" s="436"/>
      <c r="X10" s="436"/>
      <c r="Y10" s="436"/>
      <c r="Z10" s="436"/>
      <c r="AA10" s="436"/>
      <c r="AD10" s="434"/>
      <c r="AE10" s="95" t="s">
        <v>66</v>
      </c>
      <c r="AF10" s="95" t="s">
        <v>29</v>
      </c>
      <c r="AG10" s="95" t="s">
        <v>47</v>
      </c>
      <c r="AH10" s="95" t="s">
        <v>66</v>
      </c>
      <c r="AI10" s="95" t="s">
        <v>29</v>
      </c>
      <c r="AJ10" s="95" t="s">
        <v>47</v>
      </c>
    </row>
    <row r="11" spans="2:36" s="3" customFormat="1" ht="15.75">
      <c r="B11" s="438" t="s">
        <v>25</v>
      </c>
      <c r="C11" s="439" t="s">
        <v>26</v>
      </c>
      <c r="D11" s="439"/>
      <c r="E11" s="439"/>
      <c r="F11" s="439" t="s">
        <v>27</v>
      </c>
      <c r="G11" s="439"/>
      <c r="H11" s="439"/>
      <c r="L11" s="417"/>
      <c r="M11" s="416" t="s">
        <v>45</v>
      </c>
      <c r="N11" s="416"/>
      <c r="O11" s="416"/>
      <c r="P11" s="416" t="s">
        <v>46</v>
      </c>
      <c r="Q11" s="416"/>
      <c r="R11" s="416"/>
      <c r="S11" s="417" t="s">
        <v>47</v>
      </c>
      <c r="T11" s="417"/>
      <c r="U11" s="416" t="s">
        <v>45</v>
      </c>
      <c r="V11" s="416"/>
      <c r="W11" s="416"/>
      <c r="X11" s="416" t="s">
        <v>46</v>
      </c>
      <c r="Y11" s="416"/>
      <c r="Z11" s="416"/>
      <c r="AA11" s="417" t="s">
        <v>47</v>
      </c>
      <c r="AD11" s="84" t="s">
        <v>23</v>
      </c>
      <c r="AE11" s="96">
        <v>4820.999999999999</v>
      </c>
      <c r="AF11" s="86">
        <v>5.756761597707325</v>
      </c>
      <c r="AG11" s="96">
        <v>83745</v>
      </c>
      <c r="AH11" s="85">
        <v>4326.460688857786</v>
      </c>
      <c r="AI11" s="86">
        <v>6.581269396945172</v>
      </c>
      <c r="AJ11" s="96">
        <v>65739</v>
      </c>
    </row>
    <row r="12" spans="2:36" s="3" customFormat="1" ht="45">
      <c r="B12" s="438"/>
      <c r="C12" s="294" t="s">
        <v>66</v>
      </c>
      <c r="D12" s="294" t="s">
        <v>29</v>
      </c>
      <c r="E12" s="294" t="s">
        <v>30</v>
      </c>
      <c r="F12" s="294" t="s">
        <v>66</v>
      </c>
      <c r="G12" s="294" t="s">
        <v>29</v>
      </c>
      <c r="H12" s="294" t="s">
        <v>30</v>
      </c>
      <c r="L12" s="417"/>
      <c r="M12" s="116" t="s">
        <v>66</v>
      </c>
      <c r="N12" s="116" t="s">
        <v>29</v>
      </c>
      <c r="O12" s="116" t="s">
        <v>478</v>
      </c>
      <c r="P12" s="116" t="s">
        <v>66</v>
      </c>
      <c r="Q12" s="116" t="s">
        <v>29</v>
      </c>
      <c r="R12" s="116" t="s">
        <v>479</v>
      </c>
      <c r="S12" s="417"/>
      <c r="T12" s="417"/>
      <c r="U12" s="116" t="s">
        <v>66</v>
      </c>
      <c r="V12" s="116" t="s">
        <v>29</v>
      </c>
      <c r="W12" s="116" t="s">
        <v>478</v>
      </c>
      <c r="X12" s="116" t="s">
        <v>66</v>
      </c>
      <c r="Y12" s="116" t="s">
        <v>29</v>
      </c>
      <c r="Z12" s="116" t="s">
        <v>479</v>
      </c>
      <c r="AA12" s="417"/>
      <c r="AB12" s="67"/>
      <c r="AD12" s="88" t="s">
        <v>52</v>
      </c>
      <c r="AE12" s="97">
        <v>302.00000000000006</v>
      </c>
      <c r="AF12" s="90">
        <v>5.330038828097424</v>
      </c>
      <c r="AG12" s="97">
        <v>5666</v>
      </c>
      <c r="AH12" s="89">
        <v>175</v>
      </c>
      <c r="AI12" s="90">
        <v>7.267441860465116</v>
      </c>
      <c r="AJ12" s="97">
        <v>2408</v>
      </c>
    </row>
    <row r="13" spans="2:36" s="3" customFormat="1" ht="15">
      <c r="B13" s="256" t="s">
        <v>1</v>
      </c>
      <c r="C13" s="133">
        <v>643</v>
      </c>
      <c r="D13" s="257">
        <v>4.550923632245736</v>
      </c>
      <c r="E13" s="258">
        <v>14129</v>
      </c>
      <c r="F13" s="258">
        <v>555</v>
      </c>
      <c r="G13" s="308">
        <v>4.7278303092256575</v>
      </c>
      <c r="H13" s="258">
        <v>11739</v>
      </c>
      <c r="L13" s="256" t="s">
        <v>1</v>
      </c>
      <c r="M13" s="133">
        <v>296</v>
      </c>
      <c r="N13" s="257">
        <v>4.3</v>
      </c>
      <c r="O13" s="258">
        <v>6938</v>
      </c>
      <c r="P13" s="133">
        <v>347</v>
      </c>
      <c r="Q13" s="257">
        <v>4.8</v>
      </c>
      <c r="R13" s="258">
        <v>7191</v>
      </c>
      <c r="S13" s="258">
        <v>14129</v>
      </c>
      <c r="T13" s="256" t="s">
        <v>1</v>
      </c>
      <c r="U13" s="259">
        <v>241</v>
      </c>
      <c r="V13" s="260">
        <v>4.343124887367093</v>
      </c>
      <c r="W13" s="259">
        <v>5545</v>
      </c>
      <c r="X13" s="259">
        <v>314</v>
      </c>
      <c r="Y13" s="260">
        <v>5.082284607938044</v>
      </c>
      <c r="Z13" s="259">
        <v>6194</v>
      </c>
      <c r="AA13" s="259">
        <v>11739</v>
      </c>
      <c r="AB13" s="6"/>
      <c r="AD13" s="84" t="s">
        <v>22</v>
      </c>
      <c r="AE13" s="96">
        <v>6309</v>
      </c>
      <c r="AF13" s="86">
        <v>4.239520475224105</v>
      </c>
      <c r="AG13" s="96">
        <v>148814</v>
      </c>
      <c r="AH13" s="85">
        <v>5127.090680186663</v>
      </c>
      <c r="AI13" s="86">
        <v>4.216634877448075</v>
      </c>
      <c r="AJ13" s="96">
        <v>121592</v>
      </c>
    </row>
    <row r="14" spans="2:36" s="3" customFormat="1" ht="15">
      <c r="B14" s="311" t="s">
        <v>2</v>
      </c>
      <c r="C14" s="323">
        <v>200</v>
      </c>
      <c r="D14" s="324">
        <v>5.033979360684621</v>
      </c>
      <c r="E14" s="314">
        <v>3973</v>
      </c>
      <c r="F14" s="314">
        <v>168</v>
      </c>
      <c r="G14" s="315">
        <v>4.559023066485754</v>
      </c>
      <c r="H14" s="314">
        <v>3685</v>
      </c>
      <c r="L14" s="256" t="s">
        <v>2</v>
      </c>
      <c r="M14" s="133">
        <v>104</v>
      </c>
      <c r="N14" s="257">
        <v>5.3</v>
      </c>
      <c r="O14" s="258">
        <v>1953</v>
      </c>
      <c r="P14" s="133">
        <v>96</v>
      </c>
      <c r="Q14" s="257">
        <v>4.8</v>
      </c>
      <c r="R14" s="258">
        <v>2020</v>
      </c>
      <c r="S14" s="258">
        <v>3973</v>
      </c>
      <c r="T14" s="256" t="s">
        <v>2</v>
      </c>
      <c r="U14" s="259">
        <v>69</v>
      </c>
      <c r="V14" s="260">
        <v>3.8698822209758834</v>
      </c>
      <c r="W14" s="259">
        <v>1780</v>
      </c>
      <c r="X14" s="259">
        <v>99</v>
      </c>
      <c r="Y14" s="260">
        <v>5.194123819517314</v>
      </c>
      <c r="Z14" s="259">
        <v>1905</v>
      </c>
      <c r="AA14" s="259">
        <v>3685</v>
      </c>
      <c r="AB14" s="6"/>
      <c r="AD14" s="88" t="s">
        <v>53</v>
      </c>
      <c r="AE14" s="97">
        <v>134</v>
      </c>
      <c r="AF14" s="90">
        <v>3.8220193953223047</v>
      </c>
      <c r="AG14" s="97">
        <v>3506</v>
      </c>
      <c r="AH14" s="89">
        <v>92.95366218236175</v>
      </c>
      <c r="AI14" s="90">
        <v>4.633781763826607</v>
      </c>
      <c r="AJ14" s="97">
        <v>2006</v>
      </c>
    </row>
    <row r="15" spans="2:36" s="3" customFormat="1" ht="15">
      <c r="B15" s="256" t="s">
        <v>31</v>
      </c>
      <c r="C15" s="133">
        <v>358</v>
      </c>
      <c r="D15" s="257">
        <v>4.890042343942085</v>
      </c>
      <c r="E15" s="258">
        <v>7321</v>
      </c>
      <c r="F15" s="258">
        <v>245</v>
      </c>
      <c r="G15" s="308">
        <v>5.041152263374485</v>
      </c>
      <c r="H15" s="258">
        <v>4860</v>
      </c>
      <c r="L15" s="256" t="s">
        <v>31</v>
      </c>
      <c r="M15" s="133">
        <v>172</v>
      </c>
      <c r="N15" s="257">
        <v>4.8</v>
      </c>
      <c r="O15" s="258">
        <v>3607</v>
      </c>
      <c r="P15" s="133">
        <v>186</v>
      </c>
      <c r="Q15" s="257">
        <v>5</v>
      </c>
      <c r="R15" s="258">
        <v>3714</v>
      </c>
      <c r="S15" s="258">
        <v>7321</v>
      </c>
      <c r="T15" s="256" t="s">
        <v>31</v>
      </c>
      <c r="U15" s="259">
        <v>110</v>
      </c>
      <c r="V15" s="260">
        <v>4.659042778483694</v>
      </c>
      <c r="W15" s="259">
        <v>2361</v>
      </c>
      <c r="X15" s="259">
        <v>135</v>
      </c>
      <c r="Y15" s="260">
        <v>5.4</v>
      </c>
      <c r="Z15" s="259">
        <v>2499</v>
      </c>
      <c r="AA15" s="259">
        <v>4860</v>
      </c>
      <c r="AB15" s="6"/>
      <c r="AD15" s="84" t="s">
        <v>54</v>
      </c>
      <c r="AE15" s="96">
        <v>53</v>
      </c>
      <c r="AF15" s="86">
        <v>5.573080967402734</v>
      </c>
      <c r="AG15" s="96">
        <v>951</v>
      </c>
      <c r="AH15" s="85">
        <v>26.72</v>
      </c>
      <c r="AI15" s="86">
        <v>4</v>
      </c>
      <c r="AJ15" s="96">
        <v>668</v>
      </c>
    </row>
    <row r="16" spans="2:36" s="3" customFormat="1" ht="15">
      <c r="B16" s="311" t="s">
        <v>32</v>
      </c>
      <c r="C16" s="323">
        <v>1076</v>
      </c>
      <c r="D16" s="324">
        <v>6.307151230949589</v>
      </c>
      <c r="E16" s="314">
        <v>17060</v>
      </c>
      <c r="F16" s="314">
        <v>972</v>
      </c>
      <c r="G16" s="315">
        <v>6.926530321385306</v>
      </c>
      <c r="H16" s="314">
        <v>14033</v>
      </c>
      <c r="L16" s="256" t="s">
        <v>480</v>
      </c>
      <c r="M16" s="133">
        <v>519</v>
      </c>
      <c r="N16" s="257">
        <v>6.3</v>
      </c>
      <c r="O16" s="258">
        <v>8206</v>
      </c>
      <c r="P16" s="133">
        <v>557</v>
      </c>
      <c r="Q16" s="257">
        <v>6.3</v>
      </c>
      <c r="R16" s="258">
        <v>8854</v>
      </c>
      <c r="S16" s="258">
        <v>17060</v>
      </c>
      <c r="T16" s="256" t="s">
        <v>480</v>
      </c>
      <c r="U16" s="259">
        <v>453</v>
      </c>
      <c r="V16" s="260">
        <v>6.715090423954936</v>
      </c>
      <c r="W16" s="259">
        <v>6740</v>
      </c>
      <c r="X16" s="259">
        <v>519</v>
      </c>
      <c r="Y16" s="260">
        <v>7.108615258183811</v>
      </c>
      <c r="Z16" s="259">
        <v>7293</v>
      </c>
      <c r="AA16" s="259">
        <v>14033</v>
      </c>
      <c r="AB16" s="6"/>
      <c r="AD16" s="92" t="s">
        <v>55</v>
      </c>
      <c r="AE16" s="91">
        <v>11619</v>
      </c>
      <c r="AF16" s="94">
        <v>4.78774692807872</v>
      </c>
      <c r="AG16" s="91">
        <v>242682</v>
      </c>
      <c r="AH16" s="93">
        <v>9748.050662120866</v>
      </c>
      <c r="AI16" s="94">
        <v>5.0662120865642475</v>
      </c>
      <c r="AJ16" s="91">
        <v>192413</v>
      </c>
    </row>
    <row r="17" spans="2:35" s="3" customFormat="1" ht="15">
      <c r="B17" s="256" t="s">
        <v>5</v>
      </c>
      <c r="C17" s="133">
        <v>789</v>
      </c>
      <c r="D17" s="257">
        <v>5.759124087591241</v>
      </c>
      <c r="E17" s="258">
        <v>13700</v>
      </c>
      <c r="F17" s="258">
        <v>760</v>
      </c>
      <c r="G17" s="308">
        <v>5.469199769717904</v>
      </c>
      <c r="H17" s="258">
        <v>13896</v>
      </c>
      <c r="L17" s="256" t="s">
        <v>5</v>
      </c>
      <c r="M17" s="133">
        <v>351</v>
      </c>
      <c r="N17" s="257">
        <v>5.3</v>
      </c>
      <c r="O17" s="258">
        <v>6648</v>
      </c>
      <c r="P17" s="133">
        <v>438</v>
      </c>
      <c r="Q17" s="257">
        <v>6.2</v>
      </c>
      <c r="R17" s="258">
        <v>7052</v>
      </c>
      <c r="S17" s="258">
        <v>13700</v>
      </c>
      <c r="T17" s="256" t="s">
        <v>5</v>
      </c>
      <c r="U17" s="259">
        <v>367</v>
      </c>
      <c r="V17" s="260">
        <v>5.308588692274493</v>
      </c>
      <c r="W17" s="259">
        <v>6939</v>
      </c>
      <c r="X17" s="259">
        <v>393</v>
      </c>
      <c r="Y17" s="260">
        <v>5.6</v>
      </c>
      <c r="Z17" s="259">
        <v>6957</v>
      </c>
      <c r="AA17" s="259">
        <v>13896</v>
      </c>
      <c r="AB17" s="6"/>
      <c r="AD17" s="8" t="s">
        <v>56</v>
      </c>
      <c r="AE17" s="10"/>
      <c r="AF17" s="10"/>
      <c r="AG17" s="10"/>
      <c r="AH17" s="10"/>
      <c r="AI17" s="10"/>
    </row>
    <row r="18" spans="2:35" s="3" customFormat="1" ht="15">
      <c r="B18" s="311" t="s">
        <v>6</v>
      </c>
      <c r="C18" s="323">
        <v>439</v>
      </c>
      <c r="D18" s="324">
        <v>5.596634370219276</v>
      </c>
      <c r="E18" s="314">
        <v>7844</v>
      </c>
      <c r="F18" s="314">
        <v>545</v>
      </c>
      <c r="G18" s="315">
        <v>7.3838233301720635</v>
      </c>
      <c r="H18" s="314">
        <v>7381</v>
      </c>
      <c r="L18" s="256" t="s">
        <v>6</v>
      </c>
      <c r="M18" s="133">
        <v>213</v>
      </c>
      <c r="N18" s="257">
        <v>5.7</v>
      </c>
      <c r="O18" s="258">
        <v>3717</v>
      </c>
      <c r="P18" s="133">
        <v>226</v>
      </c>
      <c r="Q18" s="257">
        <v>5.5</v>
      </c>
      <c r="R18" s="258">
        <v>4127</v>
      </c>
      <c r="S18" s="258">
        <v>7844</v>
      </c>
      <c r="T18" s="256" t="s">
        <v>6</v>
      </c>
      <c r="U18" s="259">
        <v>275</v>
      </c>
      <c r="V18" s="260">
        <v>7.6</v>
      </c>
      <c r="W18" s="259">
        <v>3595</v>
      </c>
      <c r="X18" s="259">
        <v>270</v>
      </c>
      <c r="Y18" s="260">
        <v>7.1</v>
      </c>
      <c r="Z18" s="259">
        <v>3786</v>
      </c>
      <c r="AA18" s="259">
        <v>7381</v>
      </c>
      <c r="AB18" s="6"/>
      <c r="AD18" s="8" t="s">
        <v>61</v>
      </c>
      <c r="AE18" s="10"/>
      <c r="AF18" s="10"/>
      <c r="AG18" s="10"/>
      <c r="AH18" s="10"/>
      <c r="AI18" s="10"/>
    </row>
    <row r="19" spans="2:35" s="3" customFormat="1" ht="15">
      <c r="B19" s="256" t="s">
        <v>7</v>
      </c>
      <c r="C19" s="133">
        <v>1388</v>
      </c>
      <c r="D19" s="257">
        <v>4.756030701754386</v>
      </c>
      <c r="E19" s="258">
        <v>29184</v>
      </c>
      <c r="F19" s="258">
        <v>912</v>
      </c>
      <c r="G19" s="308">
        <v>4.383561643835616</v>
      </c>
      <c r="H19" s="258">
        <v>20805</v>
      </c>
      <c r="L19" s="256" t="s">
        <v>7</v>
      </c>
      <c r="M19" s="133">
        <v>686</v>
      </c>
      <c r="N19" s="257">
        <v>4.8</v>
      </c>
      <c r="O19" s="258">
        <v>14240</v>
      </c>
      <c r="P19" s="133">
        <v>702</v>
      </c>
      <c r="Q19" s="257">
        <v>4.7</v>
      </c>
      <c r="R19" s="258">
        <v>14944</v>
      </c>
      <c r="S19" s="258">
        <v>29184</v>
      </c>
      <c r="T19" s="256" t="s">
        <v>7</v>
      </c>
      <c r="U19" s="259">
        <v>404</v>
      </c>
      <c r="V19" s="260">
        <v>4.079983841648152</v>
      </c>
      <c r="W19" s="259">
        <v>9892</v>
      </c>
      <c r="X19" s="259">
        <v>508</v>
      </c>
      <c r="Y19" s="260">
        <v>4.671613080516625</v>
      </c>
      <c r="Z19" s="259">
        <v>10913</v>
      </c>
      <c r="AA19" s="259">
        <v>20805</v>
      </c>
      <c r="AB19" s="6"/>
      <c r="AD19" s="9"/>
      <c r="AE19" s="10"/>
      <c r="AF19" s="10"/>
      <c r="AG19" s="10"/>
      <c r="AH19" s="10"/>
      <c r="AI19" s="10"/>
    </row>
    <row r="20" spans="2:35" s="3" customFormat="1" ht="15">
      <c r="B20" s="311" t="s">
        <v>8</v>
      </c>
      <c r="C20" s="323">
        <v>1167</v>
      </c>
      <c r="D20" s="324">
        <v>4.4233028844331574</v>
      </c>
      <c r="E20" s="314">
        <v>26383</v>
      </c>
      <c r="F20" s="314">
        <v>806</v>
      </c>
      <c r="G20" s="315">
        <v>4.577204838434891</v>
      </c>
      <c r="H20" s="314">
        <v>17609</v>
      </c>
      <c r="L20" s="256" t="s">
        <v>8</v>
      </c>
      <c r="M20" s="133">
        <v>520</v>
      </c>
      <c r="N20" s="257">
        <v>4.1</v>
      </c>
      <c r="O20" s="258">
        <v>12794</v>
      </c>
      <c r="P20" s="133">
        <v>647</v>
      </c>
      <c r="Q20" s="257">
        <v>4.8</v>
      </c>
      <c r="R20" s="258">
        <v>13589</v>
      </c>
      <c r="S20" s="258">
        <v>26383</v>
      </c>
      <c r="T20" s="256" t="s">
        <v>8</v>
      </c>
      <c r="U20" s="259">
        <v>348</v>
      </c>
      <c r="V20" s="260">
        <v>4.093636042818492</v>
      </c>
      <c r="W20" s="259">
        <v>8492</v>
      </c>
      <c r="X20" s="259">
        <v>458</v>
      </c>
      <c r="Y20" s="260">
        <v>5.042201030362819</v>
      </c>
      <c r="Z20" s="259">
        <v>9117</v>
      </c>
      <c r="AA20" s="259">
        <v>17609</v>
      </c>
      <c r="AB20" s="6"/>
      <c r="AD20" s="14"/>
      <c r="AE20" s="15"/>
      <c r="AF20" s="15"/>
      <c r="AG20" s="15"/>
      <c r="AH20" s="15"/>
      <c r="AI20" s="15"/>
    </row>
    <row r="21" spans="2:35" ht="15">
      <c r="B21" s="256" t="s">
        <v>9</v>
      </c>
      <c r="C21" s="133">
        <v>437</v>
      </c>
      <c r="D21" s="257">
        <v>3.7815853236413983</v>
      </c>
      <c r="E21" s="258">
        <v>11556</v>
      </c>
      <c r="F21" s="258">
        <v>402</v>
      </c>
      <c r="G21" s="308">
        <v>4.227573877379325</v>
      </c>
      <c r="H21" s="258">
        <v>9509</v>
      </c>
      <c r="I21" s="3"/>
      <c r="J21" s="3"/>
      <c r="K21" s="3"/>
      <c r="L21" s="256" t="s">
        <v>9</v>
      </c>
      <c r="M21" s="133">
        <v>199</v>
      </c>
      <c r="N21" s="257">
        <v>3.6</v>
      </c>
      <c r="O21" s="258">
        <v>5557</v>
      </c>
      <c r="P21" s="133">
        <v>238</v>
      </c>
      <c r="Q21" s="257">
        <v>4</v>
      </c>
      <c r="R21" s="258">
        <v>5999</v>
      </c>
      <c r="S21" s="258">
        <v>11556</v>
      </c>
      <c r="T21" s="256" t="s">
        <v>9</v>
      </c>
      <c r="U21" s="259">
        <v>184</v>
      </c>
      <c r="V21" s="260">
        <v>4.159132007233273</v>
      </c>
      <c r="W21" s="259">
        <v>4421</v>
      </c>
      <c r="X21" s="259">
        <v>218</v>
      </c>
      <c r="Y21" s="260">
        <v>4.319654427645788</v>
      </c>
      <c r="Z21" s="259">
        <v>5088</v>
      </c>
      <c r="AA21" s="259">
        <v>9509</v>
      </c>
      <c r="AB21" s="6"/>
      <c r="AD21" s="3"/>
      <c r="AE21" s="3"/>
      <c r="AF21" s="3"/>
      <c r="AG21" s="3"/>
      <c r="AH21" s="3"/>
      <c r="AI21" s="3"/>
    </row>
    <row r="22" spans="2:28" ht="15">
      <c r="B22" s="311" t="s">
        <v>10</v>
      </c>
      <c r="C22" s="323">
        <v>980</v>
      </c>
      <c r="D22" s="324">
        <v>3.891668652211897</v>
      </c>
      <c r="E22" s="314">
        <v>25182</v>
      </c>
      <c r="F22" s="314">
        <v>914</v>
      </c>
      <c r="G22" s="315">
        <v>4.070000445295453</v>
      </c>
      <c r="H22" s="314">
        <v>22457</v>
      </c>
      <c r="I22" s="3"/>
      <c r="J22" s="3"/>
      <c r="K22" s="3"/>
      <c r="L22" s="256" t="s">
        <v>10</v>
      </c>
      <c r="M22" s="133">
        <v>456</v>
      </c>
      <c r="N22" s="257">
        <v>3.7</v>
      </c>
      <c r="O22" s="258">
        <v>12267</v>
      </c>
      <c r="P22" s="133">
        <v>524</v>
      </c>
      <c r="Q22" s="257">
        <v>4.1</v>
      </c>
      <c r="R22" s="258">
        <v>12915</v>
      </c>
      <c r="S22" s="258">
        <v>25182</v>
      </c>
      <c r="T22" s="256" t="s">
        <v>10</v>
      </c>
      <c r="U22" s="259">
        <v>448</v>
      </c>
      <c r="V22" s="260">
        <v>4.085354732810505</v>
      </c>
      <c r="W22" s="259">
        <v>10962</v>
      </c>
      <c r="X22" s="259">
        <v>466</v>
      </c>
      <c r="Y22" s="260">
        <v>4.060869565217391</v>
      </c>
      <c r="Z22" s="259">
        <v>11495</v>
      </c>
      <c r="AA22" s="259">
        <v>22457</v>
      </c>
      <c r="AB22" s="6"/>
    </row>
    <row r="23" spans="2:28" ht="15">
      <c r="B23" s="256" t="s">
        <v>11</v>
      </c>
      <c r="C23" s="133">
        <v>1023</v>
      </c>
      <c r="D23" s="257">
        <v>3.9018994583873674</v>
      </c>
      <c r="E23" s="258">
        <v>26218</v>
      </c>
      <c r="F23" s="258">
        <v>782</v>
      </c>
      <c r="G23" s="308">
        <v>4.169777114215634</v>
      </c>
      <c r="H23" s="258">
        <v>18754</v>
      </c>
      <c r="I23" s="3"/>
      <c r="J23" s="3"/>
      <c r="K23" s="3"/>
      <c r="L23" s="256" t="s">
        <v>11</v>
      </c>
      <c r="M23" s="133">
        <v>502</v>
      </c>
      <c r="N23" s="257">
        <v>3.9</v>
      </c>
      <c r="O23" s="258">
        <v>12915</v>
      </c>
      <c r="P23" s="133">
        <v>521</v>
      </c>
      <c r="Q23" s="257">
        <v>3.9</v>
      </c>
      <c r="R23" s="258">
        <v>13303</v>
      </c>
      <c r="S23" s="258">
        <v>26218</v>
      </c>
      <c r="T23" s="256" t="s">
        <v>11</v>
      </c>
      <c r="U23" s="259">
        <v>397</v>
      </c>
      <c r="V23" s="260">
        <v>4.322735191637631</v>
      </c>
      <c r="W23" s="259">
        <v>9175</v>
      </c>
      <c r="X23" s="259">
        <v>385</v>
      </c>
      <c r="Y23" s="260">
        <v>4.017950323523273</v>
      </c>
      <c r="Z23" s="259">
        <v>9579</v>
      </c>
      <c r="AA23" s="259">
        <v>18754</v>
      </c>
      <c r="AB23" s="6"/>
    </row>
    <row r="24" spans="2:28" ht="15">
      <c r="B24" s="311" t="s">
        <v>33</v>
      </c>
      <c r="C24" s="323">
        <v>128</v>
      </c>
      <c r="D24" s="324">
        <v>3.8152011922503726</v>
      </c>
      <c r="E24" s="314">
        <v>3355</v>
      </c>
      <c r="F24" s="314">
        <v>105</v>
      </c>
      <c r="G24" s="315">
        <v>3.4213098729227758</v>
      </c>
      <c r="H24" s="314">
        <v>3069</v>
      </c>
      <c r="I24" s="3"/>
      <c r="J24" s="3"/>
      <c r="K24" s="3"/>
      <c r="L24" s="256" t="s">
        <v>33</v>
      </c>
      <c r="M24" s="133">
        <v>51</v>
      </c>
      <c r="N24" s="257">
        <v>3.2</v>
      </c>
      <c r="O24" s="258">
        <v>1618</v>
      </c>
      <c r="P24" s="133">
        <v>77</v>
      </c>
      <c r="Q24" s="257">
        <v>4.4</v>
      </c>
      <c r="R24" s="258">
        <v>1737</v>
      </c>
      <c r="S24" s="258">
        <v>3355</v>
      </c>
      <c r="T24" s="256" t="s">
        <v>33</v>
      </c>
      <c r="U24" s="259">
        <v>50</v>
      </c>
      <c r="V24" s="260">
        <v>3.4129692832764507</v>
      </c>
      <c r="W24" s="259">
        <v>1465</v>
      </c>
      <c r="X24" s="259">
        <v>55</v>
      </c>
      <c r="Y24" s="260">
        <v>3.4267912772585665</v>
      </c>
      <c r="Z24" s="259">
        <v>1604</v>
      </c>
      <c r="AA24" s="259">
        <v>3069</v>
      </c>
      <c r="AB24" s="6"/>
    </row>
    <row r="25" spans="2:28" ht="15">
      <c r="B25" s="256" t="s">
        <v>13</v>
      </c>
      <c r="C25" s="133">
        <v>116</v>
      </c>
      <c r="D25" s="257">
        <v>4.175665946724262</v>
      </c>
      <c r="E25" s="258">
        <v>2778</v>
      </c>
      <c r="F25" s="258">
        <v>110</v>
      </c>
      <c r="G25" s="308">
        <v>3.8855528081949844</v>
      </c>
      <c r="H25" s="258">
        <v>2831</v>
      </c>
      <c r="I25" s="3"/>
      <c r="J25" s="3"/>
      <c r="K25" s="3"/>
      <c r="L25" s="256" t="s">
        <v>13</v>
      </c>
      <c r="M25" s="133">
        <v>52</v>
      </c>
      <c r="N25" s="257">
        <v>3.9</v>
      </c>
      <c r="O25" s="258">
        <v>1347</v>
      </c>
      <c r="P25" s="133">
        <v>64</v>
      </c>
      <c r="Q25" s="257">
        <v>4.5</v>
      </c>
      <c r="R25" s="258">
        <v>1431</v>
      </c>
      <c r="S25" s="258">
        <v>2778</v>
      </c>
      <c r="T25" s="256" t="s">
        <v>13</v>
      </c>
      <c r="U25" s="259">
        <v>52</v>
      </c>
      <c r="V25" s="260">
        <v>3.823529411764706</v>
      </c>
      <c r="W25" s="259">
        <v>1357</v>
      </c>
      <c r="X25" s="259">
        <v>58</v>
      </c>
      <c r="Y25" s="260">
        <v>3.932203389830508</v>
      </c>
      <c r="Z25" s="259">
        <v>1474</v>
      </c>
      <c r="AA25" s="259">
        <v>2831</v>
      </c>
      <c r="AB25" s="6"/>
    </row>
    <row r="26" spans="2:28" ht="15">
      <c r="B26" s="311" t="s">
        <v>34</v>
      </c>
      <c r="C26" s="323">
        <v>178</v>
      </c>
      <c r="D26" s="324">
        <v>5.420219244823386</v>
      </c>
      <c r="E26" s="314">
        <v>3284</v>
      </c>
      <c r="F26" s="314">
        <v>108</v>
      </c>
      <c r="G26" s="315">
        <v>4.791481810115351</v>
      </c>
      <c r="H26" s="314">
        <v>2254</v>
      </c>
      <c r="I26" s="3"/>
      <c r="J26" s="3"/>
      <c r="K26" s="3"/>
      <c r="L26" s="256" t="s">
        <v>34</v>
      </c>
      <c r="M26" s="133">
        <v>98</v>
      </c>
      <c r="N26" s="257">
        <v>6.1</v>
      </c>
      <c r="O26" s="258">
        <v>1613</v>
      </c>
      <c r="P26" s="133">
        <v>80</v>
      </c>
      <c r="Q26" s="257">
        <v>4.8</v>
      </c>
      <c r="R26" s="258">
        <v>1671</v>
      </c>
      <c r="S26" s="258">
        <v>3284</v>
      </c>
      <c r="T26" s="256" t="s">
        <v>34</v>
      </c>
      <c r="U26" s="259">
        <v>49</v>
      </c>
      <c r="V26" s="260">
        <v>4.2645778938207135</v>
      </c>
      <c r="W26" s="259">
        <v>1145</v>
      </c>
      <c r="X26" s="259">
        <v>59</v>
      </c>
      <c r="Y26" s="260">
        <v>5.3105310531053105</v>
      </c>
      <c r="Z26" s="259">
        <v>1109</v>
      </c>
      <c r="AA26" s="259">
        <v>2254</v>
      </c>
      <c r="AB26" s="6"/>
    </row>
    <row r="27" spans="2:28" ht="15">
      <c r="B27" s="256" t="s">
        <v>35</v>
      </c>
      <c r="C27" s="133">
        <v>131</v>
      </c>
      <c r="D27" s="257">
        <v>6.270943034944949</v>
      </c>
      <c r="E27" s="258">
        <v>2089</v>
      </c>
      <c r="F27" s="258">
        <v>94</v>
      </c>
      <c r="G27" s="308">
        <v>4.965662968832541</v>
      </c>
      <c r="H27" s="258">
        <v>1893</v>
      </c>
      <c r="I27" s="3"/>
      <c r="J27" s="3"/>
      <c r="K27" s="3"/>
      <c r="L27" s="256" t="s">
        <v>35</v>
      </c>
      <c r="M27" s="133">
        <v>56</v>
      </c>
      <c r="N27" s="257">
        <v>5.7</v>
      </c>
      <c r="O27" s="258">
        <v>977</v>
      </c>
      <c r="P27" s="133">
        <v>75</v>
      </c>
      <c r="Q27" s="257">
        <v>6.7</v>
      </c>
      <c r="R27" s="258">
        <v>1112</v>
      </c>
      <c r="S27" s="258">
        <v>2089</v>
      </c>
      <c r="T27" s="256" t="s">
        <v>35</v>
      </c>
      <c r="U27" s="259">
        <v>38</v>
      </c>
      <c r="V27" s="260">
        <v>4.125950054288817</v>
      </c>
      <c r="W27" s="259">
        <v>919</v>
      </c>
      <c r="X27" s="259">
        <v>56</v>
      </c>
      <c r="Y27" s="260">
        <v>5.743589743589744</v>
      </c>
      <c r="Z27" s="259">
        <v>974</v>
      </c>
      <c r="AA27" s="259">
        <v>1893</v>
      </c>
      <c r="AB27" s="6"/>
    </row>
    <row r="28" spans="2:28" ht="15">
      <c r="B28" s="311" t="s">
        <v>36</v>
      </c>
      <c r="C28" s="323">
        <v>252</v>
      </c>
      <c r="D28" s="324">
        <v>4.017857142857143</v>
      </c>
      <c r="E28" s="314">
        <v>6272</v>
      </c>
      <c r="F28" s="314">
        <v>188</v>
      </c>
      <c r="G28" s="315">
        <v>4.199240562876926</v>
      </c>
      <c r="H28" s="314">
        <v>4477</v>
      </c>
      <c r="I28" s="3"/>
      <c r="J28" s="3"/>
      <c r="K28" s="3"/>
      <c r="L28" s="256" t="s">
        <v>36</v>
      </c>
      <c r="M28" s="133">
        <v>117</v>
      </c>
      <c r="N28" s="257">
        <v>3.8</v>
      </c>
      <c r="O28" s="258">
        <v>3091</v>
      </c>
      <c r="P28" s="133">
        <v>135</v>
      </c>
      <c r="Q28" s="257">
        <v>4.2</v>
      </c>
      <c r="R28" s="258">
        <v>3181</v>
      </c>
      <c r="S28" s="258">
        <v>6272</v>
      </c>
      <c r="T28" s="256" t="s">
        <v>36</v>
      </c>
      <c r="U28" s="259">
        <v>93</v>
      </c>
      <c r="V28" s="260">
        <v>4.25629290617849</v>
      </c>
      <c r="W28" s="259">
        <v>2182</v>
      </c>
      <c r="X28" s="259">
        <v>95</v>
      </c>
      <c r="Y28" s="260">
        <v>4.134029590948652</v>
      </c>
      <c r="Z28" s="259">
        <v>2295</v>
      </c>
      <c r="AA28" s="259">
        <v>4477</v>
      </c>
      <c r="AB28" s="6"/>
    </row>
    <row r="29" spans="2:28" ht="15">
      <c r="B29" s="256" t="s">
        <v>16</v>
      </c>
      <c r="C29" s="133">
        <v>87</v>
      </c>
      <c r="D29" s="257">
        <v>5.492424242424242</v>
      </c>
      <c r="E29" s="258">
        <v>1584</v>
      </c>
      <c r="F29" s="258">
        <v>62</v>
      </c>
      <c r="G29" s="308">
        <v>4.98793242156074</v>
      </c>
      <c r="H29" s="258">
        <v>1243</v>
      </c>
      <c r="I29" s="3"/>
      <c r="J29" s="3"/>
      <c r="K29" s="3"/>
      <c r="L29" s="256" t="s">
        <v>16</v>
      </c>
      <c r="M29" s="133">
        <v>48</v>
      </c>
      <c r="N29" s="257">
        <v>6.3</v>
      </c>
      <c r="O29" s="258">
        <v>761</v>
      </c>
      <c r="P29" s="133">
        <v>39</v>
      </c>
      <c r="Q29" s="257">
        <v>4.7</v>
      </c>
      <c r="R29" s="258">
        <v>823</v>
      </c>
      <c r="S29" s="258">
        <v>1584</v>
      </c>
      <c r="T29" s="256" t="s">
        <v>16</v>
      </c>
      <c r="U29" s="259">
        <v>29</v>
      </c>
      <c r="V29" s="260">
        <v>5</v>
      </c>
      <c r="W29" s="259">
        <v>578</v>
      </c>
      <c r="X29" s="259">
        <v>33</v>
      </c>
      <c r="Y29" s="260">
        <v>4.962406015037594</v>
      </c>
      <c r="Z29" s="259">
        <v>665</v>
      </c>
      <c r="AA29" s="259">
        <v>1243</v>
      </c>
      <c r="AB29" s="6"/>
    </row>
    <row r="30" spans="2:28" ht="15">
      <c r="B30" s="311" t="s">
        <v>37</v>
      </c>
      <c r="C30" s="323">
        <v>565</v>
      </c>
      <c r="D30" s="324">
        <v>5.772964136098907</v>
      </c>
      <c r="E30" s="314">
        <v>9787</v>
      </c>
      <c r="F30" s="314">
        <v>498</v>
      </c>
      <c r="G30" s="315">
        <v>5.7103543171654625</v>
      </c>
      <c r="H30" s="314">
        <v>8721</v>
      </c>
      <c r="I30" s="3"/>
      <c r="J30" s="3"/>
      <c r="K30" s="3"/>
      <c r="L30" s="256" t="s">
        <v>37</v>
      </c>
      <c r="M30" s="133">
        <v>237</v>
      </c>
      <c r="N30" s="257">
        <v>5.2</v>
      </c>
      <c r="O30" s="258">
        <v>4581</v>
      </c>
      <c r="P30" s="133">
        <v>328</v>
      </c>
      <c r="Q30" s="257">
        <v>6.3</v>
      </c>
      <c r="R30" s="258">
        <v>5206</v>
      </c>
      <c r="S30" s="258">
        <v>9787</v>
      </c>
      <c r="T30" s="256" t="s">
        <v>37</v>
      </c>
      <c r="U30" s="259">
        <v>228</v>
      </c>
      <c r="V30" s="260">
        <v>5.457156534226903</v>
      </c>
      <c r="W30" s="259">
        <v>4174</v>
      </c>
      <c r="X30" s="259">
        <v>270</v>
      </c>
      <c r="Y30" s="260">
        <v>5.9</v>
      </c>
      <c r="Z30" s="259">
        <v>4547</v>
      </c>
      <c r="AA30" s="259">
        <v>8721</v>
      </c>
      <c r="AB30" s="6"/>
    </row>
    <row r="31" spans="2:28" ht="15">
      <c r="B31" s="256" t="s">
        <v>38</v>
      </c>
      <c r="C31" s="133">
        <v>1090</v>
      </c>
      <c r="D31" s="257">
        <v>5.392835939046111</v>
      </c>
      <c r="E31" s="258">
        <v>20212</v>
      </c>
      <c r="F31" s="258">
        <v>1259</v>
      </c>
      <c r="G31" s="308">
        <v>6.817566469919316</v>
      </c>
      <c r="H31" s="258">
        <v>18467</v>
      </c>
      <c r="I31" s="3"/>
      <c r="J31" s="3"/>
      <c r="K31" s="3"/>
      <c r="L31" s="256" t="s">
        <v>38</v>
      </c>
      <c r="M31" s="133">
        <v>533</v>
      </c>
      <c r="N31" s="257">
        <v>5.4</v>
      </c>
      <c r="O31" s="258">
        <v>9879</v>
      </c>
      <c r="P31" s="133">
        <v>557</v>
      </c>
      <c r="Q31" s="257">
        <v>5.4</v>
      </c>
      <c r="R31" s="258">
        <v>10333</v>
      </c>
      <c r="S31" s="258">
        <v>20212</v>
      </c>
      <c r="T31" s="256" t="s">
        <v>38</v>
      </c>
      <c r="U31" s="259">
        <v>573</v>
      </c>
      <c r="V31" s="260">
        <v>6.415978576210667</v>
      </c>
      <c r="W31" s="259">
        <v>8953</v>
      </c>
      <c r="X31" s="259">
        <v>686</v>
      </c>
      <c r="Y31" s="260">
        <v>7.217144658052316</v>
      </c>
      <c r="Z31" s="259">
        <v>9514</v>
      </c>
      <c r="AA31" s="259">
        <v>18467</v>
      </c>
      <c r="AB31" s="6"/>
    </row>
    <row r="32" spans="2:28" ht="15">
      <c r="B32" s="311" t="s">
        <v>18</v>
      </c>
      <c r="C32" s="323">
        <v>3</v>
      </c>
      <c r="D32" s="324">
        <v>2.158273381294964</v>
      </c>
      <c r="E32" s="314">
        <v>139</v>
      </c>
      <c r="F32" s="314">
        <v>14</v>
      </c>
      <c r="G32" s="315">
        <v>6.763285024154589</v>
      </c>
      <c r="H32" s="314">
        <v>207</v>
      </c>
      <c r="I32" s="3"/>
      <c r="J32" s="3"/>
      <c r="K32" s="3"/>
      <c r="L32" s="256" t="s">
        <v>18</v>
      </c>
      <c r="M32" s="133">
        <v>0</v>
      </c>
      <c r="N32" s="257">
        <v>0</v>
      </c>
      <c r="O32" s="258">
        <v>64</v>
      </c>
      <c r="P32" s="133">
        <v>3</v>
      </c>
      <c r="Q32" s="257">
        <v>4</v>
      </c>
      <c r="R32" s="258">
        <v>75</v>
      </c>
      <c r="S32" s="258">
        <v>139</v>
      </c>
      <c r="T32" s="256" t="s">
        <v>18</v>
      </c>
      <c r="U32" s="259">
        <v>6</v>
      </c>
      <c r="V32" s="260">
        <v>6</v>
      </c>
      <c r="W32" s="259">
        <v>100</v>
      </c>
      <c r="X32" s="259">
        <v>8</v>
      </c>
      <c r="Y32" s="260">
        <v>7.5</v>
      </c>
      <c r="Z32" s="259">
        <v>107</v>
      </c>
      <c r="AA32" s="259">
        <v>207</v>
      </c>
      <c r="AB32" s="6"/>
    </row>
    <row r="33" spans="2:28" ht="15">
      <c r="B33" s="256" t="s">
        <v>39</v>
      </c>
      <c r="C33" s="133">
        <v>569</v>
      </c>
      <c r="D33" s="257">
        <v>5.351768246802107</v>
      </c>
      <c r="E33" s="258">
        <v>10632</v>
      </c>
      <c r="F33" s="258">
        <v>249</v>
      </c>
      <c r="G33" s="308">
        <v>5.505195666592969</v>
      </c>
      <c r="H33" s="258">
        <v>4523</v>
      </c>
      <c r="I33" s="3"/>
      <c r="J33" s="3"/>
      <c r="K33" s="3"/>
      <c r="L33" s="256" t="s">
        <v>39</v>
      </c>
      <c r="M33" s="133">
        <v>261</v>
      </c>
      <c r="N33" s="257">
        <v>4.9</v>
      </c>
      <c r="O33" s="258">
        <v>5304</v>
      </c>
      <c r="P33" s="133">
        <v>308</v>
      </c>
      <c r="Q33" s="257">
        <v>5.8</v>
      </c>
      <c r="R33" s="258">
        <v>5328</v>
      </c>
      <c r="S33" s="258">
        <v>10632</v>
      </c>
      <c r="T33" s="256" t="s">
        <v>39</v>
      </c>
      <c r="U33" s="259">
        <v>97</v>
      </c>
      <c r="V33" s="260">
        <v>4.437328453796889</v>
      </c>
      <c r="W33" s="259">
        <v>2185</v>
      </c>
      <c r="X33" s="259">
        <v>152</v>
      </c>
      <c r="Y33" s="260">
        <v>6.501283147989735</v>
      </c>
      <c r="Z33" s="259">
        <v>2338</v>
      </c>
      <c r="AA33" s="259">
        <v>4523</v>
      </c>
      <c r="AB33" s="6"/>
    </row>
    <row r="34" spans="2:28" ht="15">
      <c r="B34" s="261" t="s">
        <v>40</v>
      </c>
      <c r="C34" s="258">
        <v>11619</v>
      </c>
      <c r="D34" s="257">
        <v>4.787746928078721</v>
      </c>
      <c r="E34" s="258">
        <v>242682</v>
      </c>
      <c r="F34" s="258">
        <v>9748</v>
      </c>
      <c r="G34" s="308">
        <v>5.066185756679642</v>
      </c>
      <c r="H34" s="258">
        <v>192413</v>
      </c>
      <c r="I34" s="3"/>
      <c r="J34" s="3"/>
      <c r="K34" s="3"/>
      <c r="L34" s="256" t="s">
        <v>40</v>
      </c>
      <c r="M34" s="261">
        <v>5471</v>
      </c>
      <c r="N34" s="262">
        <v>4.6</v>
      </c>
      <c r="O34" s="261">
        <v>118077</v>
      </c>
      <c r="P34" s="261">
        <v>6148</v>
      </c>
      <c r="Q34" s="262">
        <v>4.9</v>
      </c>
      <c r="R34" s="261">
        <v>124605</v>
      </c>
      <c r="S34" s="261">
        <v>242682</v>
      </c>
      <c r="T34" s="256" t="s">
        <v>40</v>
      </c>
      <c r="U34" s="263">
        <v>4511</v>
      </c>
      <c r="V34" s="264">
        <v>4.853513315994239</v>
      </c>
      <c r="W34" s="263">
        <v>92960</v>
      </c>
      <c r="X34" s="263">
        <v>5237</v>
      </c>
      <c r="Y34" s="264">
        <v>5.274687729241405</v>
      </c>
      <c r="Z34" s="263">
        <v>99453</v>
      </c>
      <c r="AA34" s="263">
        <v>192413</v>
      </c>
      <c r="AB34" s="11"/>
    </row>
    <row r="35" spans="2:28" ht="15">
      <c r="B35" s="12"/>
      <c r="C35" s="3"/>
      <c r="D35" s="3"/>
      <c r="E35" s="3"/>
      <c r="F35" s="3"/>
      <c r="G35" s="3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ht="15">
      <c r="B36" s="8" t="s">
        <v>56</v>
      </c>
      <c r="C36" s="17"/>
      <c r="D36" s="17"/>
      <c r="E36" s="17"/>
      <c r="F36" s="17"/>
      <c r="G36" s="17"/>
      <c r="H36" s="17"/>
      <c r="I36" s="3"/>
      <c r="J36" s="3"/>
      <c r="K36" s="3"/>
      <c r="L36" s="8" t="s">
        <v>56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 ht="15">
      <c r="B37" s="8" t="s">
        <v>61</v>
      </c>
      <c r="C37" s="3"/>
      <c r="D37" s="3"/>
      <c r="E37" s="3"/>
      <c r="F37" s="3"/>
      <c r="G37" s="3"/>
      <c r="H37" s="3"/>
      <c r="I37" s="3"/>
      <c r="J37" s="3"/>
      <c r="K37" s="3"/>
      <c r="L37" s="8" t="s">
        <v>61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</sheetData>
  <sheetProtection/>
  <mergeCells count="19">
    <mergeCell ref="U11:W11"/>
    <mergeCell ref="X11:Z11"/>
    <mergeCell ref="AA11:AA12"/>
    <mergeCell ref="AD5:AJ6"/>
    <mergeCell ref="AD9:AD10"/>
    <mergeCell ref="AE9:AG9"/>
    <mergeCell ref="AH9:AJ9"/>
    <mergeCell ref="B6:H7"/>
    <mergeCell ref="L6:Z7"/>
    <mergeCell ref="L10:L12"/>
    <mergeCell ref="M10:S10"/>
    <mergeCell ref="T10:T12"/>
    <mergeCell ref="U10:AA10"/>
    <mergeCell ref="B11:B12"/>
    <mergeCell ref="C11:E11"/>
    <mergeCell ref="F11:H11"/>
    <mergeCell ref="M11:O11"/>
    <mergeCell ref="P11:R11"/>
    <mergeCell ref="S11:S12"/>
  </mergeCells>
  <dataValidations count="3">
    <dataValidation type="decimal" operator="greaterThan" allowBlank="1" showInputMessage="1" showErrorMessage="1" sqref="AE17:AG20">
      <formula1>0</formula1>
    </dataValidation>
    <dataValidation type="whole" operator="greaterThan" allowBlank="1" showInputMessage="1" showErrorMessage="1" sqref="AH17:AI19">
      <formula1>0</formula1>
    </dataValidation>
    <dataValidation operator="greaterThan" showInputMessage="1" showErrorMessage="1" sqref="AH20:AI20"/>
  </dataValidations>
  <printOptions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2:AA229"/>
  <sheetViews>
    <sheetView zoomScalePageLayoutView="0" workbookViewId="0" topLeftCell="E1">
      <selection activeCell="W11" sqref="W11"/>
    </sheetView>
  </sheetViews>
  <sheetFormatPr defaultColWidth="11.421875" defaultRowHeight="15"/>
  <sheetData>
    <row r="1" ht="15.75" thickBot="1"/>
    <row r="2" spans="1:19" ht="15.75" thickBot="1">
      <c r="A2" s="526" t="s">
        <v>178</v>
      </c>
      <c r="B2" s="528" t="s">
        <v>0</v>
      </c>
      <c r="C2" s="528" t="s">
        <v>179</v>
      </c>
      <c r="D2" s="530" t="s">
        <v>180</v>
      </c>
      <c r="E2" s="523"/>
      <c r="F2" s="523"/>
      <c r="G2" s="523"/>
      <c r="H2" s="523"/>
      <c r="I2" s="523"/>
      <c r="J2" s="523"/>
      <c r="K2" s="524"/>
      <c r="L2" s="522" t="s">
        <v>181</v>
      </c>
      <c r="M2" s="523"/>
      <c r="N2" s="523"/>
      <c r="O2" s="523"/>
      <c r="P2" s="523"/>
      <c r="Q2" s="523"/>
      <c r="R2" s="523"/>
      <c r="S2" s="524"/>
    </row>
    <row r="3" spans="1:27" ht="26.25" customHeight="1" thickBot="1">
      <c r="A3" s="527"/>
      <c r="B3" s="529"/>
      <c r="C3" s="529"/>
      <c r="D3" s="34" t="s">
        <v>182</v>
      </c>
      <c r="E3" s="34" t="s">
        <v>183</v>
      </c>
      <c r="F3" s="34" t="s">
        <v>184</v>
      </c>
      <c r="G3" s="34" t="s">
        <v>185</v>
      </c>
      <c r="H3" s="34" t="s">
        <v>186</v>
      </c>
      <c r="I3" s="34" t="s">
        <v>187</v>
      </c>
      <c r="J3" s="34" t="s">
        <v>188</v>
      </c>
      <c r="K3" s="34" t="s">
        <v>189</v>
      </c>
      <c r="L3" s="34" t="s">
        <v>182</v>
      </c>
      <c r="M3" s="34" t="s">
        <v>183</v>
      </c>
      <c r="N3" s="34" t="s">
        <v>184</v>
      </c>
      <c r="O3" s="34" t="s">
        <v>185</v>
      </c>
      <c r="P3" s="34" t="s">
        <v>186</v>
      </c>
      <c r="Q3" s="34" t="s">
        <v>187</v>
      </c>
      <c r="R3" s="34" t="s">
        <v>188</v>
      </c>
      <c r="S3" s="34" t="s">
        <v>190</v>
      </c>
      <c r="U3" s="500" t="s">
        <v>661</v>
      </c>
      <c r="V3" s="501"/>
      <c r="W3" s="501"/>
      <c r="X3" s="501"/>
      <c r="Y3" s="501"/>
      <c r="Z3" s="501"/>
      <c r="AA3" s="502"/>
    </row>
    <row r="4" spans="1:27" ht="26.25" thickBot="1">
      <c r="A4" s="516">
        <v>2015</v>
      </c>
      <c r="B4" s="525" t="s">
        <v>191</v>
      </c>
      <c r="C4" s="35" t="s">
        <v>192</v>
      </c>
      <c r="D4" s="36"/>
      <c r="E4" s="36">
        <v>1177</v>
      </c>
      <c r="F4" s="36">
        <v>1869</v>
      </c>
      <c r="G4" s="36">
        <v>907</v>
      </c>
      <c r="H4" s="36">
        <v>1390</v>
      </c>
      <c r="I4" s="36">
        <v>3496</v>
      </c>
      <c r="J4" s="36">
        <v>462</v>
      </c>
      <c r="K4" s="36">
        <v>9301</v>
      </c>
      <c r="L4" s="36"/>
      <c r="M4" s="36">
        <v>1029</v>
      </c>
      <c r="N4" s="36">
        <v>1731</v>
      </c>
      <c r="O4" s="36">
        <v>1181</v>
      </c>
      <c r="P4" s="36">
        <v>2854</v>
      </c>
      <c r="Q4" s="36">
        <v>5828</v>
      </c>
      <c r="R4" s="36">
        <v>416</v>
      </c>
      <c r="S4" s="36">
        <v>13039</v>
      </c>
      <c r="U4" s="503"/>
      <c r="V4" s="504"/>
      <c r="W4" s="504"/>
      <c r="X4" s="504"/>
      <c r="Y4" s="504"/>
      <c r="Z4" s="504"/>
      <c r="AA4" s="505"/>
    </row>
    <row r="5" spans="1:27" ht="39" thickBot="1">
      <c r="A5" s="517"/>
      <c r="B5" s="510"/>
      <c r="C5" s="35" t="s">
        <v>193</v>
      </c>
      <c r="D5" s="36"/>
      <c r="E5" s="36"/>
      <c r="F5" s="36"/>
      <c r="G5" s="36"/>
      <c r="H5" s="36"/>
      <c r="I5" s="36">
        <v>1553</v>
      </c>
      <c r="J5" s="36">
        <v>2598</v>
      </c>
      <c r="K5" s="36">
        <v>4151</v>
      </c>
      <c r="L5" s="36"/>
      <c r="M5" s="36"/>
      <c r="N5" s="36"/>
      <c r="O5" s="36"/>
      <c r="P5" s="36"/>
      <c r="Q5" s="36">
        <v>2706</v>
      </c>
      <c r="R5" s="36">
        <v>4587</v>
      </c>
      <c r="S5" s="36">
        <v>7293</v>
      </c>
      <c r="U5" s="503"/>
      <c r="V5" s="504"/>
      <c r="W5" s="504"/>
      <c r="X5" s="504"/>
      <c r="Y5" s="504"/>
      <c r="Z5" s="504"/>
      <c r="AA5" s="505"/>
    </row>
    <row r="6" spans="1:27" ht="77.25" thickBot="1">
      <c r="A6" s="517"/>
      <c r="B6" s="510"/>
      <c r="C6" s="35" t="s">
        <v>194</v>
      </c>
      <c r="D6" s="36"/>
      <c r="E6" s="36">
        <v>962</v>
      </c>
      <c r="F6" s="36">
        <v>438</v>
      </c>
      <c r="G6" s="36">
        <v>215</v>
      </c>
      <c r="H6" s="36">
        <v>696</v>
      </c>
      <c r="I6" s="36">
        <v>1332</v>
      </c>
      <c r="J6" s="36">
        <v>166</v>
      </c>
      <c r="K6" s="36">
        <v>3809</v>
      </c>
      <c r="L6" s="36"/>
      <c r="M6" s="36">
        <v>773</v>
      </c>
      <c r="N6" s="36">
        <v>396</v>
      </c>
      <c r="O6" s="36">
        <v>238</v>
      </c>
      <c r="P6" s="36">
        <v>995</v>
      </c>
      <c r="Q6" s="36">
        <v>1701</v>
      </c>
      <c r="R6" s="36">
        <v>270</v>
      </c>
      <c r="S6" s="36">
        <v>4373</v>
      </c>
      <c r="U6" s="506"/>
      <c r="V6" s="507"/>
      <c r="W6" s="507"/>
      <c r="X6" s="507"/>
      <c r="Y6" s="507"/>
      <c r="Z6" s="507"/>
      <c r="AA6" s="508"/>
    </row>
    <row r="7" spans="1:19" ht="26.25" thickBot="1">
      <c r="A7" s="517"/>
      <c r="B7" s="510"/>
      <c r="C7" s="35" t="s">
        <v>195</v>
      </c>
      <c r="D7" s="36">
        <v>138</v>
      </c>
      <c r="E7" s="36">
        <v>1340</v>
      </c>
      <c r="F7" s="36">
        <v>451</v>
      </c>
      <c r="G7" s="36">
        <v>179</v>
      </c>
      <c r="H7" s="36">
        <v>300</v>
      </c>
      <c r="I7" s="36">
        <v>633</v>
      </c>
      <c r="J7" s="36">
        <v>158</v>
      </c>
      <c r="K7" s="36">
        <v>3199</v>
      </c>
      <c r="L7" s="36">
        <v>103</v>
      </c>
      <c r="M7" s="36">
        <v>1185</v>
      </c>
      <c r="N7" s="36">
        <v>480</v>
      </c>
      <c r="O7" s="36">
        <v>178</v>
      </c>
      <c r="P7" s="36">
        <v>493</v>
      </c>
      <c r="Q7" s="36">
        <v>1228</v>
      </c>
      <c r="R7" s="36">
        <v>278</v>
      </c>
      <c r="S7" s="36">
        <v>3945</v>
      </c>
    </row>
    <row r="8" spans="1:19" ht="39" thickBot="1">
      <c r="A8" s="517"/>
      <c r="B8" s="511"/>
      <c r="C8" s="35" t="s">
        <v>196</v>
      </c>
      <c r="D8" s="36"/>
      <c r="E8" s="36"/>
      <c r="F8" s="36"/>
      <c r="G8" s="36"/>
      <c r="H8" s="36"/>
      <c r="I8" s="36">
        <v>314</v>
      </c>
      <c r="J8" s="36">
        <v>201</v>
      </c>
      <c r="K8" s="36">
        <v>515</v>
      </c>
      <c r="L8" s="36"/>
      <c r="M8" s="36">
        <v>271</v>
      </c>
      <c r="N8" s="36">
        <v>299</v>
      </c>
      <c r="O8" s="36">
        <v>211</v>
      </c>
      <c r="P8" s="36">
        <v>1059</v>
      </c>
      <c r="Q8" s="36">
        <v>2013</v>
      </c>
      <c r="R8" s="36">
        <v>561</v>
      </c>
      <c r="S8" s="36">
        <v>4414</v>
      </c>
    </row>
    <row r="9" spans="1:19" ht="15.75" thickBot="1">
      <c r="A9" s="517"/>
      <c r="B9" s="512" t="s">
        <v>19</v>
      </c>
      <c r="C9" s="513"/>
      <c r="D9" s="37">
        <v>138</v>
      </c>
      <c r="E9" s="37">
        <v>3479</v>
      </c>
      <c r="F9" s="37">
        <v>2758</v>
      </c>
      <c r="G9" s="37">
        <v>1301</v>
      </c>
      <c r="H9" s="37">
        <v>2386</v>
      </c>
      <c r="I9" s="37">
        <v>7328</v>
      </c>
      <c r="J9" s="37">
        <v>3585</v>
      </c>
      <c r="K9" s="37">
        <v>20975</v>
      </c>
      <c r="L9" s="37">
        <v>103</v>
      </c>
      <c r="M9" s="37">
        <v>3258</v>
      </c>
      <c r="N9" s="37">
        <v>2906</v>
      </c>
      <c r="O9" s="37">
        <v>1808</v>
      </c>
      <c r="P9" s="37">
        <v>5401</v>
      </c>
      <c r="Q9" s="37">
        <v>13476</v>
      </c>
      <c r="R9" s="37">
        <v>6112</v>
      </c>
      <c r="S9" s="37">
        <v>33064</v>
      </c>
    </row>
    <row r="10" spans="1:19" ht="26.25" thickBot="1">
      <c r="A10" s="517"/>
      <c r="B10" s="509" t="s">
        <v>197</v>
      </c>
      <c r="C10" s="35" t="s">
        <v>192</v>
      </c>
      <c r="D10" s="36"/>
      <c r="E10" s="36">
        <v>1038</v>
      </c>
      <c r="F10" s="36">
        <v>1612</v>
      </c>
      <c r="G10" s="36">
        <v>1010</v>
      </c>
      <c r="H10" s="36">
        <v>2932</v>
      </c>
      <c r="I10" s="36">
        <v>5622</v>
      </c>
      <c r="J10" s="36">
        <v>784</v>
      </c>
      <c r="K10" s="36">
        <v>12998</v>
      </c>
      <c r="L10" s="36"/>
      <c r="M10" s="36">
        <v>833</v>
      </c>
      <c r="N10" s="36">
        <v>1446</v>
      </c>
      <c r="O10" s="36">
        <v>1208</v>
      </c>
      <c r="P10" s="36">
        <v>4484</v>
      </c>
      <c r="Q10" s="36">
        <v>8804</v>
      </c>
      <c r="R10" s="36">
        <v>980</v>
      </c>
      <c r="S10" s="36">
        <v>17755</v>
      </c>
    </row>
    <row r="11" spans="1:19" ht="26.25" thickBot="1">
      <c r="A11" s="517"/>
      <c r="B11" s="510"/>
      <c r="C11" s="35" t="s">
        <v>198</v>
      </c>
      <c r="D11" s="36"/>
      <c r="E11" s="36">
        <v>1125</v>
      </c>
      <c r="F11" s="36">
        <v>1279</v>
      </c>
      <c r="G11" s="36">
        <v>1486</v>
      </c>
      <c r="H11" s="36">
        <v>2702</v>
      </c>
      <c r="I11" s="36">
        <v>4300</v>
      </c>
      <c r="J11" s="36">
        <v>1070</v>
      </c>
      <c r="K11" s="36">
        <v>11962</v>
      </c>
      <c r="L11" s="36"/>
      <c r="M11" s="36">
        <v>1050</v>
      </c>
      <c r="N11" s="36">
        <v>1309</v>
      </c>
      <c r="O11" s="36">
        <v>1807</v>
      </c>
      <c r="P11" s="36">
        <v>3952</v>
      </c>
      <c r="Q11" s="36">
        <v>6181</v>
      </c>
      <c r="R11" s="36">
        <v>1602</v>
      </c>
      <c r="S11" s="36">
        <v>15901</v>
      </c>
    </row>
    <row r="12" spans="1:19" ht="77.25" thickBot="1">
      <c r="A12" s="517"/>
      <c r="B12" s="510"/>
      <c r="C12" s="35" t="s">
        <v>194</v>
      </c>
      <c r="D12" s="36">
        <v>172</v>
      </c>
      <c r="E12" s="36">
        <v>1946</v>
      </c>
      <c r="F12" s="36">
        <v>709</v>
      </c>
      <c r="G12" s="36">
        <v>357</v>
      </c>
      <c r="H12" s="36">
        <v>3107</v>
      </c>
      <c r="I12" s="36">
        <v>3309</v>
      </c>
      <c r="J12" s="36">
        <v>288</v>
      </c>
      <c r="K12" s="36">
        <v>9888</v>
      </c>
      <c r="L12" s="36">
        <v>152</v>
      </c>
      <c r="M12" s="36">
        <v>1683</v>
      </c>
      <c r="N12" s="36">
        <v>590</v>
      </c>
      <c r="O12" s="36">
        <v>401</v>
      </c>
      <c r="P12" s="36">
        <v>3921</v>
      </c>
      <c r="Q12" s="36">
        <v>4425</v>
      </c>
      <c r="R12" s="36">
        <v>441</v>
      </c>
      <c r="S12" s="36">
        <v>11613</v>
      </c>
    </row>
    <row r="13" spans="1:19" ht="39" thickBot="1">
      <c r="A13" s="517"/>
      <c r="B13" s="510"/>
      <c r="C13" s="35" t="s">
        <v>193</v>
      </c>
      <c r="D13" s="36"/>
      <c r="E13" s="36"/>
      <c r="F13" s="36"/>
      <c r="G13" s="36"/>
      <c r="H13" s="36"/>
      <c r="I13" s="36">
        <v>2359</v>
      </c>
      <c r="J13" s="36">
        <v>4028</v>
      </c>
      <c r="K13" s="36">
        <v>6387</v>
      </c>
      <c r="L13" s="36"/>
      <c r="M13" s="36"/>
      <c r="N13" s="36"/>
      <c r="O13" s="36"/>
      <c r="P13" s="36"/>
      <c r="Q13" s="36">
        <v>4395</v>
      </c>
      <c r="R13" s="36">
        <v>6944</v>
      </c>
      <c r="S13" s="36">
        <v>11339</v>
      </c>
    </row>
    <row r="14" spans="1:19" ht="26.25" thickBot="1">
      <c r="A14" s="517"/>
      <c r="B14" s="511"/>
      <c r="C14" s="35" t="s">
        <v>199</v>
      </c>
      <c r="D14" s="36">
        <v>477</v>
      </c>
      <c r="E14" s="36">
        <v>2371</v>
      </c>
      <c r="F14" s="36">
        <v>828</v>
      </c>
      <c r="G14" s="36">
        <v>351</v>
      </c>
      <c r="H14" s="36">
        <v>1401</v>
      </c>
      <c r="I14" s="36">
        <v>1679</v>
      </c>
      <c r="J14" s="36">
        <v>232</v>
      </c>
      <c r="K14" s="36">
        <v>7339</v>
      </c>
      <c r="L14" s="36">
        <v>549</v>
      </c>
      <c r="M14" s="36">
        <v>2391</v>
      </c>
      <c r="N14" s="36">
        <v>879</v>
      </c>
      <c r="O14" s="36">
        <v>328</v>
      </c>
      <c r="P14" s="36">
        <v>2154</v>
      </c>
      <c r="Q14" s="36">
        <v>3247</v>
      </c>
      <c r="R14" s="36">
        <v>480</v>
      </c>
      <c r="S14" s="36">
        <v>10028</v>
      </c>
    </row>
    <row r="15" spans="1:19" ht="15.75" thickBot="1">
      <c r="A15" s="517"/>
      <c r="B15" s="512" t="s">
        <v>19</v>
      </c>
      <c r="C15" s="513"/>
      <c r="D15" s="37">
        <v>649</v>
      </c>
      <c r="E15" s="37">
        <v>6480</v>
      </c>
      <c r="F15" s="37">
        <v>4428</v>
      </c>
      <c r="G15" s="37">
        <v>3204</v>
      </c>
      <c r="H15" s="37">
        <v>10142</v>
      </c>
      <c r="I15" s="37">
        <v>17269</v>
      </c>
      <c r="J15" s="37">
        <v>6402</v>
      </c>
      <c r="K15" s="37">
        <v>48574</v>
      </c>
      <c r="L15" s="37">
        <v>701</v>
      </c>
      <c r="M15" s="37">
        <v>5957</v>
      </c>
      <c r="N15" s="37">
        <v>4224</v>
      </c>
      <c r="O15" s="37">
        <v>3744</v>
      </c>
      <c r="P15" s="37">
        <v>14511</v>
      </c>
      <c r="Q15" s="37">
        <v>27052</v>
      </c>
      <c r="R15" s="37">
        <v>10447</v>
      </c>
      <c r="S15" s="37">
        <v>66636</v>
      </c>
    </row>
    <row r="16" spans="1:19" ht="26.25" thickBot="1">
      <c r="A16" s="517"/>
      <c r="B16" s="509" t="s">
        <v>200</v>
      </c>
      <c r="C16" s="35" t="s">
        <v>192</v>
      </c>
      <c r="D16" s="36"/>
      <c r="E16" s="36">
        <v>1636</v>
      </c>
      <c r="F16" s="36">
        <v>2151</v>
      </c>
      <c r="G16" s="36">
        <v>1608</v>
      </c>
      <c r="H16" s="36">
        <v>1890</v>
      </c>
      <c r="I16" s="36">
        <v>3923</v>
      </c>
      <c r="J16" s="36">
        <v>563</v>
      </c>
      <c r="K16" s="36">
        <v>11771</v>
      </c>
      <c r="L16" s="36"/>
      <c r="M16" s="36">
        <v>1470</v>
      </c>
      <c r="N16" s="36">
        <v>2139</v>
      </c>
      <c r="O16" s="36">
        <v>2130</v>
      </c>
      <c r="P16" s="36">
        <v>4204</v>
      </c>
      <c r="Q16" s="36">
        <v>7911</v>
      </c>
      <c r="R16" s="36">
        <v>726</v>
      </c>
      <c r="S16" s="36">
        <v>18580</v>
      </c>
    </row>
    <row r="17" spans="1:19" ht="39" thickBot="1">
      <c r="A17" s="517"/>
      <c r="B17" s="510"/>
      <c r="C17" s="35" t="s">
        <v>193</v>
      </c>
      <c r="D17" s="36"/>
      <c r="E17" s="36"/>
      <c r="F17" s="36"/>
      <c r="G17" s="36"/>
      <c r="H17" s="36"/>
      <c r="I17" s="36">
        <v>1885</v>
      </c>
      <c r="J17" s="36">
        <v>4245</v>
      </c>
      <c r="K17" s="36">
        <v>6130</v>
      </c>
      <c r="L17" s="36"/>
      <c r="M17" s="36"/>
      <c r="N17" s="36"/>
      <c r="O17" s="36"/>
      <c r="P17" s="36"/>
      <c r="Q17" s="36">
        <v>5397</v>
      </c>
      <c r="R17" s="36">
        <v>9775</v>
      </c>
      <c r="S17" s="36">
        <v>15172</v>
      </c>
    </row>
    <row r="18" spans="1:19" ht="26.25" thickBot="1">
      <c r="A18" s="517"/>
      <c r="B18" s="510"/>
      <c r="C18" s="35" t="s">
        <v>199</v>
      </c>
      <c r="D18" s="36">
        <v>841</v>
      </c>
      <c r="E18" s="36">
        <v>2277</v>
      </c>
      <c r="F18" s="36">
        <v>1024</v>
      </c>
      <c r="G18" s="36">
        <v>539</v>
      </c>
      <c r="H18" s="36">
        <v>359</v>
      </c>
      <c r="I18" s="36">
        <v>683</v>
      </c>
      <c r="J18" s="36">
        <v>314</v>
      </c>
      <c r="K18" s="36">
        <v>6037</v>
      </c>
      <c r="L18" s="36">
        <v>910</v>
      </c>
      <c r="M18" s="36">
        <v>2370</v>
      </c>
      <c r="N18" s="36">
        <v>1005</v>
      </c>
      <c r="O18" s="36">
        <v>647</v>
      </c>
      <c r="P18" s="36">
        <v>909</v>
      </c>
      <c r="Q18" s="36">
        <v>2000</v>
      </c>
      <c r="R18" s="36">
        <v>691</v>
      </c>
      <c r="S18" s="36">
        <v>8532</v>
      </c>
    </row>
    <row r="19" spans="1:19" ht="39" thickBot="1">
      <c r="A19" s="517"/>
      <c r="B19" s="510"/>
      <c r="C19" s="35" t="s">
        <v>196</v>
      </c>
      <c r="D19" s="36">
        <v>151</v>
      </c>
      <c r="E19" s="36">
        <v>317</v>
      </c>
      <c r="F19" s="36">
        <v>155</v>
      </c>
      <c r="G19" s="36">
        <v>103</v>
      </c>
      <c r="H19" s="36">
        <v>120</v>
      </c>
      <c r="I19" s="36">
        <v>533</v>
      </c>
      <c r="J19" s="36">
        <v>340</v>
      </c>
      <c r="K19" s="36">
        <v>1719</v>
      </c>
      <c r="L19" s="36">
        <v>160</v>
      </c>
      <c r="M19" s="36">
        <v>583</v>
      </c>
      <c r="N19" s="36">
        <v>425</v>
      </c>
      <c r="O19" s="36">
        <v>612</v>
      </c>
      <c r="P19" s="36">
        <v>1745</v>
      </c>
      <c r="Q19" s="36">
        <v>2632</v>
      </c>
      <c r="R19" s="36">
        <v>868</v>
      </c>
      <c r="S19" s="36">
        <v>7025</v>
      </c>
    </row>
    <row r="20" spans="1:19" ht="26.25" thickBot="1">
      <c r="A20" s="517"/>
      <c r="B20" s="511"/>
      <c r="C20" s="35" t="s">
        <v>201</v>
      </c>
      <c r="D20" s="36"/>
      <c r="E20" s="36"/>
      <c r="F20" s="36"/>
      <c r="G20" s="36"/>
      <c r="H20" s="36">
        <v>319</v>
      </c>
      <c r="I20" s="36">
        <v>1285</v>
      </c>
      <c r="J20" s="36">
        <v>386</v>
      </c>
      <c r="K20" s="36">
        <v>1990</v>
      </c>
      <c r="L20" s="36"/>
      <c r="M20" s="36"/>
      <c r="N20" s="36"/>
      <c r="O20" s="36"/>
      <c r="P20" s="36">
        <v>483</v>
      </c>
      <c r="Q20" s="36">
        <v>2351</v>
      </c>
      <c r="R20" s="36">
        <v>764</v>
      </c>
      <c r="S20" s="36">
        <v>3598</v>
      </c>
    </row>
    <row r="21" spans="1:19" ht="15.75" thickBot="1">
      <c r="A21" s="517"/>
      <c r="B21" s="512" t="s">
        <v>202</v>
      </c>
      <c r="C21" s="513"/>
      <c r="D21" s="37">
        <v>992</v>
      </c>
      <c r="E21" s="37">
        <v>4230</v>
      </c>
      <c r="F21" s="37">
        <v>3330</v>
      </c>
      <c r="G21" s="37">
        <v>2250</v>
      </c>
      <c r="H21" s="37">
        <v>2688</v>
      </c>
      <c r="I21" s="37">
        <v>8309</v>
      </c>
      <c r="J21" s="37">
        <v>5848</v>
      </c>
      <c r="K21" s="37">
        <v>27647</v>
      </c>
      <c r="L21" s="37">
        <v>1070</v>
      </c>
      <c r="M21" s="37">
        <v>4423</v>
      </c>
      <c r="N21" s="37">
        <v>3569</v>
      </c>
      <c r="O21" s="37">
        <v>3389</v>
      </c>
      <c r="P21" s="37">
        <v>7341</v>
      </c>
      <c r="Q21" s="37">
        <v>20291</v>
      </c>
      <c r="R21" s="37">
        <v>12824</v>
      </c>
      <c r="S21" s="37">
        <v>52907</v>
      </c>
    </row>
    <row r="22" spans="1:19" ht="26.25" thickBot="1">
      <c r="A22" s="517"/>
      <c r="B22" s="509" t="s">
        <v>203</v>
      </c>
      <c r="C22" s="35" t="s">
        <v>192</v>
      </c>
      <c r="D22" s="36"/>
      <c r="E22" s="36">
        <v>1357</v>
      </c>
      <c r="F22" s="36">
        <v>1861</v>
      </c>
      <c r="G22" s="36">
        <v>1156</v>
      </c>
      <c r="H22" s="36">
        <v>3154</v>
      </c>
      <c r="I22" s="36">
        <v>7338</v>
      </c>
      <c r="J22" s="36">
        <v>1319</v>
      </c>
      <c r="K22" s="36">
        <v>16185</v>
      </c>
      <c r="L22" s="36"/>
      <c r="M22" s="36">
        <v>1204</v>
      </c>
      <c r="N22" s="36">
        <v>1705</v>
      </c>
      <c r="O22" s="36">
        <v>1408</v>
      </c>
      <c r="P22" s="36">
        <v>5158</v>
      </c>
      <c r="Q22" s="36">
        <v>11086</v>
      </c>
      <c r="R22" s="36">
        <v>1570</v>
      </c>
      <c r="S22" s="36">
        <v>22131</v>
      </c>
    </row>
    <row r="23" spans="1:19" ht="77.25" thickBot="1">
      <c r="A23" s="517"/>
      <c r="B23" s="510"/>
      <c r="C23" s="35" t="s">
        <v>194</v>
      </c>
      <c r="D23" s="36">
        <v>821</v>
      </c>
      <c r="E23" s="36">
        <v>2993</v>
      </c>
      <c r="F23" s="36">
        <v>1295</v>
      </c>
      <c r="G23" s="36">
        <v>791</v>
      </c>
      <c r="H23" s="36">
        <v>4433</v>
      </c>
      <c r="I23" s="36">
        <v>4930</v>
      </c>
      <c r="J23" s="36">
        <v>451</v>
      </c>
      <c r="K23" s="36">
        <v>15714</v>
      </c>
      <c r="L23" s="36">
        <v>691</v>
      </c>
      <c r="M23" s="36">
        <v>2660</v>
      </c>
      <c r="N23" s="36">
        <v>1159</v>
      </c>
      <c r="O23" s="36">
        <v>870</v>
      </c>
      <c r="P23" s="36">
        <v>5892</v>
      </c>
      <c r="Q23" s="36">
        <v>6566</v>
      </c>
      <c r="R23" s="36">
        <v>680</v>
      </c>
      <c r="S23" s="36">
        <v>18518</v>
      </c>
    </row>
    <row r="24" spans="1:19" ht="39" thickBot="1">
      <c r="A24" s="517"/>
      <c r="B24" s="510"/>
      <c r="C24" s="35" t="s">
        <v>193</v>
      </c>
      <c r="D24" s="36"/>
      <c r="E24" s="36"/>
      <c r="F24" s="36"/>
      <c r="G24" s="36"/>
      <c r="H24" s="36">
        <v>1684</v>
      </c>
      <c r="I24" s="36">
        <v>4683</v>
      </c>
      <c r="J24" s="36">
        <v>5921</v>
      </c>
      <c r="K24" s="36">
        <v>12288</v>
      </c>
      <c r="L24" s="36"/>
      <c r="M24" s="36"/>
      <c r="N24" s="36"/>
      <c r="O24" s="36"/>
      <c r="P24" s="36">
        <v>1574</v>
      </c>
      <c r="Q24" s="36">
        <v>6997</v>
      </c>
      <c r="R24" s="36">
        <v>10265</v>
      </c>
      <c r="S24" s="36">
        <v>18836</v>
      </c>
    </row>
    <row r="25" spans="1:19" ht="26.25" thickBot="1">
      <c r="A25" s="517"/>
      <c r="B25" s="510"/>
      <c r="C25" s="35" t="s">
        <v>199</v>
      </c>
      <c r="D25" s="36">
        <v>1422</v>
      </c>
      <c r="E25" s="36">
        <v>3551</v>
      </c>
      <c r="F25" s="36">
        <v>1362</v>
      </c>
      <c r="G25" s="36">
        <v>543</v>
      </c>
      <c r="H25" s="36">
        <v>1776</v>
      </c>
      <c r="I25" s="36">
        <v>2372</v>
      </c>
      <c r="J25" s="36">
        <v>305</v>
      </c>
      <c r="K25" s="36">
        <v>11331</v>
      </c>
      <c r="L25" s="36">
        <v>1375</v>
      </c>
      <c r="M25" s="36">
        <v>3368</v>
      </c>
      <c r="N25" s="36">
        <v>1342</v>
      </c>
      <c r="O25" s="36">
        <v>540</v>
      </c>
      <c r="P25" s="36">
        <v>2848</v>
      </c>
      <c r="Q25" s="36">
        <v>4575</v>
      </c>
      <c r="R25" s="36">
        <v>576</v>
      </c>
      <c r="S25" s="36">
        <v>14624</v>
      </c>
    </row>
    <row r="26" spans="1:19" ht="26.25" thickBot="1">
      <c r="A26" s="517"/>
      <c r="B26" s="511"/>
      <c r="C26" s="35" t="s">
        <v>201</v>
      </c>
      <c r="D26" s="36"/>
      <c r="E26" s="36"/>
      <c r="F26" s="36"/>
      <c r="G26" s="36">
        <v>166</v>
      </c>
      <c r="H26" s="36">
        <v>1626</v>
      </c>
      <c r="I26" s="36">
        <v>4624</v>
      </c>
      <c r="J26" s="36">
        <v>888</v>
      </c>
      <c r="K26" s="36">
        <v>7304</v>
      </c>
      <c r="L26" s="36"/>
      <c r="M26" s="36"/>
      <c r="N26" s="36"/>
      <c r="O26" s="36">
        <v>271</v>
      </c>
      <c r="P26" s="36">
        <v>1815</v>
      </c>
      <c r="Q26" s="36">
        <v>6177</v>
      </c>
      <c r="R26" s="36">
        <v>1534</v>
      </c>
      <c r="S26" s="36">
        <v>9797</v>
      </c>
    </row>
    <row r="27" spans="1:19" ht="15.75" thickBot="1">
      <c r="A27" s="517"/>
      <c r="B27" s="512" t="s">
        <v>204</v>
      </c>
      <c r="C27" s="513"/>
      <c r="D27" s="37">
        <v>2243</v>
      </c>
      <c r="E27" s="37">
        <v>7901</v>
      </c>
      <c r="F27" s="37">
        <v>4518</v>
      </c>
      <c r="G27" s="37">
        <v>2656</v>
      </c>
      <c r="H27" s="37">
        <v>12673</v>
      </c>
      <c r="I27" s="37">
        <v>23947</v>
      </c>
      <c r="J27" s="37">
        <v>8884</v>
      </c>
      <c r="K27" s="37">
        <v>62822</v>
      </c>
      <c r="L27" s="37">
        <v>2066</v>
      </c>
      <c r="M27" s="37">
        <v>7232</v>
      </c>
      <c r="N27" s="37">
        <v>4206</v>
      </c>
      <c r="O27" s="37">
        <v>3089</v>
      </c>
      <c r="P27" s="37">
        <v>17287</v>
      </c>
      <c r="Q27" s="37">
        <v>35401</v>
      </c>
      <c r="R27" s="37">
        <v>14625</v>
      </c>
      <c r="S27" s="37">
        <v>83906</v>
      </c>
    </row>
    <row r="28" spans="1:19" ht="26.25" thickBot="1">
      <c r="A28" s="517"/>
      <c r="B28" s="509" t="s">
        <v>205</v>
      </c>
      <c r="C28" s="35" t="s">
        <v>192</v>
      </c>
      <c r="D28" s="36"/>
      <c r="E28" s="36">
        <v>1869</v>
      </c>
      <c r="F28" s="36">
        <v>2887</v>
      </c>
      <c r="G28" s="36">
        <v>1400</v>
      </c>
      <c r="H28" s="36">
        <v>1398</v>
      </c>
      <c r="I28" s="36">
        <v>3607</v>
      </c>
      <c r="J28" s="36">
        <v>431</v>
      </c>
      <c r="K28" s="36">
        <v>11592</v>
      </c>
      <c r="L28" s="36"/>
      <c r="M28" s="36">
        <v>1633</v>
      </c>
      <c r="N28" s="36">
        <v>2543</v>
      </c>
      <c r="O28" s="36">
        <v>1955</v>
      </c>
      <c r="P28" s="36">
        <v>3807</v>
      </c>
      <c r="Q28" s="36">
        <v>6981</v>
      </c>
      <c r="R28" s="36">
        <v>552</v>
      </c>
      <c r="S28" s="36">
        <v>17471</v>
      </c>
    </row>
    <row r="29" spans="1:19" ht="39" thickBot="1">
      <c r="A29" s="517"/>
      <c r="B29" s="510"/>
      <c r="C29" s="35" t="s">
        <v>193</v>
      </c>
      <c r="D29" s="36"/>
      <c r="E29" s="36"/>
      <c r="F29" s="36"/>
      <c r="G29" s="36"/>
      <c r="H29" s="36"/>
      <c r="I29" s="36">
        <v>1447</v>
      </c>
      <c r="J29" s="36">
        <v>3003</v>
      </c>
      <c r="K29" s="36">
        <v>4450</v>
      </c>
      <c r="L29" s="36"/>
      <c r="M29" s="36"/>
      <c r="N29" s="36"/>
      <c r="O29" s="36"/>
      <c r="P29" s="36"/>
      <c r="Q29" s="36">
        <v>3752</v>
      </c>
      <c r="R29" s="36">
        <v>6034</v>
      </c>
      <c r="S29" s="36">
        <v>9786</v>
      </c>
    </row>
    <row r="30" spans="1:19" ht="26.25" thickBot="1">
      <c r="A30" s="517"/>
      <c r="B30" s="510"/>
      <c r="C30" s="35" t="s">
        <v>199</v>
      </c>
      <c r="D30" s="36">
        <v>424</v>
      </c>
      <c r="E30" s="36">
        <v>1550</v>
      </c>
      <c r="F30" s="36">
        <v>427</v>
      </c>
      <c r="G30" s="36">
        <v>212</v>
      </c>
      <c r="H30" s="36">
        <v>120</v>
      </c>
      <c r="I30" s="36">
        <v>257</v>
      </c>
      <c r="J30" s="36">
        <v>111</v>
      </c>
      <c r="K30" s="36">
        <v>3101</v>
      </c>
      <c r="L30" s="36">
        <v>421</v>
      </c>
      <c r="M30" s="36">
        <v>1490</v>
      </c>
      <c r="N30" s="36">
        <v>461</v>
      </c>
      <c r="O30" s="36">
        <v>209</v>
      </c>
      <c r="P30" s="36">
        <v>312</v>
      </c>
      <c r="Q30" s="36">
        <v>663</v>
      </c>
      <c r="R30" s="36">
        <v>243</v>
      </c>
      <c r="S30" s="36">
        <v>3799</v>
      </c>
    </row>
    <row r="31" spans="1:19" ht="39" thickBot="1">
      <c r="A31" s="517"/>
      <c r="B31" s="510"/>
      <c r="C31" s="35" t="s">
        <v>196</v>
      </c>
      <c r="D31" s="36"/>
      <c r="E31" s="36">
        <v>105</v>
      </c>
      <c r="F31" s="36"/>
      <c r="G31" s="36"/>
      <c r="H31" s="36"/>
      <c r="I31" s="36">
        <v>241</v>
      </c>
      <c r="J31" s="36">
        <v>173</v>
      </c>
      <c r="K31" s="36">
        <v>519</v>
      </c>
      <c r="L31" s="36"/>
      <c r="M31" s="36">
        <v>280</v>
      </c>
      <c r="N31" s="36">
        <v>261</v>
      </c>
      <c r="O31" s="36">
        <v>340</v>
      </c>
      <c r="P31" s="36">
        <v>916</v>
      </c>
      <c r="Q31" s="36">
        <v>1644</v>
      </c>
      <c r="R31" s="36">
        <v>611</v>
      </c>
      <c r="S31" s="36">
        <v>4052</v>
      </c>
    </row>
    <row r="32" spans="1:19" ht="26.25" thickBot="1">
      <c r="A32" s="517"/>
      <c r="B32" s="511"/>
      <c r="C32" s="35" t="s">
        <v>201</v>
      </c>
      <c r="D32" s="36"/>
      <c r="E32" s="36"/>
      <c r="F32" s="36"/>
      <c r="G32" s="36"/>
      <c r="H32" s="36">
        <v>248</v>
      </c>
      <c r="I32" s="36">
        <v>914</v>
      </c>
      <c r="J32" s="36">
        <v>218</v>
      </c>
      <c r="K32" s="36">
        <v>1380</v>
      </c>
      <c r="L32" s="36"/>
      <c r="M32" s="36"/>
      <c r="N32" s="36"/>
      <c r="O32" s="36">
        <v>120</v>
      </c>
      <c r="P32" s="36">
        <v>354</v>
      </c>
      <c r="Q32" s="36">
        <v>1495</v>
      </c>
      <c r="R32" s="36">
        <v>319</v>
      </c>
      <c r="S32" s="36">
        <v>2288</v>
      </c>
    </row>
    <row r="33" spans="1:19" ht="15.75" thickBot="1">
      <c r="A33" s="517"/>
      <c r="B33" s="512" t="s">
        <v>19</v>
      </c>
      <c r="C33" s="513"/>
      <c r="D33" s="37">
        <v>424</v>
      </c>
      <c r="E33" s="37">
        <v>3524</v>
      </c>
      <c r="F33" s="37">
        <v>3314</v>
      </c>
      <c r="G33" s="37">
        <v>1612</v>
      </c>
      <c r="H33" s="37">
        <v>1766</v>
      </c>
      <c r="I33" s="37">
        <v>6466</v>
      </c>
      <c r="J33" s="37">
        <v>3936</v>
      </c>
      <c r="K33" s="37">
        <v>21042</v>
      </c>
      <c r="L33" s="37">
        <v>421</v>
      </c>
      <c r="M33" s="37">
        <v>3403</v>
      </c>
      <c r="N33" s="37">
        <v>3265</v>
      </c>
      <c r="O33" s="37">
        <v>2624</v>
      </c>
      <c r="P33" s="37">
        <v>5389</v>
      </c>
      <c r="Q33" s="37">
        <v>14535</v>
      </c>
      <c r="R33" s="37">
        <v>7759</v>
      </c>
      <c r="S33" s="37">
        <v>37396</v>
      </c>
    </row>
    <row r="34" spans="1:19" ht="26.25" thickBot="1">
      <c r="A34" s="517"/>
      <c r="B34" s="509" t="s">
        <v>206</v>
      </c>
      <c r="C34" s="35" t="s">
        <v>192</v>
      </c>
      <c r="D34" s="36"/>
      <c r="E34" s="36">
        <v>1136</v>
      </c>
      <c r="F34" s="36">
        <v>1745</v>
      </c>
      <c r="G34" s="36">
        <v>1238</v>
      </c>
      <c r="H34" s="36">
        <v>2244</v>
      </c>
      <c r="I34" s="36">
        <v>5152</v>
      </c>
      <c r="J34" s="36">
        <v>1076</v>
      </c>
      <c r="K34" s="36">
        <v>12591</v>
      </c>
      <c r="L34" s="36"/>
      <c r="M34" s="36">
        <v>892</v>
      </c>
      <c r="N34" s="36">
        <v>1625</v>
      </c>
      <c r="O34" s="36">
        <v>1449</v>
      </c>
      <c r="P34" s="36">
        <v>3772</v>
      </c>
      <c r="Q34" s="36">
        <v>8922</v>
      </c>
      <c r="R34" s="36">
        <v>1322</v>
      </c>
      <c r="S34" s="36">
        <v>17982</v>
      </c>
    </row>
    <row r="35" spans="1:19" ht="39" thickBot="1">
      <c r="A35" s="517"/>
      <c r="B35" s="510"/>
      <c r="C35" s="35" t="s">
        <v>193</v>
      </c>
      <c r="D35" s="36"/>
      <c r="E35" s="36"/>
      <c r="F35" s="36"/>
      <c r="G35" s="36"/>
      <c r="H35" s="36"/>
      <c r="I35" s="36">
        <v>2787</v>
      </c>
      <c r="J35" s="36">
        <v>5746</v>
      </c>
      <c r="K35" s="36">
        <v>8533</v>
      </c>
      <c r="L35" s="36"/>
      <c r="M35" s="36"/>
      <c r="N35" s="36"/>
      <c r="O35" s="36"/>
      <c r="P35" s="36"/>
      <c r="Q35" s="36">
        <v>4921</v>
      </c>
      <c r="R35" s="36">
        <v>11138</v>
      </c>
      <c r="S35" s="36">
        <v>16059</v>
      </c>
    </row>
    <row r="36" spans="1:19" ht="26.25" thickBot="1">
      <c r="A36" s="517"/>
      <c r="B36" s="510"/>
      <c r="C36" s="35" t="s">
        <v>199</v>
      </c>
      <c r="D36" s="36">
        <v>357</v>
      </c>
      <c r="E36" s="36">
        <v>1046</v>
      </c>
      <c r="F36" s="36">
        <v>388</v>
      </c>
      <c r="G36" s="36">
        <v>209</v>
      </c>
      <c r="H36" s="36">
        <v>447</v>
      </c>
      <c r="I36" s="36">
        <v>736</v>
      </c>
      <c r="J36" s="36">
        <v>201</v>
      </c>
      <c r="K36" s="36">
        <v>3384</v>
      </c>
      <c r="L36" s="36">
        <v>375</v>
      </c>
      <c r="M36" s="36">
        <v>991</v>
      </c>
      <c r="N36" s="36">
        <v>347</v>
      </c>
      <c r="O36" s="36">
        <v>186</v>
      </c>
      <c r="P36" s="36">
        <v>778</v>
      </c>
      <c r="Q36" s="36">
        <v>1549</v>
      </c>
      <c r="R36" s="36">
        <v>451</v>
      </c>
      <c r="S36" s="36">
        <v>4677</v>
      </c>
    </row>
    <row r="37" spans="1:19" ht="26.25" thickBot="1">
      <c r="A37" s="517"/>
      <c r="B37" s="510"/>
      <c r="C37" s="35" t="s">
        <v>201</v>
      </c>
      <c r="D37" s="36"/>
      <c r="E37" s="36"/>
      <c r="F37" s="36"/>
      <c r="G37" s="36"/>
      <c r="H37" s="36">
        <v>687</v>
      </c>
      <c r="I37" s="36">
        <v>2009</v>
      </c>
      <c r="J37" s="36">
        <v>443</v>
      </c>
      <c r="K37" s="36">
        <v>3139</v>
      </c>
      <c r="L37" s="36"/>
      <c r="M37" s="36"/>
      <c r="N37" s="36"/>
      <c r="O37" s="36">
        <v>136</v>
      </c>
      <c r="P37" s="36">
        <v>765</v>
      </c>
      <c r="Q37" s="36">
        <v>2841</v>
      </c>
      <c r="R37" s="36">
        <v>896</v>
      </c>
      <c r="S37" s="36">
        <v>4638</v>
      </c>
    </row>
    <row r="38" spans="1:19" ht="39" thickBot="1">
      <c r="A38" s="517"/>
      <c r="B38" s="511"/>
      <c r="C38" s="35" t="s">
        <v>207</v>
      </c>
      <c r="D38" s="36"/>
      <c r="E38" s="36"/>
      <c r="F38" s="36"/>
      <c r="G38" s="36"/>
      <c r="H38" s="36"/>
      <c r="I38" s="36">
        <v>494</v>
      </c>
      <c r="J38" s="36">
        <v>443</v>
      </c>
      <c r="K38" s="36">
        <v>937</v>
      </c>
      <c r="L38" s="36"/>
      <c r="M38" s="36"/>
      <c r="N38" s="36"/>
      <c r="O38" s="36"/>
      <c r="P38" s="36">
        <v>483</v>
      </c>
      <c r="Q38" s="36">
        <v>3778</v>
      </c>
      <c r="R38" s="36">
        <v>2063</v>
      </c>
      <c r="S38" s="36">
        <v>6324</v>
      </c>
    </row>
    <row r="39" spans="1:19" ht="15.75" thickBot="1">
      <c r="A39" s="517"/>
      <c r="B39" s="512" t="s">
        <v>208</v>
      </c>
      <c r="C39" s="513"/>
      <c r="D39" s="37">
        <v>357</v>
      </c>
      <c r="E39" s="37">
        <v>2182</v>
      </c>
      <c r="F39" s="37">
        <v>2133</v>
      </c>
      <c r="G39" s="37">
        <v>1447</v>
      </c>
      <c r="H39" s="37">
        <v>3378</v>
      </c>
      <c r="I39" s="37">
        <v>11178</v>
      </c>
      <c r="J39" s="37">
        <v>7909</v>
      </c>
      <c r="K39" s="37">
        <v>28584</v>
      </c>
      <c r="L39" s="37">
        <v>375</v>
      </c>
      <c r="M39" s="37">
        <v>1883</v>
      </c>
      <c r="N39" s="37">
        <v>1972</v>
      </c>
      <c r="O39" s="37">
        <v>1771</v>
      </c>
      <c r="P39" s="37">
        <v>5798</v>
      </c>
      <c r="Q39" s="37">
        <v>22011</v>
      </c>
      <c r="R39" s="37">
        <v>15870</v>
      </c>
      <c r="S39" s="37">
        <v>49680</v>
      </c>
    </row>
    <row r="40" spans="1:19" ht="26.25" thickBot="1">
      <c r="A40" s="517"/>
      <c r="B40" s="509" t="s">
        <v>209</v>
      </c>
      <c r="C40" s="35" t="s">
        <v>192</v>
      </c>
      <c r="D40" s="36"/>
      <c r="E40" s="36">
        <v>926</v>
      </c>
      <c r="F40" s="36">
        <v>1449</v>
      </c>
      <c r="G40" s="36">
        <v>835</v>
      </c>
      <c r="H40" s="36">
        <v>1784</v>
      </c>
      <c r="I40" s="36">
        <v>4211</v>
      </c>
      <c r="J40" s="36">
        <v>400</v>
      </c>
      <c r="K40" s="36">
        <v>9605</v>
      </c>
      <c r="L40" s="36"/>
      <c r="M40" s="36">
        <v>811</v>
      </c>
      <c r="N40" s="36">
        <v>1329</v>
      </c>
      <c r="O40" s="36">
        <v>1053</v>
      </c>
      <c r="P40" s="36">
        <v>3223</v>
      </c>
      <c r="Q40" s="36">
        <v>6376</v>
      </c>
      <c r="R40" s="36">
        <v>486</v>
      </c>
      <c r="S40" s="36">
        <v>13278</v>
      </c>
    </row>
    <row r="41" spans="1:19" ht="39" thickBot="1">
      <c r="A41" s="517"/>
      <c r="B41" s="510"/>
      <c r="C41" s="35" t="s">
        <v>193</v>
      </c>
      <c r="D41" s="36"/>
      <c r="E41" s="36"/>
      <c r="F41" s="36"/>
      <c r="G41" s="36"/>
      <c r="H41" s="36"/>
      <c r="I41" s="36">
        <v>1359</v>
      </c>
      <c r="J41" s="36">
        <v>1949</v>
      </c>
      <c r="K41" s="36">
        <v>3308</v>
      </c>
      <c r="L41" s="36"/>
      <c r="M41" s="36"/>
      <c r="N41" s="36"/>
      <c r="O41" s="36"/>
      <c r="P41" s="36"/>
      <c r="Q41" s="36">
        <v>2440</v>
      </c>
      <c r="R41" s="36">
        <v>3788</v>
      </c>
      <c r="S41" s="36">
        <v>6228</v>
      </c>
    </row>
    <row r="42" spans="1:19" ht="26.25" thickBot="1">
      <c r="A42" s="517"/>
      <c r="B42" s="510"/>
      <c r="C42" s="35" t="s">
        <v>199</v>
      </c>
      <c r="D42" s="36">
        <v>228</v>
      </c>
      <c r="E42" s="36">
        <v>971</v>
      </c>
      <c r="F42" s="36">
        <v>289</v>
      </c>
      <c r="G42" s="36">
        <v>134</v>
      </c>
      <c r="H42" s="36">
        <v>321</v>
      </c>
      <c r="I42" s="36">
        <v>576</v>
      </c>
      <c r="J42" s="36"/>
      <c r="K42" s="36">
        <v>2519</v>
      </c>
      <c r="L42" s="36">
        <v>267</v>
      </c>
      <c r="M42" s="36">
        <v>883</v>
      </c>
      <c r="N42" s="36">
        <v>284</v>
      </c>
      <c r="O42" s="36">
        <v>145</v>
      </c>
      <c r="P42" s="36">
        <v>558</v>
      </c>
      <c r="Q42" s="36">
        <v>1022</v>
      </c>
      <c r="R42" s="36">
        <v>173</v>
      </c>
      <c r="S42" s="36">
        <v>3332</v>
      </c>
    </row>
    <row r="43" spans="1:19" ht="26.25" thickBot="1">
      <c r="A43" s="517"/>
      <c r="B43" s="510"/>
      <c r="C43" s="35" t="s">
        <v>201</v>
      </c>
      <c r="D43" s="36"/>
      <c r="E43" s="36"/>
      <c r="F43" s="36"/>
      <c r="G43" s="36"/>
      <c r="H43" s="36">
        <v>347</v>
      </c>
      <c r="I43" s="36">
        <v>1186</v>
      </c>
      <c r="J43" s="36">
        <v>156</v>
      </c>
      <c r="K43" s="36">
        <v>1689</v>
      </c>
      <c r="L43" s="36"/>
      <c r="M43" s="36"/>
      <c r="N43" s="36"/>
      <c r="O43" s="36">
        <v>104</v>
      </c>
      <c r="P43" s="36">
        <v>448</v>
      </c>
      <c r="Q43" s="36">
        <v>1362</v>
      </c>
      <c r="R43" s="36">
        <v>254</v>
      </c>
      <c r="S43" s="36">
        <v>2168</v>
      </c>
    </row>
    <row r="44" spans="1:19" ht="77.25" thickBot="1">
      <c r="A44" s="517"/>
      <c r="B44" s="511"/>
      <c r="C44" s="35" t="s">
        <v>194</v>
      </c>
      <c r="D44" s="36"/>
      <c r="E44" s="36">
        <v>156</v>
      </c>
      <c r="F44" s="36"/>
      <c r="G44" s="36"/>
      <c r="H44" s="36">
        <v>613</v>
      </c>
      <c r="I44" s="36">
        <v>838</v>
      </c>
      <c r="J44" s="36"/>
      <c r="K44" s="36">
        <v>1607</v>
      </c>
      <c r="L44" s="36"/>
      <c r="M44" s="36">
        <v>155</v>
      </c>
      <c r="N44" s="36"/>
      <c r="O44" s="36"/>
      <c r="P44" s="36">
        <v>797</v>
      </c>
      <c r="Q44" s="36">
        <v>1106</v>
      </c>
      <c r="R44" s="36"/>
      <c r="S44" s="36">
        <v>2058</v>
      </c>
    </row>
    <row r="45" spans="1:19" ht="15.75" thickBot="1">
      <c r="A45" s="517"/>
      <c r="B45" s="512" t="s">
        <v>208</v>
      </c>
      <c r="C45" s="513"/>
      <c r="D45" s="37">
        <v>228</v>
      </c>
      <c r="E45" s="37">
        <v>2053</v>
      </c>
      <c r="F45" s="37">
        <v>1738</v>
      </c>
      <c r="G45" s="37">
        <v>969</v>
      </c>
      <c r="H45" s="37">
        <v>3065</v>
      </c>
      <c r="I45" s="37">
        <v>8170</v>
      </c>
      <c r="J45" s="37">
        <v>2505</v>
      </c>
      <c r="K45" s="37">
        <v>18728</v>
      </c>
      <c r="L45" s="37">
        <v>267</v>
      </c>
      <c r="M45" s="37">
        <v>1849</v>
      </c>
      <c r="N45" s="37">
        <v>1613</v>
      </c>
      <c r="O45" s="37">
        <v>1302</v>
      </c>
      <c r="P45" s="37">
        <v>5026</v>
      </c>
      <c r="Q45" s="37">
        <v>12306</v>
      </c>
      <c r="R45" s="37">
        <v>4701</v>
      </c>
      <c r="S45" s="37">
        <v>27064</v>
      </c>
    </row>
    <row r="46" spans="1:19" ht="26.25" thickBot="1">
      <c r="A46" s="517"/>
      <c r="B46" s="519" t="s">
        <v>210</v>
      </c>
      <c r="C46" s="35" t="s">
        <v>192</v>
      </c>
      <c r="D46" s="36"/>
      <c r="E46" s="36">
        <v>1989</v>
      </c>
      <c r="F46" s="36">
        <v>2314</v>
      </c>
      <c r="G46" s="36">
        <v>1656</v>
      </c>
      <c r="H46" s="36">
        <v>2640</v>
      </c>
      <c r="I46" s="36">
        <v>5332</v>
      </c>
      <c r="J46" s="36">
        <v>690</v>
      </c>
      <c r="K46" s="36">
        <v>14621</v>
      </c>
      <c r="L46" s="36"/>
      <c r="M46" s="36">
        <v>1796</v>
      </c>
      <c r="N46" s="36">
        <v>2265</v>
      </c>
      <c r="O46" s="36">
        <v>2087</v>
      </c>
      <c r="P46" s="36">
        <v>5048</v>
      </c>
      <c r="Q46" s="36">
        <v>9284</v>
      </c>
      <c r="R46" s="36">
        <v>905</v>
      </c>
      <c r="S46" s="36">
        <v>21385</v>
      </c>
    </row>
    <row r="47" spans="1:19" ht="39" thickBot="1">
      <c r="A47" s="517"/>
      <c r="B47" s="520"/>
      <c r="C47" s="35" t="s">
        <v>193</v>
      </c>
      <c r="D47" s="36"/>
      <c r="E47" s="36"/>
      <c r="F47" s="36"/>
      <c r="G47" s="36"/>
      <c r="H47" s="36"/>
      <c r="I47" s="36">
        <v>3638</v>
      </c>
      <c r="J47" s="36">
        <v>5511</v>
      </c>
      <c r="K47" s="36">
        <v>9149</v>
      </c>
      <c r="L47" s="36"/>
      <c r="M47" s="36"/>
      <c r="N47" s="36"/>
      <c r="O47" s="36"/>
      <c r="P47" s="36"/>
      <c r="Q47" s="36">
        <v>7140</v>
      </c>
      <c r="R47" s="36">
        <v>11135</v>
      </c>
      <c r="S47" s="36">
        <v>18275</v>
      </c>
    </row>
    <row r="48" spans="1:19" ht="26.25" thickBot="1">
      <c r="A48" s="517"/>
      <c r="B48" s="520"/>
      <c r="C48" s="35" t="s">
        <v>199</v>
      </c>
      <c r="D48" s="36">
        <v>853</v>
      </c>
      <c r="E48" s="36">
        <v>2975</v>
      </c>
      <c r="F48" s="36">
        <v>1192</v>
      </c>
      <c r="G48" s="36">
        <v>484</v>
      </c>
      <c r="H48" s="36">
        <v>1597</v>
      </c>
      <c r="I48" s="36">
        <v>3358</v>
      </c>
      <c r="J48" s="36">
        <v>332</v>
      </c>
      <c r="K48" s="36">
        <v>10791</v>
      </c>
      <c r="L48" s="36">
        <v>881</v>
      </c>
      <c r="M48" s="36">
        <v>2980</v>
      </c>
      <c r="N48" s="36">
        <v>1111</v>
      </c>
      <c r="O48" s="36">
        <v>504</v>
      </c>
      <c r="P48" s="36">
        <v>1897</v>
      </c>
      <c r="Q48" s="36">
        <v>3090</v>
      </c>
      <c r="R48" s="36">
        <v>698</v>
      </c>
      <c r="S48" s="36">
        <v>11161</v>
      </c>
    </row>
    <row r="49" spans="1:19" ht="77.25" thickBot="1">
      <c r="A49" s="517"/>
      <c r="B49" s="520"/>
      <c r="C49" s="35" t="s">
        <v>194</v>
      </c>
      <c r="D49" s="36">
        <v>174</v>
      </c>
      <c r="E49" s="36">
        <v>970</v>
      </c>
      <c r="F49" s="36">
        <v>486</v>
      </c>
      <c r="G49" s="36">
        <v>295</v>
      </c>
      <c r="H49" s="36">
        <v>2563</v>
      </c>
      <c r="I49" s="36">
        <v>3027</v>
      </c>
      <c r="J49" s="36">
        <v>189</v>
      </c>
      <c r="K49" s="36">
        <v>7704</v>
      </c>
      <c r="L49" s="36">
        <v>178</v>
      </c>
      <c r="M49" s="36">
        <v>805</v>
      </c>
      <c r="N49" s="36">
        <v>429</v>
      </c>
      <c r="O49" s="36">
        <v>293</v>
      </c>
      <c r="P49" s="36">
        <v>3446</v>
      </c>
      <c r="Q49" s="36">
        <v>3739</v>
      </c>
      <c r="R49" s="36">
        <v>325</v>
      </c>
      <c r="S49" s="36">
        <v>9215</v>
      </c>
    </row>
    <row r="50" spans="1:19" ht="26.25" thickBot="1">
      <c r="A50" s="517"/>
      <c r="B50" s="521"/>
      <c r="C50" s="35" t="s">
        <v>201</v>
      </c>
      <c r="D50" s="36"/>
      <c r="E50" s="36"/>
      <c r="F50" s="36"/>
      <c r="G50" s="36">
        <v>132</v>
      </c>
      <c r="H50" s="36">
        <v>1711</v>
      </c>
      <c r="I50" s="36">
        <v>4249</v>
      </c>
      <c r="J50" s="36">
        <v>529</v>
      </c>
      <c r="K50" s="36">
        <v>6621</v>
      </c>
      <c r="L50" s="36"/>
      <c r="M50" s="36"/>
      <c r="N50" s="36"/>
      <c r="O50" s="36">
        <v>193</v>
      </c>
      <c r="P50" s="36">
        <v>1387</v>
      </c>
      <c r="Q50" s="36">
        <v>4258</v>
      </c>
      <c r="R50" s="36">
        <v>861</v>
      </c>
      <c r="S50" s="36">
        <v>6699</v>
      </c>
    </row>
    <row r="51" spans="1:19" ht="15.75" thickBot="1">
      <c r="A51" s="517"/>
      <c r="B51" s="512" t="s">
        <v>211</v>
      </c>
      <c r="C51" s="513"/>
      <c r="D51" s="37">
        <v>1027</v>
      </c>
      <c r="E51" s="37">
        <v>5934</v>
      </c>
      <c r="F51" s="37">
        <v>3992</v>
      </c>
      <c r="G51" s="37">
        <v>2567</v>
      </c>
      <c r="H51" s="37">
        <v>8511</v>
      </c>
      <c r="I51" s="37">
        <v>19604</v>
      </c>
      <c r="J51" s="37">
        <v>7251</v>
      </c>
      <c r="K51" s="37">
        <v>48886</v>
      </c>
      <c r="L51" s="37">
        <v>1059</v>
      </c>
      <c r="M51" s="37">
        <v>5581</v>
      </c>
      <c r="N51" s="37">
        <v>3805</v>
      </c>
      <c r="O51" s="37">
        <v>3077</v>
      </c>
      <c r="P51" s="37">
        <v>11778</v>
      </c>
      <c r="Q51" s="37">
        <v>27511</v>
      </c>
      <c r="R51" s="37">
        <v>13924</v>
      </c>
      <c r="S51" s="37">
        <v>66735</v>
      </c>
    </row>
    <row r="52" spans="1:19" ht="77.25" thickBot="1">
      <c r="A52" s="517"/>
      <c r="B52" s="509" t="s">
        <v>212</v>
      </c>
      <c r="C52" s="35" t="s">
        <v>194</v>
      </c>
      <c r="D52" s="36">
        <v>138</v>
      </c>
      <c r="E52" s="36">
        <v>403</v>
      </c>
      <c r="F52" s="36">
        <v>102</v>
      </c>
      <c r="G52" s="36"/>
      <c r="H52" s="36"/>
      <c r="I52" s="36"/>
      <c r="J52" s="36"/>
      <c r="K52" s="36">
        <v>643</v>
      </c>
      <c r="L52" s="36">
        <v>123</v>
      </c>
      <c r="M52" s="36">
        <v>385</v>
      </c>
      <c r="N52" s="36">
        <v>105</v>
      </c>
      <c r="O52" s="36"/>
      <c r="P52" s="36">
        <v>155</v>
      </c>
      <c r="Q52" s="36">
        <v>162</v>
      </c>
      <c r="R52" s="36"/>
      <c r="S52" s="36">
        <v>930</v>
      </c>
    </row>
    <row r="53" spans="1:19" ht="64.5" thickBot="1">
      <c r="A53" s="517"/>
      <c r="B53" s="510"/>
      <c r="C53" s="35" t="s">
        <v>213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>
        <v>675</v>
      </c>
      <c r="Q53" s="36">
        <v>497</v>
      </c>
      <c r="R53" s="36"/>
      <c r="S53" s="36">
        <v>1172</v>
      </c>
    </row>
    <row r="54" spans="1:19" ht="39" thickBot="1">
      <c r="A54" s="517"/>
      <c r="B54" s="510"/>
      <c r="C54" s="35" t="s">
        <v>214</v>
      </c>
      <c r="D54" s="36"/>
      <c r="E54" s="36"/>
      <c r="F54" s="36"/>
      <c r="G54" s="36"/>
      <c r="H54" s="36"/>
      <c r="I54" s="36">
        <v>169</v>
      </c>
      <c r="J54" s="36">
        <v>341</v>
      </c>
      <c r="K54" s="36">
        <v>510</v>
      </c>
      <c r="L54" s="36"/>
      <c r="M54" s="36"/>
      <c r="N54" s="36"/>
      <c r="O54" s="36"/>
      <c r="P54" s="36"/>
      <c r="Q54" s="36">
        <v>201</v>
      </c>
      <c r="R54" s="36">
        <v>447</v>
      </c>
      <c r="S54" s="36">
        <v>648</v>
      </c>
    </row>
    <row r="55" spans="1:19" ht="39" thickBot="1">
      <c r="A55" s="517"/>
      <c r="B55" s="510"/>
      <c r="C55" s="35" t="s">
        <v>196</v>
      </c>
      <c r="D55" s="36"/>
      <c r="E55" s="36"/>
      <c r="F55" s="36"/>
      <c r="G55" s="36"/>
      <c r="H55" s="36"/>
      <c r="I55" s="36"/>
      <c r="J55" s="36">
        <v>164</v>
      </c>
      <c r="K55" s="36">
        <v>164</v>
      </c>
      <c r="L55" s="36"/>
      <c r="M55" s="36">
        <v>179</v>
      </c>
      <c r="N55" s="36"/>
      <c r="O55" s="36"/>
      <c r="P55" s="36">
        <v>229</v>
      </c>
      <c r="Q55" s="36">
        <v>307</v>
      </c>
      <c r="R55" s="36">
        <v>191</v>
      </c>
      <c r="S55" s="36">
        <v>906</v>
      </c>
    </row>
    <row r="56" spans="1:19" ht="39" thickBot="1">
      <c r="A56" s="517"/>
      <c r="B56" s="511"/>
      <c r="C56" s="35" t="s">
        <v>193</v>
      </c>
      <c r="D56" s="36"/>
      <c r="E56" s="36"/>
      <c r="F56" s="36"/>
      <c r="G56" s="36"/>
      <c r="H56" s="36"/>
      <c r="I56" s="36">
        <v>108</v>
      </c>
      <c r="J56" s="36">
        <v>280</v>
      </c>
      <c r="K56" s="36">
        <v>388</v>
      </c>
      <c r="L56" s="36"/>
      <c r="M56" s="36"/>
      <c r="N56" s="36"/>
      <c r="O56" s="36"/>
      <c r="P56" s="36"/>
      <c r="Q56" s="36">
        <v>163</v>
      </c>
      <c r="R56" s="36">
        <v>450</v>
      </c>
      <c r="S56" s="36">
        <v>613</v>
      </c>
    </row>
    <row r="57" spans="1:19" ht="15.75" thickBot="1">
      <c r="A57" s="517"/>
      <c r="B57" s="512" t="s">
        <v>208</v>
      </c>
      <c r="C57" s="513"/>
      <c r="D57" s="37">
        <v>138</v>
      </c>
      <c r="E57" s="37">
        <v>403</v>
      </c>
      <c r="F57" s="37">
        <v>102</v>
      </c>
      <c r="G57" s="37">
        <v>0</v>
      </c>
      <c r="H57" s="37">
        <v>0</v>
      </c>
      <c r="I57" s="37">
        <v>277</v>
      </c>
      <c r="J57" s="37">
        <v>785</v>
      </c>
      <c r="K57" s="37">
        <v>1705</v>
      </c>
      <c r="L57" s="37">
        <v>123</v>
      </c>
      <c r="M57" s="37">
        <v>564</v>
      </c>
      <c r="N57" s="37">
        <v>105</v>
      </c>
      <c r="O57" s="37">
        <v>0</v>
      </c>
      <c r="P57" s="37">
        <v>1059</v>
      </c>
      <c r="Q57" s="37">
        <v>1330</v>
      </c>
      <c r="R57" s="37">
        <v>1088</v>
      </c>
      <c r="S57" s="37">
        <v>4269</v>
      </c>
    </row>
    <row r="58" spans="1:19" ht="26.25" thickBot="1">
      <c r="A58" s="517"/>
      <c r="B58" s="509" t="s">
        <v>215</v>
      </c>
      <c r="C58" s="35" t="s">
        <v>198</v>
      </c>
      <c r="D58" s="36"/>
      <c r="E58" s="36">
        <v>894</v>
      </c>
      <c r="F58" s="36">
        <v>2639</v>
      </c>
      <c r="G58" s="36">
        <v>1848</v>
      </c>
      <c r="H58" s="36">
        <v>1488</v>
      </c>
      <c r="I58" s="36">
        <v>1975</v>
      </c>
      <c r="J58" s="36">
        <v>624</v>
      </c>
      <c r="K58" s="36">
        <v>9468</v>
      </c>
      <c r="L58" s="36"/>
      <c r="M58" s="36">
        <v>834</v>
      </c>
      <c r="N58" s="36">
        <v>2720</v>
      </c>
      <c r="O58" s="36">
        <v>2253</v>
      </c>
      <c r="P58" s="36">
        <v>2756</v>
      </c>
      <c r="Q58" s="36">
        <v>4021</v>
      </c>
      <c r="R58" s="36">
        <v>1016</v>
      </c>
      <c r="S58" s="36">
        <v>13600</v>
      </c>
    </row>
    <row r="59" spans="1:19" ht="26.25" thickBot="1">
      <c r="A59" s="517"/>
      <c r="B59" s="510"/>
      <c r="C59" s="35" t="s">
        <v>192</v>
      </c>
      <c r="D59" s="36"/>
      <c r="E59" s="36">
        <v>785</v>
      </c>
      <c r="F59" s="36">
        <v>1496</v>
      </c>
      <c r="G59" s="36">
        <v>787</v>
      </c>
      <c r="H59" s="36">
        <v>1480</v>
      </c>
      <c r="I59" s="36">
        <v>3922</v>
      </c>
      <c r="J59" s="36">
        <v>418</v>
      </c>
      <c r="K59" s="36">
        <v>8888</v>
      </c>
      <c r="L59" s="36"/>
      <c r="M59" s="36">
        <v>610</v>
      </c>
      <c r="N59" s="36">
        <v>1389</v>
      </c>
      <c r="O59" s="36">
        <v>998</v>
      </c>
      <c r="P59" s="36">
        <v>2580</v>
      </c>
      <c r="Q59" s="36">
        <v>5916</v>
      </c>
      <c r="R59" s="36">
        <v>475</v>
      </c>
      <c r="S59" s="36">
        <v>11968</v>
      </c>
    </row>
    <row r="60" spans="1:19" ht="39" thickBot="1">
      <c r="A60" s="517"/>
      <c r="B60" s="510"/>
      <c r="C60" s="35" t="s">
        <v>193</v>
      </c>
      <c r="D60" s="36"/>
      <c r="E60" s="36"/>
      <c r="F60" s="36"/>
      <c r="G60" s="36"/>
      <c r="H60" s="36"/>
      <c r="I60" s="36">
        <v>2961</v>
      </c>
      <c r="J60" s="36">
        <v>4419</v>
      </c>
      <c r="K60" s="36">
        <v>7380</v>
      </c>
      <c r="L60" s="36"/>
      <c r="M60" s="36"/>
      <c r="N60" s="36"/>
      <c r="O60" s="36"/>
      <c r="P60" s="36"/>
      <c r="Q60" s="36">
        <v>5061</v>
      </c>
      <c r="R60" s="36">
        <v>7344</v>
      </c>
      <c r="S60" s="36">
        <v>12405</v>
      </c>
    </row>
    <row r="61" spans="1:19" ht="15.75" thickBot="1">
      <c r="A61" s="517"/>
      <c r="B61" s="510"/>
      <c r="C61" s="35" t="s">
        <v>216</v>
      </c>
      <c r="D61" s="36"/>
      <c r="E61" s="36"/>
      <c r="F61" s="36"/>
      <c r="G61" s="36"/>
      <c r="H61" s="36"/>
      <c r="I61" s="36">
        <v>2323</v>
      </c>
      <c r="J61" s="36">
        <v>1824</v>
      </c>
      <c r="K61" s="36">
        <v>4147</v>
      </c>
      <c r="L61" s="36"/>
      <c r="M61" s="36"/>
      <c r="N61" s="36"/>
      <c r="O61" s="36"/>
      <c r="P61" s="36"/>
      <c r="Q61" s="36">
        <v>5174</v>
      </c>
      <c r="R61" s="36">
        <v>3110</v>
      </c>
      <c r="S61" s="36">
        <v>8284</v>
      </c>
    </row>
    <row r="62" spans="1:19" ht="26.25" thickBot="1">
      <c r="A62" s="517"/>
      <c r="B62" s="511"/>
      <c r="C62" s="35" t="s">
        <v>199</v>
      </c>
      <c r="D62" s="36">
        <v>437</v>
      </c>
      <c r="E62" s="36">
        <v>1632</v>
      </c>
      <c r="F62" s="36">
        <v>565</v>
      </c>
      <c r="G62" s="36">
        <v>203</v>
      </c>
      <c r="H62" s="36">
        <v>554</v>
      </c>
      <c r="I62" s="36">
        <v>973</v>
      </c>
      <c r="J62" s="36">
        <v>160</v>
      </c>
      <c r="K62" s="36">
        <v>4524</v>
      </c>
      <c r="L62" s="36">
        <v>716</v>
      </c>
      <c r="M62" s="36">
        <v>1681</v>
      </c>
      <c r="N62" s="36">
        <v>509</v>
      </c>
      <c r="O62" s="36">
        <v>211</v>
      </c>
      <c r="P62" s="36">
        <v>1046</v>
      </c>
      <c r="Q62" s="36">
        <v>1798</v>
      </c>
      <c r="R62" s="36">
        <v>271</v>
      </c>
      <c r="S62" s="36">
        <v>6232</v>
      </c>
    </row>
    <row r="63" spans="1:19" ht="15.75" thickBot="1">
      <c r="A63" s="517"/>
      <c r="B63" s="512" t="s">
        <v>19</v>
      </c>
      <c r="C63" s="513"/>
      <c r="D63" s="37">
        <v>437</v>
      </c>
      <c r="E63" s="37">
        <v>3311</v>
      </c>
      <c r="F63" s="37">
        <v>4700</v>
      </c>
      <c r="G63" s="37">
        <v>2838</v>
      </c>
      <c r="H63" s="37">
        <v>3522</v>
      </c>
      <c r="I63" s="37">
        <v>12154</v>
      </c>
      <c r="J63" s="37">
        <v>7445</v>
      </c>
      <c r="K63" s="37">
        <v>34407</v>
      </c>
      <c r="L63" s="37">
        <v>716</v>
      </c>
      <c r="M63" s="37">
        <v>3125</v>
      </c>
      <c r="N63" s="37">
        <v>4618</v>
      </c>
      <c r="O63" s="37">
        <v>3462</v>
      </c>
      <c r="P63" s="37">
        <v>6382</v>
      </c>
      <c r="Q63" s="37">
        <v>21970</v>
      </c>
      <c r="R63" s="37">
        <v>12216</v>
      </c>
      <c r="S63" s="37">
        <v>52489</v>
      </c>
    </row>
    <row r="64" spans="1:19" ht="26.25" thickBot="1">
      <c r="A64" s="517"/>
      <c r="B64" s="509" t="s">
        <v>217</v>
      </c>
      <c r="C64" s="35" t="s">
        <v>192</v>
      </c>
      <c r="D64" s="36"/>
      <c r="E64" s="36">
        <v>1673</v>
      </c>
      <c r="F64" s="36">
        <v>2301</v>
      </c>
      <c r="G64" s="36">
        <v>1250</v>
      </c>
      <c r="H64" s="36">
        <v>2348</v>
      </c>
      <c r="I64" s="36">
        <v>4133</v>
      </c>
      <c r="J64" s="36">
        <v>517</v>
      </c>
      <c r="K64" s="36">
        <v>12222</v>
      </c>
      <c r="L64" s="36"/>
      <c r="M64" s="36">
        <v>1505</v>
      </c>
      <c r="N64" s="36">
        <v>2132</v>
      </c>
      <c r="O64" s="36">
        <v>1488</v>
      </c>
      <c r="P64" s="36">
        <v>4280</v>
      </c>
      <c r="Q64" s="36">
        <v>6948</v>
      </c>
      <c r="R64" s="36">
        <v>539</v>
      </c>
      <c r="S64" s="36">
        <v>16892</v>
      </c>
    </row>
    <row r="65" spans="1:19" ht="39" thickBot="1">
      <c r="A65" s="517"/>
      <c r="B65" s="510"/>
      <c r="C65" s="35" t="s">
        <v>193</v>
      </c>
      <c r="D65" s="36"/>
      <c r="E65" s="36"/>
      <c r="F65" s="36"/>
      <c r="G65" s="36"/>
      <c r="H65" s="36"/>
      <c r="I65" s="36">
        <v>2279</v>
      </c>
      <c r="J65" s="36">
        <v>3967</v>
      </c>
      <c r="K65" s="36">
        <v>6246</v>
      </c>
      <c r="L65" s="36"/>
      <c r="M65" s="36"/>
      <c r="N65" s="36"/>
      <c r="O65" s="36"/>
      <c r="P65" s="36">
        <v>110</v>
      </c>
      <c r="Q65" s="36">
        <v>4477</v>
      </c>
      <c r="R65" s="36">
        <v>7010</v>
      </c>
      <c r="S65" s="36">
        <v>11597</v>
      </c>
    </row>
    <row r="66" spans="1:19" ht="26.25" thickBot="1">
      <c r="A66" s="517"/>
      <c r="B66" s="510"/>
      <c r="C66" s="35" t="s">
        <v>199</v>
      </c>
      <c r="D66" s="36">
        <v>446</v>
      </c>
      <c r="E66" s="36">
        <v>1471</v>
      </c>
      <c r="F66" s="36">
        <v>642</v>
      </c>
      <c r="G66" s="36">
        <v>280</v>
      </c>
      <c r="H66" s="36">
        <v>849</v>
      </c>
      <c r="I66" s="36">
        <v>1128</v>
      </c>
      <c r="J66" s="36">
        <v>208</v>
      </c>
      <c r="K66" s="36">
        <v>5024</v>
      </c>
      <c r="L66" s="36">
        <v>434</v>
      </c>
      <c r="M66" s="36">
        <v>1438</v>
      </c>
      <c r="N66" s="36">
        <v>607</v>
      </c>
      <c r="O66" s="36">
        <v>316</v>
      </c>
      <c r="P66" s="36">
        <v>1472</v>
      </c>
      <c r="Q66" s="36">
        <v>2072</v>
      </c>
      <c r="R66" s="36">
        <v>375</v>
      </c>
      <c r="S66" s="36">
        <v>6714</v>
      </c>
    </row>
    <row r="67" spans="1:19" ht="77.25" thickBot="1">
      <c r="A67" s="517"/>
      <c r="B67" s="510"/>
      <c r="C67" s="35" t="s">
        <v>194</v>
      </c>
      <c r="D67" s="36">
        <v>114</v>
      </c>
      <c r="E67" s="36">
        <v>591</v>
      </c>
      <c r="F67" s="36">
        <v>239</v>
      </c>
      <c r="G67" s="36">
        <v>171</v>
      </c>
      <c r="H67" s="36">
        <v>1520</v>
      </c>
      <c r="I67" s="36">
        <v>1560</v>
      </c>
      <c r="J67" s="36">
        <v>119</v>
      </c>
      <c r="K67" s="36">
        <v>4314</v>
      </c>
      <c r="L67" s="36">
        <v>109</v>
      </c>
      <c r="M67" s="36">
        <v>534</v>
      </c>
      <c r="N67" s="36">
        <v>224</v>
      </c>
      <c r="O67" s="36">
        <v>150</v>
      </c>
      <c r="P67" s="36">
        <v>2171</v>
      </c>
      <c r="Q67" s="36">
        <v>2102</v>
      </c>
      <c r="R67" s="36">
        <v>211</v>
      </c>
      <c r="S67" s="36">
        <v>5501</v>
      </c>
    </row>
    <row r="68" spans="1:19" ht="26.25" thickBot="1">
      <c r="A68" s="517"/>
      <c r="B68" s="511"/>
      <c r="C68" s="35" t="s">
        <v>201</v>
      </c>
      <c r="D68" s="36"/>
      <c r="E68" s="36"/>
      <c r="F68" s="36"/>
      <c r="G68" s="36"/>
      <c r="H68" s="36">
        <v>928</v>
      </c>
      <c r="I68" s="36">
        <v>1987</v>
      </c>
      <c r="J68" s="36">
        <v>333</v>
      </c>
      <c r="K68" s="36">
        <v>3248</v>
      </c>
      <c r="L68" s="36"/>
      <c r="M68" s="36"/>
      <c r="N68" s="36"/>
      <c r="O68" s="36">
        <v>151</v>
      </c>
      <c r="P68" s="36">
        <v>923</v>
      </c>
      <c r="Q68" s="36">
        <v>2585</v>
      </c>
      <c r="R68" s="36">
        <v>442</v>
      </c>
      <c r="S68" s="36">
        <v>4101</v>
      </c>
    </row>
    <row r="69" spans="1:19" ht="15.75" thickBot="1">
      <c r="A69" s="517"/>
      <c r="B69" s="512" t="s">
        <v>19</v>
      </c>
      <c r="C69" s="513"/>
      <c r="D69" s="37">
        <v>560</v>
      </c>
      <c r="E69" s="37">
        <v>3735</v>
      </c>
      <c r="F69" s="37">
        <v>3182</v>
      </c>
      <c r="G69" s="37">
        <v>1701</v>
      </c>
      <c r="H69" s="37">
        <v>5645</v>
      </c>
      <c r="I69" s="37">
        <v>11087</v>
      </c>
      <c r="J69" s="37">
        <v>5144</v>
      </c>
      <c r="K69" s="37">
        <v>31054</v>
      </c>
      <c r="L69" s="37">
        <v>543</v>
      </c>
      <c r="M69" s="37">
        <v>3477</v>
      </c>
      <c r="N69" s="37">
        <v>2963</v>
      </c>
      <c r="O69" s="37">
        <v>2105</v>
      </c>
      <c r="P69" s="37">
        <v>8956</v>
      </c>
      <c r="Q69" s="37">
        <v>18184</v>
      </c>
      <c r="R69" s="37">
        <v>8577</v>
      </c>
      <c r="S69" s="37">
        <v>44805</v>
      </c>
    </row>
    <row r="70" spans="1:19" ht="26.25" thickBot="1">
      <c r="A70" s="517"/>
      <c r="B70" s="509" t="s">
        <v>218</v>
      </c>
      <c r="C70" s="35" t="s">
        <v>192</v>
      </c>
      <c r="D70" s="36"/>
      <c r="E70" s="36">
        <v>606</v>
      </c>
      <c r="F70" s="36">
        <v>951</v>
      </c>
      <c r="G70" s="36">
        <v>600</v>
      </c>
      <c r="H70" s="36">
        <v>629</v>
      </c>
      <c r="I70" s="36">
        <v>1316</v>
      </c>
      <c r="J70" s="36"/>
      <c r="K70" s="36">
        <v>4102</v>
      </c>
      <c r="L70" s="36"/>
      <c r="M70" s="36">
        <v>592</v>
      </c>
      <c r="N70" s="36">
        <v>897</v>
      </c>
      <c r="O70" s="36">
        <v>837</v>
      </c>
      <c r="P70" s="36">
        <v>1558</v>
      </c>
      <c r="Q70" s="36">
        <v>2823</v>
      </c>
      <c r="R70" s="36">
        <v>155</v>
      </c>
      <c r="S70" s="36">
        <v>6862</v>
      </c>
    </row>
    <row r="71" spans="1:19" ht="39" thickBot="1">
      <c r="A71" s="517"/>
      <c r="B71" s="510"/>
      <c r="C71" s="35" t="s">
        <v>193</v>
      </c>
      <c r="D71" s="36"/>
      <c r="E71" s="36"/>
      <c r="F71" s="36"/>
      <c r="G71" s="36"/>
      <c r="H71" s="36"/>
      <c r="I71" s="36">
        <v>1094</v>
      </c>
      <c r="J71" s="36">
        <v>1996</v>
      </c>
      <c r="K71" s="36">
        <v>3090</v>
      </c>
      <c r="L71" s="36"/>
      <c r="M71" s="36"/>
      <c r="N71" s="36"/>
      <c r="O71" s="36"/>
      <c r="P71" s="36"/>
      <c r="Q71" s="36">
        <v>2825</v>
      </c>
      <c r="R71" s="36">
        <v>3837</v>
      </c>
      <c r="S71" s="36">
        <v>6662</v>
      </c>
    </row>
    <row r="72" spans="1:19" ht="26.25" thickBot="1">
      <c r="A72" s="517"/>
      <c r="B72" s="510"/>
      <c r="C72" s="35" t="s">
        <v>199</v>
      </c>
      <c r="D72" s="36">
        <v>299</v>
      </c>
      <c r="E72" s="36">
        <v>1188</v>
      </c>
      <c r="F72" s="36">
        <v>409</v>
      </c>
      <c r="G72" s="36">
        <v>137</v>
      </c>
      <c r="H72" s="36"/>
      <c r="I72" s="36">
        <v>159</v>
      </c>
      <c r="J72" s="36"/>
      <c r="K72" s="36">
        <v>2192</v>
      </c>
      <c r="L72" s="36">
        <v>295</v>
      </c>
      <c r="M72" s="36">
        <v>1143</v>
      </c>
      <c r="N72" s="36">
        <v>466</v>
      </c>
      <c r="O72" s="36">
        <v>138</v>
      </c>
      <c r="P72" s="36">
        <v>329</v>
      </c>
      <c r="Q72" s="36">
        <v>750</v>
      </c>
      <c r="R72" s="36">
        <v>139</v>
      </c>
      <c r="S72" s="36">
        <v>3260</v>
      </c>
    </row>
    <row r="73" spans="1:19" ht="39" thickBot="1">
      <c r="A73" s="517"/>
      <c r="B73" s="510"/>
      <c r="C73" s="35" t="s">
        <v>196</v>
      </c>
      <c r="D73" s="36"/>
      <c r="E73" s="36"/>
      <c r="F73" s="36"/>
      <c r="G73" s="36"/>
      <c r="H73" s="36">
        <v>131</v>
      </c>
      <c r="I73" s="36">
        <v>233</v>
      </c>
      <c r="J73" s="36">
        <v>127</v>
      </c>
      <c r="K73" s="36">
        <v>491</v>
      </c>
      <c r="L73" s="36"/>
      <c r="M73" s="36">
        <v>161</v>
      </c>
      <c r="N73" s="36">
        <v>108</v>
      </c>
      <c r="O73" s="36">
        <v>167</v>
      </c>
      <c r="P73" s="36">
        <v>764</v>
      </c>
      <c r="Q73" s="36">
        <v>1127</v>
      </c>
      <c r="R73" s="36">
        <v>352</v>
      </c>
      <c r="S73" s="36">
        <v>2679</v>
      </c>
    </row>
    <row r="74" spans="1:19" ht="26.25" thickBot="1">
      <c r="A74" s="517"/>
      <c r="B74" s="511"/>
      <c r="C74" s="35" t="s">
        <v>201</v>
      </c>
      <c r="D74" s="36"/>
      <c r="E74" s="36"/>
      <c r="F74" s="36"/>
      <c r="G74" s="36"/>
      <c r="H74" s="36">
        <v>122</v>
      </c>
      <c r="I74" s="36">
        <v>567</v>
      </c>
      <c r="J74" s="36"/>
      <c r="K74" s="36">
        <v>689</v>
      </c>
      <c r="L74" s="36"/>
      <c r="M74" s="36"/>
      <c r="N74" s="36"/>
      <c r="O74" s="36"/>
      <c r="P74" s="36">
        <v>250</v>
      </c>
      <c r="Q74" s="36">
        <v>987</v>
      </c>
      <c r="R74" s="36">
        <v>161</v>
      </c>
      <c r="S74" s="36">
        <v>1398</v>
      </c>
    </row>
    <row r="75" spans="1:19" ht="15.75" thickBot="1">
      <c r="A75" s="517"/>
      <c r="B75" s="512" t="s">
        <v>19</v>
      </c>
      <c r="C75" s="513"/>
      <c r="D75" s="37">
        <v>299</v>
      </c>
      <c r="E75" s="37">
        <v>1794</v>
      </c>
      <c r="F75" s="37">
        <v>1360</v>
      </c>
      <c r="G75" s="37">
        <v>737</v>
      </c>
      <c r="H75" s="37">
        <v>882</v>
      </c>
      <c r="I75" s="37">
        <v>3369</v>
      </c>
      <c r="J75" s="37">
        <v>2123</v>
      </c>
      <c r="K75" s="37">
        <v>10564</v>
      </c>
      <c r="L75" s="37">
        <v>295</v>
      </c>
      <c r="M75" s="37">
        <v>1896</v>
      </c>
      <c r="N75" s="37">
        <v>1471</v>
      </c>
      <c r="O75" s="37">
        <v>1142</v>
      </c>
      <c r="P75" s="37">
        <v>2901</v>
      </c>
      <c r="Q75" s="37">
        <v>8512</v>
      </c>
      <c r="R75" s="37">
        <v>4644</v>
      </c>
      <c r="S75" s="37">
        <v>20861</v>
      </c>
    </row>
    <row r="76" spans="1:19" ht="26.25" thickBot="1">
      <c r="A76" s="517"/>
      <c r="B76" s="509" t="s">
        <v>219</v>
      </c>
      <c r="C76" s="35" t="s">
        <v>192</v>
      </c>
      <c r="D76" s="36"/>
      <c r="E76" s="36">
        <v>442</v>
      </c>
      <c r="F76" s="36">
        <v>641</v>
      </c>
      <c r="G76" s="36">
        <v>454</v>
      </c>
      <c r="H76" s="36">
        <v>843</v>
      </c>
      <c r="I76" s="36">
        <v>1966</v>
      </c>
      <c r="J76" s="36">
        <v>205</v>
      </c>
      <c r="K76" s="36">
        <v>4551</v>
      </c>
      <c r="L76" s="36"/>
      <c r="M76" s="36">
        <v>401</v>
      </c>
      <c r="N76" s="36">
        <v>690</v>
      </c>
      <c r="O76" s="36">
        <v>545</v>
      </c>
      <c r="P76" s="36">
        <v>1545</v>
      </c>
      <c r="Q76" s="36">
        <v>3118</v>
      </c>
      <c r="R76" s="36">
        <v>333</v>
      </c>
      <c r="S76" s="36">
        <v>6632</v>
      </c>
    </row>
    <row r="77" spans="1:19" ht="26.25" thickBot="1">
      <c r="A77" s="517"/>
      <c r="B77" s="510"/>
      <c r="C77" s="35" t="s">
        <v>198</v>
      </c>
      <c r="D77" s="36"/>
      <c r="E77" s="36"/>
      <c r="F77" s="36">
        <v>188</v>
      </c>
      <c r="G77" s="36">
        <v>292</v>
      </c>
      <c r="H77" s="36">
        <v>1355</v>
      </c>
      <c r="I77" s="36">
        <v>2183</v>
      </c>
      <c r="J77" s="36">
        <v>261</v>
      </c>
      <c r="K77" s="36">
        <v>4279</v>
      </c>
      <c r="L77" s="36"/>
      <c r="M77" s="36"/>
      <c r="N77" s="36">
        <v>217</v>
      </c>
      <c r="O77" s="36">
        <v>392</v>
      </c>
      <c r="P77" s="36">
        <v>1685</v>
      </c>
      <c r="Q77" s="36">
        <v>2041</v>
      </c>
      <c r="R77" s="36">
        <v>268</v>
      </c>
      <c r="S77" s="36">
        <v>4603</v>
      </c>
    </row>
    <row r="78" spans="1:19" ht="39" thickBot="1">
      <c r="A78" s="517"/>
      <c r="B78" s="510"/>
      <c r="C78" s="35" t="s">
        <v>193</v>
      </c>
      <c r="D78" s="36"/>
      <c r="E78" s="36"/>
      <c r="F78" s="36"/>
      <c r="G78" s="36"/>
      <c r="H78" s="36"/>
      <c r="I78" s="36">
        <v>729</v>
      </c>
      <c r="J78" s="36">
        <v>1762</v>
      </c>
      <c r="K78" s="36">
        <v>2491</v>
      </c>
      <c r="L78" s="36"/>
      <c r="M78" s="36"/>
      <c r="N78" s="36"/>
      <c r="O78" s="36"/>
      <c r="P78" s="36"/>
      <c r="Q78" s="36">
        <v>1328</v>
      </c>
      <c r="R78" s="36">
        <v>2907</v>
      </c>
      <c r="S78" s="36">
        <v>4235</v>
      </c>
    </row>
    <row r="79" spans="1:19" ht="15.75" thickBot="1">
      <c r="A79" s="517"/>
      <c r="B79" s="510"/>
      <c r="C79" s="35" t="s">
        <v>220</v>
      </c>
      <c r="D79" s="36"/>
      <c r="E79" s="36"/>
      <c r="F79" s="36"/>
      <c r="G79" s="36">
        <v>130</v>
      </c>
      <c r="H79" s="36">
        <v>582</v>
      </c>
      <c r="I79" s="36">
        <v>931</v>
      </c>
      <c r="J79" s="36"/>
      <c r="K79" s="36">
        <v>1643</v>
      </c>
      <c r="L79" s="36"/>
      <c r="M79" s="36"/>
      <c r="N79" s="36"/>
      <c r="O79" s="36">
        <v>225</v>
      </c>
      <c r="P79" s="36">
        <v>966</v>
      </c>
      <c r="Q79" s="36">
        <v>1065</v>
      </c>
      <c r="R79" s="36"/>
      <c r="S79" s="36">
        <v>2256</v>
      </c>
    </row>
    <row r="80" spans="1:19" ht="15.75" thickBot="1">
      <c r="A80" s="517"/>
      <c r="B80" s="511"/>
      <c r="C80" s="35" t="s">
        <v>216</v>
      </c>
      <c r="D80" s="36"/>
      <c r="E80" s="36"/>
      <c r="F80" s="36"/>
      <c r="G80" s="36"/>
      <c r="H80" s="36"/>
      <c r="I80" s="36">
        <v>955</v>
      </c>
      <c r="J80" s="36">
        <v>405</v>
      </c>
      <c r="K80" s="36">
        <v>1360</v>
      </c>
      <c r="L80" s="36"/>
      <c r="M80" s="36"/>
      <c r="N80" s="36"/>
      <c r="O80" s="36"/>
      <c r="P80" s="36"/>
      <c r="Q80" s="36">
        <v>1216</v>
      </c>
      <c r="R80" s="36">
        <v>428</v>
      </c>
      <c r="S80" s="36">
        <v>1644</v>
      </c>
    </row>
    <row r="81" spans="1:19" ht="15.75" thickBot="1">
      <c r="A81" s="517"/>
      <c r="B81" s="512" t="s">
        <v>19</v>
      </c>
      <c r="C81" s="513"/>
      <c r="D81" s="37">
        <v>0</v>
      </c>
      <c r="E81" s="37">
        <v>442</v>
      </c>
      <c r="F81" s="37">
        <v>829</v>
      </c>
      <c r="G81" s="37">
        <v>876</v>
      </c>
      <c r="H81" s="37">
        <v>2780</v>
      </c>
      <c r="I81" s="37">
        <v>6764</v>
      </c>
      <c r="J81" s="37">
        <v>2633</v>
      </c>
      <c r="K81" s="37">
        <v>14324</v>
      </c>
      <c r="L81" s="37">
        <v>0</v>
      </c>
      <c r="M81" s="37">
        <v>401</v>
      </c>
      <c r="N81" s="37">
        <v>907</v>
      </c>
      <c r="O81" s="37">
        <v>1162</v>
      </c>
      <c r="P81" s="37">
        <v>4196</v>
      </c>
      <c r="Q81" s="37">
        <v>8768</v>
      </c>
      <c r="R81" s="37">
        <v>3936</v>
      </c>
      <c r="S81" s="37">
        <v>19370</v>
      </c>
    </row>
    <row r="82" spans="1:19" ht="26.25" thickBot="1">
      <c r="A82" s="517"/>
      <c r="B82" s="509" t="s">
        <v>221</v>
      </c>
      <c r="C82" s="35" t="s">
        <v>192</v>
      </c>
      <c r="D82" s="36"/>
      <c r="E82" s="36">
        <v>2958</v>
      </c>
      <c r="F82" s="36">
        <v>4311</v>
      </c>
      <c r="G82" s="36">
        <v>2141</v>
      </c>
      <c r="H82" s="36">
        <v>4678</v>
      </c>
      <c r="I82" s="36">
        <v>10179</v>
      </c>
      <c r="J82" s="36">
        <v>1152</v>
      </c>
      <c r="K82" s="36">
        <v>25419</v>
      </c>
      <c r="L82" s="36"/>
      <c r="M82" s="36">
        <v>2438</v>
      </c>
      <c r="N82" s="36">
        <v>4070</v>
      </c>
      <c r="O82" s="36">
        <v>2645</v>
      </c>
      <c r="P82" s="36">
        <v>8124</v>
      </c>
      <c r="Q82" s="36">
        <v>15742</v>
      </c>
      <c r="R82" s="36">
        <v>1258</v>
      </c>
      <c r="S82" s="36">
        <v>34277</v>
      </c>
    </row>
    <row r="83" spans="1:19" ht="39" thickBot="1">
      <c r="A83" s="517"/>
      <c r="B83" s="510"/>
      <c r="C83" s="35" t="s">
        <v>193</v>
      </c>
      <c r="D83" s="36"/>
      <c r="E83" s="36"/>
      <c r="F83" s="36"/>
      <c r="G83" s="36"/>
      <c r="H83" s="36">
        <v>155</v>
      </c>
      <c r="I83" s="36">
        <v>5585</v>
      </c>
      <c r="J83" s="36">
        <v>9098</v>
      </c>
      <c r="K83" s="36">
        <v>14838</v>
      </c>
      <c r="L83" s="36"/>
      <c r="M83" s="36"/>
      <c r="N83" s="36"/>
      <c r="O83" s="36"/>
      <c r="P83" s="36">
        <v>190</v>
      </c>
      <c r="Q83" s="36">
        <v>9779</v>
      </c>
      <c r="R83" s="36">
        <v>15901</v>
      </c>
      <c r="S83" s="36">
        <v>25870</v>
      </c>
    </row>
    <row r="84" spans="1:19" ht="77.25" thickBot="1">
      <c r="A84" s="517"/>
      <c r="B84" s="510"/>
      <c r="C84" s="35" t="s">
        <v>194</v>
      </c>
      <c r="D84" s="36">
        <v>169</v>
      </c>
      <c r="E84" s="36">
        <v>2483</v>
      </c>
      <c r="F84" s="36">
        <v>1142</v>
      </c>
      <c r="G84" s="36">
        <v>618</v>
      </c>
      <c r="H84" s="36">
        <v>4215</v>
      </c>
      <c r="I84" s="36">
        <v>6367</v>
      </c>
      <c r="J84" s="36">
        <v>477</v>
      </c>
      <c r="K84" s="36">
        <v>15471</v>
      </c>
      <c r="L84" s="36">
        <v>173</v>
      </c>
      <c r="M84" s="36">
        <v>2055</v>
      </c>
      <c r="N84" s="36">
        <v>1045</v>
      </c>
      <c r="O84" s="36">
        <v>651</v>
      </c>
      <c r="P84" s="36">
        <v>5361</v>
      </c>
      <c r="Q84" s="36">
        <v>7132</v>
      </c>
      <c r="R84" s="36">
        <v>746</v>
      </c>
      <c r="S84" s="36">
        <v>17163</v>
      </c>
    </row>
    <row r="85" spans="1:19" ht="26.25" thickBot="1">
      <c r="A85" s="517"/>
      <c r="B85" s="511"/>
      <c r="C85" s="35" t="s">
        <v>199</v>
      </c>
      <c r="D85" s="36">
        <v>516</v>
      </c>
      <c r="E85" s="36">
        <v>3980</v>
      </c>
      <c r="F85" s="36">
        <v>1245</v>
      </c>
      <c r="G85" s="36">
        <v>460</v>
      </c>
      <c r="H85" s="36">
        <v>1440</v>
      </c>
      <c r="I85" s="36">
        <v>2510</v>
      </c>
      <c r="J85" s="36">
        <v>362</v>
      </c>
      <c r="K85" s="36">
        <v>10513</v>
      </c>
      <c r="L85" s="36">
        <v>580</v>
      </c>
      <c r="M85" s="36">
        <v>3635</v>
      </c>
      <c r="N85" s="36">
        <v>1187</v>
      </c>
      <c r="O85" s="36">
        <v>460</v>
      </c>
      <c r="P85" s="36">
        <v>2115</v>
      </c>
      <c r="Q85" s="36">
        <v>4061</v>
      </c>
      <c r="R85" s="36">
        <v>667</v>
      </c>
      <c r="S85" s="36">
        <v>12705</v>
      </c>
    </row>
    <row r="86" spans="1:19" ht="15.75" thickBot="1">
      <c r="A86" s="517"/>
      <c r="B86" s="512" t="s">
        <v>19</v>
      </c>
      <c r="C86" s="513"/>
      <c r="D86" s="37">
        <v>685</v>
      </c>
      <c r="E86" s="37">
        <v>9863</v>
      </c>
      <c r="F86" s="37">
        <v>7527</v>
      </c>
      <c r="G86" s="37">
        <v>4095</v>
      </c>
      <c r="H86" s="37">
        <v>13268</v>
      </c>
      <c r="I86" s="37">
        <v>31405</v>
      </c>
      <c r="J86" s="37">
        <v>13722</v>
      </c>
      <c r="K86" s="37">
        <v>80565</v>
      </c>
      <c r="L86" s="37">
        <v>753</v>
      </c>
      <c r="M86" s="37">
        <v>8529</v>
      </c>
      <c r="N86" s="37">
        <v>7209</v>
      </c>
      <c r="O86" s="37">
        <v>4918</v>
      </c>
      <c r="P86" s="37">
        <v>19986</v>
      </c>
      <c r="Q86" s="37">
        <v>45482</v>
      </c>
      <c r="R86" s="37">
        <v>22508</v>
      </c>
      <c r="S86" s="37">
        <v>109385</v>
      </c>
    </row>
    <row r="87" spans="1:19" ht="26.25" thickBot="1">
      <c r="A87" s="517"/>
      <c r="B87" s="509" t="s">
        <v>222</v>
      </c>
      <c r="C87" s="35" t="s">
        <v>192</v>
      </c>
      <c r="D87" s="36"/>
      <c r="E87" s="36">
        <v>1188</v>
      </c>
      <c r="F87" s="36">
        <v>1619</v>
      </c>
      <c r="G87" s="36">
        <v>1063</v>
      </c>
      <c r="H87" s="36">
        <v>2533</v>
      </c>
      <c r="I87" s="36">
        <v>4869</v>
      </c>
      <c r="J87" s="36">
        <v>814</v>
      </c>
      <c r="K87" s="36">
        <v>12086</v>
      </c>
      <c r="L87" s="36"/>
      <c r="M87" s="36">
        <v>1096</v>
      </c>
      <c r="N87" s="36">
        <v>1482</v>
      </c>
      <c r="O87" s="36">
        <v>1384</v>
      </c>
      <c r="P87" s="36">
        <v>4093</v>
      </c>
      <c r="Q87" s="36">
        <v>7822</v>
      </c>
      <c r="R87" s="36">
        <v>1055</v>
      </c>
      <c r="S87" s="36">
        <v>16932</v>
      </c>
    </row>
    <row r="88" spans="1:19" ht="39" thickBot="1">
      <c r="A88" s="517"/>
      <c r="B88" s="510"/>
      <c r="C88" s="35" t="s">
        <v>193</v>
      </c>
      <c r="D88" s="36"/>
      <c r="E88" s="36"/>
      <c r="F88" s="36"/>
      <c r="G88" s="36"/>
      <c r="H88" s="36">
        <v>113</v>
      </c>
      <c r="I88" s="36">
        <v>2938</v>
      </c>
      <c r="J88" s="36">
        <v>6777</v>
      </c>
      <c r="K88" s="36">
        <v>9828</v>
      </c>
      <c r="L88" s="36"/>
      <c r="M88" s="36"/>
      <c r="N88" s="36"/>
      <c r="O88" s="36"/>
      <c r="P88" s="36">
        <v>101</v>
      </c>
      <c r="Q88" s="36">
        <v>5406</v>
      </c>
      <c r="R88" s="36">
        <v>12588</v>
      </c>
      <c r="S88" s="36">
        <v>18095</v>
      </c>
    </row>
    <row r="89" spans="1:19" ht="77.25" thickBot="1">
      <c r="A89" s="517"/>
      <c r="B89" s="510"/>
      <c r="C89" s="35" t="s">
        <v>194</v>
      </c>
      <c r="D89" s="36">
        <v>142</v>
      </c>
      <c r="E89" s="36">
        <v>806</v>
      </c>
      <c r="F89" s="36">
        <v>346</v>
      </c>
      <c r="G89" s="36">
        <v>354</v>
      </c>
      <c r="H89" s="36">
        <v>2502</v>
      </c>
      <c r="I89" s="36">
        <v>3186</v>
      </c>
      <c r="J89" s="36">
        <v>343</v>
      </c>
      <c r="K89" s="36">
        <v>7679</v>
      </c>
      <c r="L89" s="36">
        <v>137</v>
      </c>
      <c r="M89" s="36">
        <v>694</v>
      </c>
      <c r="N89" s="36">
        <v>349</v>
      </c>
      <c r="O89" s="36">
        <v>384</v>
      </c>
      <c r="P89" s="36">
        <v>3394</v>
      </c>
      <c r="Q89" s="36">
        <v>4077</v>
      </c>
      <c r="R89" s="36">
        <v>633</v>
      </c>
      <c r="S89" s="36">
        <v>9668</v>
      </c>
    </row>
    <row r="90" spans="1:19" ht="26.25" thickBot="1">
      <c r="A90" s="517"/>
      <c r="B90" s="510"/>
      <c r="C90" s="35" t="s">
        <v>199</v>
      </c>
      <c r="D90" s="36">
        <v>661</v>
      </c>
      <c r="E90" s="36">
        <v>1807</v>
      </c>
      <c r="F90" s="36">
        <v>784</v>
      </c>
      <c r="G90" s="36">
        <v>346</v>
      </c>
      <c r="H90" s="36">
        <v>1100</v>
      </c>
      <c r="I90" s="36">
        <v>1586</v>
      </c>
      <c r="J90" s="36">
        <v>350</v>
      </c>
      <c r="K90" s="36">
        <v>6634</v>
      </c>
      <c r="L90" s="36">
        <v>713</v>
      </c>
      <c r="M90" s="36">
        <v>1705</v>
      </c>
      <c r="N90" s="36">
        <v>719</v>
      </c>
      <c r="O90" s="36">
        <v>341</v>
      </c>
      <c r="P90" s="36">
        <v>1630</v>
      </c>
      <c r="Q90" s="36">
        <v>2953</v>
      </c>
      <c r="R90" s="36">
        <v>703</v>
      </c>
      <c r="S90" s="36">
        <v>8764</v>
      </c>
    </row>
    <row r="91" spans="1:19" ht="26.25" thickBot="1">
      <c r="A91" s="517"/>
      <c r="B91" s="511"/>
      <c r="C91" s="35" t="s">
        <v>201</v>
      </c>
      <c r="D91" s="36"/>
      <c r="E91" s="36"/>
      <c r="F91" s="36"/>
      <c r="G91" s="36">
        <v>112</v>
      </c>
      <c r="H91" s="36">
        <v>1106</v>
      </c>
      <c r="I91" s="36">
        <v>2900</v>
      </c>
      <c r="J91" s="36">
        <v>598</v>
      </c>
      <c r="K91" s="36">
        <v>4716</v>
      </c>
      <c r="L91" s="36"/>
      <c r="M91" s="36"/>
      <c r="N91" s="36"/>
      <c r="O91" s="36">
        <v>202</v>
      </c>
      <c r="P91" s="36">
        <v>1208</v>
      </c>
      <c r="Q91" s="36">
        <v>3958</v>
      </c>
      <c r="R91" s="36">
        <v>1082</v>
      </c>
      <c r="S91" s="36">
        <v>6450</v>
      </c>
    </row>
    <row r="92" spans="1:19" ht="15.75" thickBot="1">
      <c r="A92" s="517"/>
      <c r="B92" s="512" t="s">
        <v>211</v>
      </c>
      <c r="C92" s="513"/>
      <c r="D92" s="37">
        <v>803</v>
      </c>
      <c r="E92" s="37">
        <v>3801</v>
      </c>
      <c r="F92" s="37">
        <v>2749</v>
      </c>
      <c r="G92" s="37">
        <v>1875</v>
      </c>
      <c r="H92" s="37">
        <v>7354</v>
      </c>
      <c r="I92" s="37">
        <v>15479</v>
      </c>
      <c r="J92" s="37">
        <v>8882</v>
      </c>
      <c r="K92" s="37">
        <v>40943</v>
      </c>
      <c r="L92" s="37">
        <v>850</v>
      </c>
      <c r="M92" s="37">
        <v>3495</v>
      </c>
      <c r="N92" s="37">
        <v>2550</v>
      </c>
      <c r="O92" s="37">
        <v>2311</v>
      </c>
      <c r="P92" s="37">
        <v>10426</v>
      </c>
      <c r="Q92" s="37">
        <v>24216</v>
      </c>
      <c r="R92" s="37">
        <v>16061</v>
      </c>
      <c r="S92" s="37">
        <v>59909</v>
      </c>
    </row>
    <row r="93" spans="1:19" ht="39" thickBot="1">
      <c r="A93" s="517"/>
      <c r="B93" s="509" t="s">
        <v>223</v>
      </c>
      <c r="C93" s="35" t="s">
        <v>224</v>
      </c>
      <c r="D93" s="36">
        <v>386</v>
      </c>
      <c r="E93" s="36">
        <v>1472</v>
      </c>
      <c r="F93" s="36">
        <v>1273</v>
      </c>
      <c r="G93" s="36">
        <v>1197</v>
      </c>
      <c r="H93" s="36">
        <v>4817</v>
      </c>
      <c r="I93" s="36">
        <v>12617</v>
      </c>
      <c r="J93" s="36">
        <v>6027</v>
      </c>
      <c r="K93" s="36">
        <v>27789</v>
      </c>
      <c r="L93" s="36">
        <v>356</v>
      </c>
      <c r="M93" s="36">
        <v>1228</v>
      </c>
      <c r="N93" s="36">
        <v>1195</v>
      </c>
      <c r="O93" s="36">
        <v>2259</v>
      </c>
      <c r="P93" s="36">
        <v>15116</v>
      </c>
      <c r="Q93" s="36">
        <v>27911</v>
      </c>
      <c r="R93" s="36">
        <v>8545</v>
      </c>
      <c r="S93" s="36">
        <v>56610</v>
      </c>
    </row>
    <row r="94" spans="1:19" ht="26.25" thickBot="1">
      <c r="A94" s="517"/>
      <c r="B94" s="510"/>
      <c r="C94" s="35" t="s">
        <v>192</v>
      </c>
      <c r="D94" s="36"/>
      <c r="E94" s="36">
        <v>4086</v>
      </c>
      <c r="F94" s="36">
        <v>4677</v>
      </c>
      <c r="G94" s="36">
        <v>2601</v>
      </c>
      <c r="H94" s="36">
        <v>6584</v>
      </c>
      <c r="I94" s="36">
        <v>12747</v>
      </c>
      <c r="J94" s="36">
        <v>2217</v>
      </c>
      <c r="K94" s="36">
        <v>32912</v>
      </c>
      <c r="L94" s="36"/>
      <c r="M94" s="36">
        <v>3439</v>
      </c>
      <c r="N94" s="36">
        <v>4373</v>
      </c>
      <c r="O94" s="36">
        <v>3024</v>
      </c>
      <c r="P94" s="36">
        <v>10709</v>
      </c>
      <c r="Q94" s="36">
        <v>20397</v>
      </c>
      <c r="R94" s="36">
        <v>2477</v>
      </c>
      <c r="S94" s="36">
        <v>44419</v>
      </c>
    </row>
    <row r="95" spans="1:19" ht="39" thickBot="1">
      <c r="A95" s="517"/>
      <c r="B95" s="510"/>
      <c r="C95" s="35" t="s">
        <v>193</v>
      </c>
      <c r="D95" s="36"/>
      <c r="E95" s="36"/>
      <c r="F95" s="36"/>
      <c r="G95" s="36"/>
      <c r="H95" s="36">
        <v>151</v>
      </c>
      <c r="I95" s="36">
        <v>5766</v>
      </c>
      <c r="J95" s="36">
        <v>10695</v>
      </c>
      <c r="K95" s="36">
        <v>16612</v>
      </c>
      <c r="L95" s="36"/>
      <c r="M95" s="36"/>
      <c r="N95" s="36"/>
      <c r="O95" s="36"/>
      <c r="P95" s="36">
        <v>193</v>
      </c>
      <c r="Q95" s="36">
        <v>10299</v>
      </c>
      <c r="R95" s="36">
        <v>19197</v>
      </c>
      <c r="S95" s="36">
        <v>29689</v>
      </c>
    </row>
    <row r="96" spans="1:19" ht="77.25" thickBot="1">
      <c r="A96" s="517"/>
      <c r="B96" s="510"/>
      <c r="C96" s="35" t="s">
        <v>194</v>
      </c>
      <c r="D96" s="36">
        <v>724</v>
      </c>
      <c r="E96" s="36">
        <v>3164</v>
      </c>
      <c r="F96" s="36">
        <v>1452</v>
      </c>
      <c r="G96" s="36">
        <v>856</v>
      </c>
      <c r="H96" s="36">
        <v>5448</v>
      </c>
      <c r="I96" s="36">
        <v>5710</v>
      </c>
      <c r="J96" s="36">
        <v>668</v>
      </c>
      <c r="K96" s="36">
        <v>18022</v>
      </c>
      <c r="L96" s="36">
        <v>554</v>
      </c>
      <c r="M96" s="36">
        <v>2881</v>
      </c>
      <c r="N96" s="36">
        <v>1422</v>
      </c>
      <c r="O96" s="36">
        <v>933</v>
      </c>
      <c r="P96" s="36">
        <v>7226</v>
      </c>
      <c r="Q96" s="36">
        <v>7678</v>
      </c>
      <c r="R96" s="36">
        <v>1097</v>
      </c>
      <c r="S96" s="36">
        <v>21791</v>
      </c>
    </row>
    <row r="97" spans="1:19" ht="26.25" thickBot="1">
      <c r="A97" s="517"/>
      <c r="B97" s="511"/>
      <c r="C97" s="35" t="s">
        <v>198</v>
      </c>
      <c r="D97" s="36"/>
      <c r="E97" s="36">
        <v>1023</v>
      </c>
      <c r="F97" s="36">
        <v>2308</v>
      </c>
      <c r="G97" s="36">
        <v>1655</v>
      </c>
      <c r="H97" s="36">
        <v>2591</v>
      </c>
      <c r="I97" s="36">
        <v>3948</v>
      </c>
      <c r="J97" s="36">
        <v>1137</v>
      </c>
      <c r="K97" s="36">
        <v>12662</v>
      </c>
      <c r="L97" s="36"/>
      <c r="M97" s="36">
        <v>969</v>
      </c>
      <c r="N97" s="36">
        <v>2371</v>
      </c>
      <c r="O97" s="36">
        <v>2100</v>
      </c>
      <c r="P97" s="36">
        <v>4314</v>
      </c>
      <c r="Q97" s="36">
        <v>6556</v>
      </c>
      <c r="R97" s="36">
        <v>1608</v>
      </c>
      <c r="S97" s="36">
        <v>17918</v>
      </c>
    </row>
    <row r="98" spans="1:19" ht="15.75" thickBot="1">
      <c r="A98" s="517"/>
      <c r="B98" s="512" t="s">
        <v>225</v>
      </c>
      <c r="C98" s="513"/>
      <c r="D98" s="37">
        <v>1110</v>
      </c>
      <c r="E98" s="37">
        <v>9745</v>
      </c>
      <c r="F98" s="37">
        <v>9710</v>
      </c>
      <c r="G98" s="37">
        <v>6309</v>
      </c>
      <c r="H98" s="37">
        <v>19591</v>
      </c>
      <c r="I98" s="37">
        <v>40788</v>
      </c>
      <c r="J98" s="37">
        <v>20744</v>
      </c>
      <c r="K98" s="37">
        <v>107997</v>
      </c>
      <c r="L98" s="37">
        <v>910</v>
      </c>
      <c r="M98" s="37">
        <v>8517</v>
      </c>
      <c r="N98" s="37">
        <v>9361</v>
      </c>
      <c r="O98" s="37">
        <v>8316</v>
      </c>
      <c r="P98" s="37">
        <v>37558</v>
      </c>
      <c r="Q98" s="37">
        <v>72841</v>
      </c>
      <c r="R98" s="37">
        <v>32924</v>
      </c>
      <c r="S98" s="37">
        <v>170427</v>
      </c>
    </row>
    <row r="99" spans="1:19" ht="39" thickBot="1">
      <c r="A99" s="517"/>
      <c r="B99" s="509" t="s">
        <v>226</v>
      </c>
      <c r="C99" s="35" t="s">
        <v>193</v>
      </c>
      <c r="D99" s="36"/>
      <c r="E99" s="36"/>
      <c r="F99" s="36"/>
      <c r="G99" s="36"/>
      <c r="H99" s="36"/>
      <c r="I99" s="36">
        <v>1262</v>
      </c>
      <c r="J99" s="36">
        <v>1964</v>
      </c>
      <c r="K99" s="36">
        <v>3226</v>
      </c>
      <c r="L99" s="36"/>
      <c r="M99" s="36"/>
      <c r="N99" s="36"/>
      <c r="O99" s="36"/>
      <c r="P99" s="36"/>
      <c r="Q99" s="36">
        <v>2617</v>
      </c>
      <c r="R99" s="36">
        <v>3541</v>
      </c>
      <c r="S99" s="36">
        <v>6158</v>
      </c>
    </row>
    <row r="100" spans="1:19" ht="26.25" thickBot="1">
      <c r="A100" s="517"/>
      <c r="B100" s="510"/>
      <c r="C100" s="35" t="s">
        <v>192</v>
      </c>
      <c r="D100" s="36"/>
      <c r="E100" s="36">
        <v>578</v>
      </c>
      <c r="F100" s="36">
        <v>627</v>
      </c>
      <c r="G100" s="36">
        <v>412</v>
      </c>
      <c r="H100" s="36">
        <v>745</v>
      </c>
      <c r="I100" s="36">
        <v>1423</v>
      </c>
      <c r="J100" s="36"/>
      <c r="K100" s="36">
        <v>3785</v>
      </c>
      <c r="L100" s="36"/>
      <c r="M100" s="36">
        <v>462</v>
      </c>
      <c r="N100" s="36">
        <v>520</v>
      </c>
      <c r="O100" s="36">
        <v>513</v>
      </c>
      <c r="P100" s="36">
        <v>1229</v>
      </c>
      <c r="Q100" s="36">
        <v>2335</v>
      </c>
      <c r="R100" s="36">
        <v>107</v>
      </c>
      <c r="S100" s="36">
        <v>5166</v>
      </c>
    </row>
    <row r="101" spans="1:19" ht="26.25" thickBot="1">
      <c r="A101" s="517"/>
      <c r="B101" s="510"/>
      <c r="C101" s="35" t="s">
        <v>198</v>
      </c>
      <c r="D101" s="36"/>
      <c r="E101" s="36">
        <v>159</v>
      </c>
      <c r="F101" s="36">
        <v>639</v>
      </c>
      <c r="G101" s="36">
        <v>466</v>
      </c>
      <c r="H101" s="36">
        <v>607</v>
      </c>
      <c r="I101" s="36">
        <v>944</v>
      </c>
      <c r="J101" s="36">
        <v>187</v>
      </c>
      <c r="K101" s="36">
        <v>3002</v>
      </c>
      <c r="L101" s="36"/>
      <c r="M101" s="36">
        <v>152</v>
      </c>
      <c r="N101" s="36">
        <v>578</v>
      </c>
      <c r="O101" s="36">
        <v>530</v>
      </c>
      <c r="P101" s="36">
        <v>954</v>
      </c>
      <c r="Q101" s="36">
        <v>1407</v>
      </c>
      <c r="R101" s="36">
        <v>251</v>
      </c>
      <c r="S101" s="36">
        <v>3872</v>
      </c>
    </row>
    <row r="102" spans="1:19" ht="26.25" thickBot="1">
      <c r="A102" s="517"/>
      <c r="B102" s="510"/>
      <c r="C102" s="35" t="s">
        <v>199</v>
      </c>
      <c r="D102" s="36">
        <v>159</v>
      </c>
      <c r="E102" s="36">
        <v>819</v>
      </c>
      <c r="F102" s="36">
        <v>259</v>
      </c>
      <c r="G102" s="36">
        <v>132</v>
      </c>
      <c r="H102" s="36">
        <v>209</v>
      </c>
      <c r="I102" s="36">
        <v>302</v>
      </c>
      <c r="J102" s="36"/>
      <c r="K102" s="36">
        <v>1880</v>
      </c>
      <c r="L102" s="36">
        <v>197</v>
      </c>
      <c r="M102" s="36">
        <v>757</v>
      </c>
      <c r="N102" s="36">
        <v>241</v>
      </c>
      <c r="O102" s="36">
        <v>111</v>
      </c>
      <c r="P102" s="36">
        <v>397</v>
      </c>
      <c r="Q102" s="36">
        <v>693</v>
      </c>
      <c r="R102" s="36">
        <v>103</v>
      </c>
      <c r="S102" s="36">
        <v>2499</v>
      </c>
    </row>
    <row r="103" spans="1:19" ht="15.75" thickBot="1">
      <c r="A103" s="517"/>
      <c r="B103" s="511"/>
      <c r="C103" s="35" t="s">
        <v>216</v>
      </c>
      <c r="D103" s="36"/>
      <c r="E103" s="36"/>
      <c r="F103" s="36"/>
      <c r="G103" s="36"/>
      <c r="H103" s="36"/>
      <c r="I103" s="36">
        <v>705</v>
      </c>
      <c r="J103" s="36">
        <v>368</v>
      </c>
      <c r="K103" s="36">
        <v>1073</v>
      </c>
      <c r="L103" s="36"/>
      <c r="M103" s="36"/>
      <c r="N103" s="36"/>
      <c r="O103" s="36"/>
      <c r="P103" s="36"/>
      <c r="Q103" s="36">
        <v>1170</v>
      </c>
      <c r="R103" s="36">
        <v>620</v>
      </c>
      <c r="S103" s="36">
        <v>1790</v>
      </c>
    </row>
    <row r="104" spans="1:19" ht="15.75" thickBot="1">
      <c r="A104" s="517"/>
      <c r="B104" s="512" t="s">
        <v>204</v>
      </c>
      <c r="C104" s="513"/>
      <c r="D104" s="37">
        <v>159</v>
      </c>
      <c r="E104" s="37">
        <v>1556</v>
      </c>
      <c r="F104" s="37">
        <v>1525</v>
      </c>
      <c r="G104" s="37">
        <v>1010</v>
      </c>
      <c r="H104" s="37">
        <v>1561</v>
      </c>
      <c r="I104" s="37">
        <v>4636</v>
      </c>
      <c r="J104" s="37">
        <v>2519</v>
      </c>
      <c r="K104" s="37">
        <v>12966</v>
      </c>
      <c r="L104" s="37">
        <v>197</v>
      </c>
      <c r="M104" s="37">
        <v>1371</v>
      </c>
      <c r="N104" s="37">
        <v>1339</v>
      </c>
      <c r="O104" s="37">
        <v>1154</v>
      </c>
      <c r="P104" s="37">
        <v>2580</v>
      </c>
      <c r="Q104" s="37">
        <v>8222</v>
      </c>
      <c r="R104" s="37">
        <v>4622</v>
      </c>
      <c r="S104" s="37">
        <v>19485</v>
      </c>
    </row>
    <row r="105" spans="1:19" ht="39" thickBot="1">
      <c r="A105" s="517"/>
      <c r="B105" s="509" t="s">
        <v>227</v>
      </c>
      <c r="C105" s="35" t="s">
        <v>193</v>
      </c>
      <c r="D105" s="36"/>
      <c r="E105" s="36"/>
      <c r="F105" s="36"/>
      <c r="G105" s="36"/>
      <c r="H105" s="36">
        <v>103</v>
      </c>
      <c r="I105" s="36">
        <v>4309</v>
      </c>
      <c r="J105" s="36">
        <v>8772</v>
      </c>
      <c r="K105" s="36">
        <v>13184</v>
      </c>
      <c r="L105" s="36"/>
      <c r="M105" s="36"/>
      <c r="N105" s="36"/>
      <c r="O105" s="36"/>
      <c r="P105" s="36">
        <v>108</v>
      </c>
      <c r="Q105" s="36">
        <v>7496</v>
      </c>
      <c r="R105" s="36">
        <v>17356</v>
      </c>
      <c r="S105" s="36">
        <v>24960</v>
      </c>
    </row>
    <row r="106" spans="1:19" ht="26.25" thickBot="1">
      <c r="A106" s="517"/>
      <c r="B106" s="510"/>
      <c r="C106" s="35" t="s">
        <v>199</v>
      </c>
      <c r="D106" s="36">
        <v>836</v>
      </c>
      <c r="E106" s="36">
        <v>4557</v>
      </c>
      <c r="F106" s="36">
        <v>1568</v>
      </c>
      <c r="G106" s="36">
        <v>562</v>
      </c>
      <c r="H106" s="36">
        <v>968</v>
      </c>
      <c r="I106" s="36">
        <v>2166</v>
      </c>
      <c r="J106" s="36">
        <v>1325</v>
      </c>
      <c r="K106" s="36">
        <v>11982</v>
      </c>
      <c r="L106" s="36">
        <v>874</v>
      </c>
      <c r="M106" s="36">
        <v>4425</v>
      </c>
      <c r="N106" s="36">
        <v>1541</v>
      </c>
      <c r="O106" s="36">
        <v>607</v>
      </c>
      <c r="P106" s="36">
        <v>1998</v>
      </c>
      <c r="Q106" s="36">
        <v>5098</v>
      </c>
      <c r="R106" s="36">
        <v>3878</v>
      </c>
      <c r="S106" s="36">
        <v>18421</v>
      </c>
    </row>
    <row r="107" spans="1:19" ht="26.25" thickBot="1">
      <c r="A107" s="517"/>
      <c r="B107" s="510"/>
      <c r="C107" s="35" t="s">
        <v>192</v>
      </c>
      <c r="D107" s="36"/>
      <c r="E107" s="36">
        <v>871</v>
      </c>
      <c r="F107" s="36">
        <v>1330</v>
      </c>
      <c r="G107" s="36">
        <v>629</v>
      </c>
      <c r="H107" s="36">
        <v>1834</v>
      </c>
      <c r="I107" s="36">
        <v>4731</v>
      </c>
      <c r="J107" s="36">
        <v>932</v>
      </c>
      <c r="K107" s="36">
        <v>10327</v>
      </c>
      <c r="L107" s="36"/>
      <c r="M107" s="36">
        <v>760</v>
      </c>
      <c r="N107" s="36">
        <v>1233</v>
      </c>
      <c r="O107" s="36">
        <v>959</v>
      </c>
      <c r="P107" s="36">
        <v>3454</v>
      </c>
      <c r="Q107" s="36">
        <v>8227</v>
      </c>
      <c r="R107" s="36">
        <v>1198</v>
      </c>
      <c r="S107" s="36">
        <v>15831</v>
      </c>
    </row>
    <row r="108" spans="1:19" ht="26.25" thickBot="1">
      <c r="A108" s="517"/>
      <c r="B108" s="510"/>
      <c r="C108" s="35" t="s">
        <v>198</v>
      </c>
      <c r="D108" s="36"/>
      <c r="E108" s="36">
        <v>503</v>
      </c>
      <c r="F108" s="36">
        <v>1877</v>
      </c>
      <c r="G108" s="36">
        <v>1343</v>
      </c>
      <c r="H108" s="36">
        <v>1720</v>
      </c>
      <c r="I108" s="36">
        <v>3310</v>
      </c>
      <c r="J108" s="36">
        <v>846</v>
      </c>
      <c r="K108" s="36">
        <v>9599</v>
      </c>
      <c r="L108" s="36"/>
      <c r="M108" s="36">
        <v>504</v>
      </c>
      <c r="N108" s="36">
        <v>1872</v>
      </c>
      <c r="O108" s="36">
        <v>1647</v>
      </c>
      <c r="P108" s="36">
        <v>2768</v>
      </c>
      <c r="Q108" s="36">
        <v>4928</v>
      </c>
      <c r="R108" s="36">
        <v>1234</v>
      </c>
      <c r="S108" s="36">
        <v>12953</v>
      </c>
    </row>
    <row r="109" spans="1:19" ht="77.25" thickBot="1">
      <c r="A109" s="517"/>
      <c r="B109" s="511"/>
      <c r="C109" s="35" t="s">
        <v>194</v>
      </c>
      <c r="D109" s="36">
        <v>253</v>
      </c>
      <c r="E109" s="36">
        <v>1753</v>
      </c>
      <c r="F109" s="36">
        <v>685</v>
      </c>
      <c r="G109" s="36">
        <v>488</v>
      </c>
      <c r="H109" s="36">
        <v>1887</v>
      </c>
      <c r="I109" s="36">
        <v>2761</v>
      </c>
      <c r="J109" s="36">
        <v>408</v>
      </c>
      <c r="K109" s="36">
        <v>8235</v>
      </c>
      <c r="L109" s="36">
        <v>198</v>
      </c>
      <c r="M109" s="36">
        <v>1576</v>
      </c>
      <c r="N109" s="36">
        <v>664</v>
      </c>
      <c r="O109" s="36">
        <v>544</v>
      </c>
      <c r="P109" s="36">
        <v>3044</v>
      </c>
      <c r="Q109" s="36">
        <v>4088</v>
      </c>
      <c r="R109" s="36">
        <v>911</v>
      </c>
      <c r="S109" s="36">
        <v>11025</v>
      </c>
    </row>
    <row r="110" spans="1:19" ht="15.75" thickBot="1">
      <c r="A110" s="517"/>
      <c r="B110" s="512" t="s">
        <v>228</v>
      </c>
      <c r="C110" s="513"/>
      <c r="D110" s="37">
        <v>1089</v>
      </c>
      <c r="E110" s="37">
        <v>7684</v>
      </c>
      <c r="F110" s="37">
        <v>5460</v>
      </c>
      <c r="G110" s="37">
        <v>3022</v>
      </c>
      <c r="H110" s="37">
        <v>6512</v>
      </c>
      <c r="I110" s="37">
        <v>17277</v>
      </c>
      <c r="J110" s="37">
        <v>12283</v>
      </c>
      <c r="K110" s="37">
        <v>53327</v>
      </c>
      <c r="L110" s="37">
        <v>1072</v>
      </c>
      <c r="M110" s="37">
        <v>7265</v>
      </c>
      <c r="N110" s="37">
        <v>5310</v>
      </c>
      <c r="O110" s="37">
        <v>3757</v>
      </c>
      <c r="P110" s="37">
        <v>11372</v>
      </c>
      <c r="Q110" s="37">
        <v>29837</v>
      </c>
      <c r="R110" s="37">
        <v>24577</v>
      </c>
      <c r="S110" s="37">
        <v>83190</v>
      </c>
    </row>
    <row r="111" spans="1:19" ht="26.25" thickBot="1">
      <c r="A111" s="517"/>
      <c r="B111" s="509" t="s">
        <v>229</v>
      </c>
      <c r="C111" s="35" t="s">
        <v>192</v>
      </c>
      <c r="D111" s="36"/>
      <c r="E111" s="36">
        <v>856</v>
      </c>
      <c r="F111" s="36">
        <v>877</v>
      </c>
      <c r="G111" s="36">
        <v>588</v>
      </c>
      <c r="H111" s="36">
        <v>557</v>
      </c>
      <c r="I111" s="36">
        <v>1275</v>
      </c>
      <c r="J111" s="36">
        <v>227</v>
      </c>
      <c r="K111" s="36">
        <v>4380</v>
      </c>
      <c r="L111" s="36"/>
      <c r="M111" s="36">
        <v>662</v>
      </c>
      <c r="N111" s="36">
        <v>828</v>
      </c>
      <c r="O111" s="36">
        <v>809</v>
      </c>
      <c r="P111" s="36">
        <v>1366</v>
      </c>
      <c r="Q111" s="36">
        <v>2716</v>
      </c>
      <c r="R111" s="36">
        <v>234</v>
      </c>
      <c r="S111" s="36">
        <v>6615</v>
      </c>
    </row>
    <row r="112" spans="1:19" ht="39" thickBot="1">
      <c r="A112" s="517"/>
      <c r="B112" s="510"/>
      <c r="C112" s="35" t="s">
        <v>193</v>
      </c>
      <c r="D112" s="36"/>
      <c r="E112" s="36"/>
      <c r="F112" s="36"/>
      <c r="G112" s="36"/>
      <c r="H112" s="36"/>
      <c r="I112" s="36">
        <v>681</v>
      </c>
      <c r="J112" s="36">
        <v>1541</v>
      </c>
      <c r="K112" s="36">
        <v>2222</v>
      </c>
      <c r="L112" s="36"/>
      <c r="M112" s="36"/>
      <c r="N112" s="36"/>
      <c r="O112" s="36"/>
      <c r="P112" s="36"/>
      <c r="Q112" s="36">
        <v>2040</v>
      </c>
      <c r="R112" s="36">
        <v>3190</v>
      </c>
      <c r="S112" s="36">
        <v>5230</v>
      </c>
    </row>
    <row r="113" spans="1:19" ht="26.25" thickBot="1">
      <c r="A113" s="517"/>
      <c r="B113" s="510"/>
      <c r="C113" s="35" t="s">
        <v>199</v>
      </c>
      <c r="D113" s="36">
        <v>130</v>
      </c>
      <c r="E113" s="36">
        <v>469</v>
      </c>
      <c r="F113" s="36">
        <v>164</v>
      </c>
      <c r="G113" s="36"/>
      <c r="H113" s="36"/>
      <c r="I113" s="36">
        <v>116</v>
      </c>
      <c r="J113" s="36"/>
      <c r="K113" s="36">
        <v>879</v>
      </c>
      <c r="L113" s="36">
        <v>120</v>
      </c>
      <c r="M113" s="36">
        <v>432</v>
      </c>
      <c r="N113" s="36">
        <v>187</v>
      </c>
      <c r="O113" s="36">
        <v>116</v>
      </c>
      <c r="P113" s="36">
        <v>140</v>
      </c>
      <c r="Q113" s="36">
        <v>335</v>
      </c>
      <c r="R113" s="36"/>
      <c r="S113" s="36">
        <v>1330</v>
      </c>
    </row>
    <row r="114" spans="1:19" ht="26.25" thickBot="1">
      <c r="A114" s="517"/>
      <c r="B114" s="510"/>
      <c r="C114" s="35" t="s">
        <v>201</v>
      </c>
      <c r="D114" s="36"/>
      <c r="E114" s="36"/>
      <c r="F114" s="36"/>
      <c r="G114" s="36"/>
      <c r="H114" s="36">
        <v>127</v>
      </c>
      <c r="I114" s="36">
        <v>406</v>
      </c>
      <c r="J114" s="36"/>
      <c r="K114" s="36">
        <v>533</v>
      </c>
      <c r="L114" s="36"/>
      <c r="M114" s="36"/>
      <c r="N114" s="36"/>
      <c r="O114" s="36"/>
      <c r="P114" s="36">
        <v>167</v>
      </c>
      <c r="Q114" s="36">
        <v>697</v>
      </c>
      <c r="R114" s="36">
        <v>150</v>
      </c>
      <c r="S114" s="36">
        <v>1014</v>
      </c>
    </row>
    <row r="115" spans="1:19" ht="39" thickBot="1">
      <c r="A115" s="517"/>
      <c r="B115" s="511"/>
      <c r="C115" s="35" t="s">
        <v>196</v>
      </c>
      <c r="D115" s="36"/>
      <c r="E115" s="36"/>
      <c r="F115" s="36"/>
      <c r="G115" s="36"/>
      <c r="H115" s="36"/>
      <c r="I115" s="36">
        <v>130</v>
      </c>
      <c r="J115" s="36"/>
      <c r="K115" s="36">
        <v>130</v>
      </c>
      <c r="L115" s="36"/>
      <c r="M115" s="36"/>
      <c r="N115" s="36"/>
      <c r="O115" s="36">
        <v>108</v>
      </c>
      <c r="P115" s="36">
        <v>347</v>
      </c>
      <c r="Q115" s="36">
        <v>594</v>
      </c>
      <c r="R115" s="36">
        <v>129</v>
      </c>
      <c r="S115" s="36">
        <v>1178</v>
      </c>
    </row>
    <row r="116" spans="1:19" ht="15.75" thickBot="1">
      <c r="A116" s="518"/>
      <c r="B116" s="512" t="s">
        <v>230</v>
      </c>
      <c r="C116" s="513"/>
      <c r="D116" s="37">
        <v>130</v>
      </c>
      <c r="E116" s="37">
        <v>1325</v>
      </c>
      <c r="F116" s="37">
        <v>1041</v>
      </c>
      <c r="G116" s="37">
        <v>588</v>
      </c>
      <c r="H116" s="37">
        <v>684</v>
      </c>
      <c r="I116" s="37">
        <v>2608</v>
      </c>
      <c r="J116" s="37">
        <v>1768</v>
      </c>
      <c r="K116" s="37">
        <v>8144</v>
      </c>
      <c r="L116" s="37">
        <v>120</v>
      </c>
      <c r="M116" s="37">
        <v>1094</v>
      </c>
      <c r="N116" s="37">
        <v>1015</v>
      </c>
      <c r="O116" s="37">
        <v>1033</v>
      </c>
      <c r="P116" s="37">
        <v>2020</v>
      </c>
      <c r="Q116" s="37">
        <v>6382</v>
      </c>
      <c r="R116" s="37">
        <v>3703</v>
      </c>
      <c r="S116" s="37">
        <v>15367</v>
      </c>
    </row>
    <row r="117" spans="1:19" ht="26.25" thickBot="1">
      <c r="A117" s="516">
        <v>2016</v>
      </c>
      <c r="B117" s="509" t="s">
        <v>191</v>
      </c>
      <c r="C117" s="35" t="s">
        <v>192</v>
      </c>
      <c r="D117" s="36"/>
      <c r="E117" s="36">
        <v>211</v>
      </c>
      <c r="F117" s="36">
        <v>240</v>
      </c>
      <c r="G117" s="36">
        <v>107</v>
      </c>
      <c r="H117" s="36">
        <v>151</v>
      </c>
      <c r="I117" s="36">
        <v>380</v>
      </c>
      <c r="J117" s="36"/>
      <c r="K117" s="36">
        <v>1089</v>
      </c>
      <c r="L117" s="36"/>
      <c r="M117" s="36">
        <v>168</v>
      </c>
      <c r="N117" s="36">
        <v>208</v>
      </c>
      <c r="O117" s="36">
        <v>145</v>
      </c>
      <c r="P117" s="36">
        <v>380</v>
      </c>
      <c r="Q117" s="36">
        <v>704</v>
      </c>
      <c r="R117" s="36"/>
      <c r="S117" s="36">
        <v>1605</v>
      </c>
    </row>
    <row r="118" spans="1:19" ht="39" thickBot="1">
      <c r="A118" s="517"/>
      <c r="B118" s="510"/>
      <c r="C118" s="35" t="s">
        <v>193</v>
      </c>
      <c r="D118" s="36"/>
      <c r="E118" s="36"/>
      <c r="F118" s="36"/>
      <c r="G118" s="36"/>
      <c r="H118" s="36"/>
      <c r="I118" s="36">
        <v>275</v>
      </c>
      <c r="J118" s="36">
        <v>453</v>
      </c>
      <c r="K118" s="36">
        <v>728</v>
      </c>
      <c r="L118" s="36"/>
      <c r="M118" s="36"/>
      <c r="N118" s="36"/>
      <c r="O118" s="36"/>
      <c r="P118" s="36"/>
      <c r="Q118" s="36">
        <v>549</v>
      </c>
      <c r="R118" s="36">
        <v>754</v>
      </c>
      <c r="S118" s="36">
        <v>1303</v>
      </c>
    </row>
    <row r="119" spans="1:19" ht="26.25" thickBot="1">
      <c r="A119" s="517"/>
      <c r="B119" s="510"/>
      <c r="C119" s="35" t="s">
        <v>231</v>
      </c>
      <c r="D119" s="36"/>
      <c r="E119" s="36"/>
      <c r="F119" s="36"/>
      <c r="G119" s="36"/>
      <c r="H119" s="36"/>
      <c r="I119" s="36">
        <v>180</v>
      </c>
      <c r="J119" s="36"/>
      <c r="K119" s="36">
        <v>180</v>
      </c>
      <c r="L119" s="36"/>
      <c r="M119" s="36"/>
      <c r="N119" s="36"/>
      <c r="O119" s="36"/>
      <c r="P119" s="36"/>
      <c r="Q119" s="36">
        <v>237</v>
      </c>
      <c r="R119" s="36"/>
      <c r="S119" s="36">
        <v>237</v>
      </c>
    </row>
    <row r="120" spans="1:19" ht="39" thickBot="1">
      <c r="A120" s="517"/>
      <c r="B120" s="510"/>
      <c r="C120" s="35" t="s">
        <v>207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>
        <v>285</v>
      </c>
      <c r="R120" s="36">
        <v>132</v>
      </c>
      <c r="S120" s="36">
        <v>417</v>
      </c>
    </row>
    <row r="121" spans="1:19" ht="26.25" thickBot="1">
      <c r="A121" s="517"/>
      <c r="B121" s="511"/>
      <c r="C121" s="35" t="s">
        <v>232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>
        <v>158</v>
      </c>
      <c r="Q121" s="36">
        <v>104</v>
      </c>
      <c r="R121" s="36"/>
      <c r="S121" s="36">
        <v>262</v>
      </c>
    </row>
    <row r="122" spans="1:19" ht="15.75" thickBot="1">
      <c r="A122" s="517"/>
      <c r="B122" s="512" t="s">
        <v>19</v>
      </c>
      <c r="C122" s="513"/>
      <c r="D122" s="37">
        <v>0</v>
      </c>
      <c r="E122" s="37">
        <v>211</v>
      </c>
      <c r="F122" s="37">
        <v>240</v>
      </c>
      <c r="G122" s="37">
        <v>107</v>
      </c>
      <c r="H122" s="37">
        <v>151</v>
      </c>
      <c r="I122" s="37">
        <v>835</v>
      </c>
      <c r="J122" s="37">
        <v>453</v>
      </c>
      <c r="K122" s="37">
        <v>1997</v>
      </c>
      <c r="L122" s="37">
        <v>0</v>
      </c>
      <c r="M122" s="37">
        <v>168</v>
      </c>
      <c r="N122" s="37">
        <v>208</v>
      </c>
      <c r="O122" s="37">
        <v>145</v>
      </c>
      <c r="P122" s="37">
        <v>538</v>
      </c>
      <c r="Q122" s="37">
        <v>1879</v>
      </c>
      <c r="R122" s="37">
        <v>886</v>
      </c>
      <c r="S122" s="37">
        <v>3824</v>
      </c>
    </row>
    <row r="123" spans="1:19" ht="77.25" thickBot="1">
      <c r="A123" s="517"/>
      <c r="B123" s="509" t="s">
        <v>197</v>
      </c>
      <c r="C123" s="35" t="s">
        <v>194</v>
      </c>
      <c r="D123" s="36"/>
      <c r="E123" s="36">
        <v>147</v>
      </c>
      <c r="F123" s="36">
        <v>102</v>
      </c>
      <c r="G123" s="36"/>
      <c r="H123" s="36">
        <v>1013</v>
      </c>
      <c r="I123" s="36">
        <v>910</v>
      </c>
      <c r="J123" s="36"/>
      <c r="K123" s="36">
        <v>2172</v>
      </c>
      <c r="L123" s="36"/>
      <c r="M123" s="36">
        <v>113</v>
      </c>
      <c r="N123" s="36"/>
      <c r="O123" s="36"/>
      <c r="P123" s="36">
        <v>1263</v>
      </c>
      <c r="Q123" s="36">
        <v>1122</v>
      </c>
      <c r="R123" s="36">
        <v>104</v>
      </c>
      <c r="S123" s="36">
        <v>2602</v>
      </c>
    </row>
    <row r="124" spans="1:19" ht="26.25" thickBot="1">
      <c r="A124" s="517"/>
      <c r="B124" s="510"/>
      <c r="C124" s="35" t="s">
        <v>192</v>
      </c>
      <c r="D124" s="36"/>
      <c r="E124" s="36">
        <v>197</v>
      </c>
      <c r="F124" s="36">
        <v>174</v>
      </c>
      <c r="G124" s="36"/>
      <c r="H124" s="36">
        <v>409</v>
      </c>
      <c r="I124" s="36">
        <v>671</v>
      </c>
      <c r="J124" s="36">
        <v>109</v>
      </c>
      <c r="K124" s="36">
        <v>1560</v>
      </c>
      <c r="L124" s="36"/>
      <c r="M124" s="36">
        <v>174</v>
      </c>
      <c r="N124" s="36">
        <v>163</v>
      </c>
      <c r="O124" s="36">
        <v>109</v>
      </c>
      <c r="P124" s="36">
        <v>555</v>
      </c>
      <c r="Q124" s="36">
        <v>1005</v>
      </c>
      <c r="R124" s="36">
        <v>115</v>
      </c>
      <c r="S124" s="36">
        <v>2121</v>
      </c>
    </row>
    <row r="125" spans="1:19" ht="39" thickBot="1">
      <c r="A125" s="517"/>
      <c r="B125" s="510"/>
      <c r="C125" s="35" t="s">
        <v>224</v>
      </c>
      <c r="D125" s="36"/>
      <c r="E125" s="36"/>
      <c r="F125" s="36"/>
      <c r="G125" s="36"/>
      <c r="H125" s="36">
        <v>324</v>
      </c>
      <c r="I125" s="36">
        <v>480</v>
      </c>
      <c r="J125" s="36"/>
      <c r="K125" s="36">
        <v>804</v>
      </c>
      <c r="L125" s="36"/>
      <c r="M125" s="36"/>
      <c r="N125" s="36"/>
      <c r="O125" s="36"/>
      <c r="P125" s="36">
        <v>554</v>
      </c>
      <c r="Q125" s="36">
        <v>851</v>
      </c>
      <c r="R125" s="36">
        <v>106</v>
      </c>
      <c r="S125" s="36">
        <v>1511</v>
      </c>
    </row>
    <row r="126" spans="1:19" ht="26.25" thickBot="1">
      <c r="A126" s="517"/>
      <c r="B126" s="510"/>
      <c r="C126" s="35" t="s">
        <v>199</v>
      </c>
      <c r="D126" s="36"/>
      <c r="E126" s="36">
        <v>176</v>
      </c>
      <c r="F126" s="36"/>
      <c r="G126" s="36"/>
      <c r="H126" s="36">
        <v>202</v>
      </c>
      <c r="I126" s="36">
        <v>232</v>
      </c>
      <c r="J126" s="36"/>
      <c r="K126" s="36">
        <v>610</v>
      </c>
      <c r="L126" s="36"/>
      <c r="M126" s="36">
        <v>155</v>
      </c>
      <c r="N126" s="36"/>
      <c r="O126" s="36"/>
      <c r="P126" s="36">
        <v>262</v>
      </c>
      <c r="Q126" s="36">
        <v>348</v>
      </c>
      <c r="R126" s="36"/>
      <c r="S126" s="36">
        <v>765</v>
      </c>
    </row>
    <row r="127" spans="1:19" ht="39" thickBot="1">
      <c r="A127" s="517"/>
      <c r="B127" s="511"/>
      <c r="C127" s="35" t="s">
        <v>233</v>
      </c>
      <c r="D127" s="36"/>
      <c r="E127" s="36"/>
      <c r="F127" s="36"/>
      <c r="G127" s="36"/>
      <c r="H127" s="36">
        <v>210</v>
      </c>
      <c r="I127" s="36">
        <v>1112</v>
      </c>
      <c r="J127" s="36"/>
      <c r="K127" s="36">
        <v>1322</v>
      </c>
      <c r="L127" s="36"/>
      <c r="M127" s="36"/>
      <c r="N127" s="36"/>
      <c r="O127" s="36"/>
      <c r="P127" s="36"/>
      <c r="Q127" s="36"/>
      <c r="R127" s="36"/>
      <c r="S127" s="36"/>
    </row>
    <row r="128" spans="1:19" ht="15.75" thickBot="1">
      <c r="A128" s="517"/>
      <c r="B128" s="512" t="s">
        <v>19</v>
      </c>
      <c r="C128" s="513"/>
      <c r="D128" s="37">
        <v>0</v>
      </c>
      <c r="E128" s="37">
        <v>520</v>
      </c>
      <c r="F128" s="37">
        <v>276</v>
      </c>
      <c r="G128" s="37">
        <v>0</v>
      </c>
      <c r="H128" s="37">
        <v>2158</v>
      </c>
      <c r="I128" s="37">
        <v>3405</v>
      </c>
      <c r="J128" s="37">
        <v>109</v>
      </c>
      <c r="K128" s="37">
        <v>6468</v>
      </c>
      <c r="L128" s="37">
        <v>0</v>
      </c>
      <c r="M128" s="37">
        <v>442</v>
      </c>
      <c r="N128" s="37">
        <v>163</v>
      </c>
      <c r="O128" s="37">
        <v>109</v>
      </c>
      <c r="P128" s="37">
        <v>2634</v>
      </c>
      <c r="Q128" s="37">
        <v>3326</v>
      </c>
      <c r="R128" s="37">
        <v>325</v>
      </c>
      <c r="S128" s="37">
        <v>6999</v>
      </c>
    </row>
    <row r="129" spans="1:19" ht="26.25" thickBot="1">
      <c r="A129" s="517"/>
      <c r="B129" s="509" t="s">
        <v>200</v>
      </c>
      <c r="C129" s="35" t="s">
        <v>192</v>
      </c>
      <c r="D129" s="36"/>
      <c r="E129" s="36">
        <v>705</v>
      </c>
      <c r="F129" s="36">
        <v>855</v>
      </c>
      <c r="G129" s="36">
        <v>570</v>
      </c>
      <c r="H129" s="36">
        <v>683</v>
      </c>
      <c r="I129" s="36">
        <v>1486</v>
      </c>
      <c r="J129" s="36">
        <v>130</v>
      </c>
      <c r="K129" s="36">
        <v>4429</v>
      </c>
      <c r="L129" s="36"/>
      <c r="M129" s="36">
        <v>600</v>
      </c>
      <c r="N129" s="36">
        <v>768</v>
      </c>
      <c r="O129" s="36">
        <v>783</v>
      </c>
      <c r="P129" s="36">
        <v>1474</v>
      </c>
      <c r="Q129" s="36">
        <v>3133</v>
      </c>
      <c r="R129" s="36">
        <v>299</v>
      </c>
      <c r="S129" s="36">
        <v>7057</v>
      </c>
    </row>
    <row r="130" spans="1:19" ht="39" thickBot="1">
      <c r="A130" s="517"/>
      <c r="B130" s="510"/>
      <c r="C130" s="35" t="s">
        <v>193</v>
      </c>
      <c r="D130" s="36"/>
      <c r="E130" s="36"/>
      <c r="F130" s="36"/>
      <c r="G130" s="36"/>
      <c r="H130" s="36"/>
      <c r="I130" s="36">
        <v>789</v>
      </c>
      <c r="J130" s="36">
        <v>1779</v>
      </c>
      <c r="K130" s="36">
        <v>2568</v>
      </c>
      <c r="L130" s="36"/>
      <c r="M130" s="36"/>
      <c r="N130" s="36"/>
      <c r="O130" s="36"/>
      <c r="P130" s="36"/>
      <c r="Q130" s="36">
        <v>2403</v>
      </c>
      <c r="R130" s="36">
        <v>4466</v>
      </c>
      <c r="S130" s="36">
        <v>6869</v>
      </c>
    </row>
    <row r="131" spans="1:19" ht="26.25" thickBot="1">
      <c r="A131" s="517"/>
      <c r="B131" s="510"/>
      <c r="C131" s="35" t="s">
        <v>199</v>
      </c>
      <c r="D131" s="36">
        <v>104</v>
      </c>
      <c r="E131" s="36">
        <v>976</v>
      </c>
      <c r="F131" s="36">
        <v>451</v>
      </c>
      <c r="G131" s="36">
        <v>111</v>
      </c>
      <c r="H131" s="36"/>
      <c r="I131" s="36">
        <v>106</v>
      </c>
      <c r="J131" s="36"/>
      <c r="K131" s="36">
        <v>1748</v>
      </c>
      <c r="L131" s="36">
        <v>223</v>
      </c>
      <c r="M131" s="36">
        <v>990</v>
      </c>
      <c r="N131" s="36">
        <v>464</v>
      </c>
      <c r="O131" s="36">
        <v>128</v>
      </c>
      <c r="P131" s="36">
        <v>296</v>
      </c>
      <c r="Q131" s="36">
        <v>599</v>
      </c>
      <c r="R131" s="36">
        <v>270</v>
      </c>
      <c r="S131" s="36">
        <v>2970</v>
      </c>
    </row>
    <row r="132" spans="1:19" ht="39" thickBot="1">
      <c r="A132" s="517"/>
      <c r="B132" s="510"/>
      <c r="C132" s="35" t="s">
        <v>196</v>
      </c>
      <c r="D132" s="36"/>
      <c r="E132" s="36">
        <v>153</v>
      </c>
      <c r="F132" s="36"/>
      <c r="G132" s="36"/>
      <c r="H132" s="36"/>
      <c r="I132" s="36">
        <v>281</v>
      </c>
      <c r="J132" s="36">
        <v>105</v>
      </c>
      <c r="K132" s="36">
        <v>539</v>
      </c>
      <c r="L132" s="36"/>
      <c r="M132" s="36">
        <v>201</v>
      </c>
      <c r="N132" s="36">
        <v>130</v>
      </c>
      <c r="O132" s="36">
        <v>152</v>
      </c>
      <c r="P132" s="36">
        <v>851</v>
      </c>
      <c r="Q132" s="36">
        <v>1228</v>
      </c>
      <c r="R132" s="36">
        <v>445</v>
      </c>
      <c r="S132" s="36">
        <v>3007</v>
      </c>
    </row>
    <row r="133" spans="1:19" ht="26.25" thickBot="1">
      <c r="A133" s="517"/>
      <c r="B133" s="511"/>
      <c r="C133" s="35" t="s">
        <v>201</v>
      </c>
      <c r="D133" s="36"/>
      <c r="E133" s="36"/>
      <c r="F133" s="36"/>
      <c r="G133" s="36"/>
      <c r="H133" s="36"/>
      <c r="I133" s="36">
        <v>477</v>
      </c>
      <c r="J133" s="36"/>
      <c r="K133" s="36">
        <v>477</v>
      </c>
      <c r="L133" s="36"/>
      <c r="M133" s="36"/>
      <c r="N133" s="36"/>
      <c r="O133" s="36"/>
      <c r="P133" s="36"/>
      <c r="Q133" s="36">
        <v>1013</v>
      </c>
      <c r="R133" s="36">
        <v>378</v>
      </c>
      <c r="S133" s="36">
        <v>1391</v>
      </c>
    </row>
    <row r="134" spans="1:19" ht="15.75" thickBot="1">
      <c r="A134" s="517"/>
      <c r="B134" s="512" t="s">
        <v>228</v>
      </c>
      <c r="C134" s="513"/>
      <c r="D134" s="37">
        <v>104</v>
      </c>
      <c r="E134" s="37">
        <v>1834</v>
      </c>
      <c r="F134" s="37">
        <v>1306</v>
      </c>
      <c r="G134" s="37">
        <v>681</v>
      </c>
      <c r="H134" s="37">
        <v>683</v>
      </c>
      <c r="I134" s="37">
        <v>3139</v>
      </c>
      <c r="J134" s="37">
        <v>2014</v>
      </c>
      <c r="K134" s="37">
        <v>9761</v>
      </c>
      <c r="L134" s="37">
        <v>223</v>
      </c>
      <c r="M134" s="37">
        <v>1791</v>
      </c>
      <c r="N134" s="37">
        <v>1362</v>
      </c>
      <c r="O134" s="37">
        <v>1063</v>
      </c>
      <c r="P134" s="37">
        <v>2621</v>
      </c>
      <c r="Q134" s="37">
        <v>8376</v>
      </c>
      <c r="R134" s="37">
        <v>5858</v>
      </c>
      <c r="S134" s="37">
        <v>21294</v>
      </c>
    </row>
    <row r="135" spans="1:19" ht="39" thickBot="1">
      <c r="A135" s="517"/>
      <c r="B135" s="509" t="s">
        <v>234</v>
      </c>
      <c r="C135" s="35" t="s">
        <v>235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>
        <v>164</v>
      </c>
      <c r="Q135" s="36"/>
      <c r="R135" s="36"/>
      <c r="S135" s="36">
        <v>164</v>
      </c>
    </row>
    <row r="136" spans="1:19" ht="51.75" thickBot="1">
      <c r="A136" s="517"/>
      <c r="B136" s="511"/>
      <c r="C136" s="35" t="s">
        <v>236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>
        <v>143</v>
      </c>
      <c r="Q136" s="36"/>
      <c r="R136" s="36"/>
      <c r="S136" s="36">
        <v>143</v>
      </c>
    </row>
    <row r="137" spans="1:19" ht="15.75" thickBot="1">
      <c r="A137" s="517"/>
      <c r="B137" s="512" t="s">
        <v>225</v>
      </c>
      <c r="C137" s="513"/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307</v>
      </c>
      <c r="Q137" s="37">
        <v>0</v>
      </c>
      <c r="R137" s="37">
        <v>0</v>
      </c>
      <c r="S137" s="37">
        <v>307</v>
      </c>
    </row>
    <row r="138" spans="1:19" ht="26.25" thickBot="1">
      <c r="A138" s="517"/>
      <c r="B138" s="509" t="s">
        <v>203</v>
      </c>
      <c r="C138" s="35" t="s">
        <v>192</v>
      </c>
      <c r="D138" s="36"/>
      <c r="E138" s="36">
        <v>345</v>
      </c>
      <c r="F138" s="36">
        <v>465</v>
      </c>
      <c r="G138" s="36">
        <v>301</v>
      </c>
      <c r="H138" s="36">
        <v>899</v>
      </c>
      <c r="I138" s="36">
        <v>2194</v>
      </c>
      <c r="J138" s="36">
        <v>501</v>
      </c>
      <c r="K138" s="36">
        <v>4705</v>
      </c>
      <c r="L138" s="36"/>
      <c r="M138" s="36">
        <v>319</v>
      </c>
      <c r="N138" s="36">
        <v>455</v>
      </c>
      <c r="O138" s="36">
        <v>319</v>
      </c>
      <c r="P138" s="36">
        <v>1458</v>
      </c>
      <c r="Q138" s="36">
        <v>3426</v>
      </c>
      <c r="R138" s="36">
        <v>707</v>
      </c>
      <c r="S138" s="36">
        <v>6684</v>
      </c>
    </row>
    <row r="139" spans="1:19" ht="39" thickBot="1">
      <c r="A139" s="517"/>
      <c r="B139" s="510"/>
      <c r="C139" s="35" t="s">
        <v>193</v>
      </c>
      <c r="D139" s="36"/>
      <c r="E139" s="36"/>
      <c r="F139" s="36"/>
      <c r="G139" s="36"/>
      <c r="H139" s="36"/>
      <c r="I139" s="36">
        <v>860</v>
      </c>
      <c r="J139" s="36">
        <v>1385</v>
      </c>
      <c r="K139" s="36">
        <v>2245</v>
      </c>
      <c r="L139" s="36"/>
      <c r="M139" s="36"/>
      <c r="N139" s="36"/>
      <c r="O139" s="36"/>
      <c r="P139" s="36"/>
      <c r="Q139" s="36">
        <v>1338</v>
      </c>
      <c r="R139" s="36">
        <v>2538</v>
      </c>
      <c r="S139" s="36">
        <v>3876</v>
      </c>
    </row>
    <row r="140" spans="1:19" ht="77.25" thickBot="1">
      <c r="A140" s="517"/>
      <c r="B140" s="510"/>
      <c r="C140" s="35" t="s">
        <v>194</v>
      </c>
      <c r="D140" s="36"/>
      <c r="E140" s="36">
        <v>395</v>
      </c>
      <c r="F140" s="36">
        <v>222</v>
      </c>
      <c r="G140" s="36">
        <v>102</v>
      </c>
      <c r="H140" s="36">
        <v>485</v>
      </c>
      <c r="I140" s="36">
        <v>684</v>
      </c>
      <c r="J140" s="36"/>
      <c r="K140" s="36">
        <v>1888</v>
      </c>
      <c r="L140" s="36"/>
      <c r="M140" s="36">
        <v>329</v>
      </c>
      <c r="N140" s="36">
        <v>221</v>
      </c>
      <c r="O140" s="36"/>
      <c r="P140" s="36">
        <v>738</v>
      </c>
      <c r="Q140" s="36">
        <v>914</v>
      </c>
      <c r="R140" s="36">
        <v>157</v>
      </c>
      <c r="S140" s="36">
        <v>2359</v>
      </c>
    </row>
    <row r="141" spans="1:19" ht="26.25" thickBot="1">
      <c r="A141" s="517"/>
      <c r="B141" s="510"/>
      <c r="C141" s="35" t="s">
        <v>201</v>
      </c>
      <c r="D141" s="36"/>
      <c r="E141" s="36"/>
      <c r="F141" s="36"/>
      <c r="G141" s="36"/>
      <c r="H141" s="36">
        <v>197</v>
      </c>
      <c r="I141" s="36">
        <v>686</v>
      </c>
      <c r="J141" s="36">
        <v>164</v>
      </c>
      <c r="K141" s="36">
        <v>1047</v>
      </c>
      <c r="L141" s="36"/>
      <c r="M141" s="36"/>
      <c r="N141" s="36"/>
      <c r="O141" s="36"/>
      <c r="P141" s="36">
        <v>270</v>
      </c>
      <c r="Q141" s="36">
        <v>1044</v>
      </c>
      <c r="R141" s="36">
        <v>405</v>
      </c>
      <c r="S141" s="36">
        <v>1719</v>
      </c>
    </row>
    <row r="142" spans="1:19" ht="39" thickBot="1">
      <c r="A142" s="517"/>
      <c r="B142" s="511"/>
      <c r="C142" s="35" t="s">
        <v>237</v>
      </c>
      <c r="D142" s="36"/>
      <c r="E142" s="36"/>
      <c r="F142" s="36"/>
      <c r="G142" s="36"/>
      <c r="H142" s="36">
        <v>374</v>
      </c>
      <c r="I142" s="36">
        <v>584</v>
      </c>
      <c r="J142" s="36"/>
      <c r="K142" s="36">
        <v>958</v>
      </c>
      <c r="L142" s="36"/>
      <c r="M142" s="36"/>
      <c r="N142" s="36"/>
      <c r="O142" s="36"/>
      <c r="P142" s="36">
        <v>451</v>
      </c>
      <c r="Q142" s="36">
        <v>1140</v>
      </c>
      <c r="R142" s="36">
        <v>179</v>
      </c>
      <c r="S142" s="36">
        <v>1770</v>
      </c>
    </row>
    <row r="143" spans="1:19" ht="15.75" thickBot="1">
      <c r="A143" s="517"/>
      <c r="B143" s="512" t="s">
        <v>208</v>
      </c>
      <c r="C143" s="513"/>
      <c r="D143" s="37">
        <v>0</v>
      </c>
      <c r="E143" s="37">
        <v>740</v>
      </c>
      <c r="F143" s="37">
        <v>687</v>
      </c>
      <c r="G143" s="37">
        <v>403</v>
      </c>
      <c r="H143" s="37">
        <v>1955</v>
      </c>
      <c r="I143" s="37">
        <v>5008</v>
      </c>
      <c r="J143" s="37">
        <v>2050</v>
      </c>
      <c r="K143" s="37">
        <v>10843</v>
      </c>
      <c r="L143" s="37">
        <v>0</v>
      </c>
      <c r="M143" s="37">
        <v>648</v>
      </c>
      <c r="N143" s="37">
        <v>676</v>
      </c>
      <c r="O143" s="37">
        <v>319</v>
      </c>
      <c r="P143" s="37">
        <v>2917</v>
      </c>
      <c r="Q143" s="37">
        <v>7862</v>
      </c>
      <c r="R143" s="37">
        <v>3986</v>
      </c>
      <c r="S143" s="37">
        <v>16408</v>
      </c>
    </row>
    <row r="144" spans="1:19" ht="26.25" thickBot="1">
      <c r="A144" s="517"/>
      <c r="B144" s="509" t="s">
        <v>205</v>
      </c>
      <c r="C144" s="35" t="s">
        <v>192</v>
      </c>
      <c r="D144" s="36"/>
      <c r="E144" s="36">
        <v>252</v>
      </c>
      <c r="F144" s="36">
        <v>317</v>
      </c>
      <c r="G144" s="36">
        <v>186</v>
      </c>
      <c r="H144" s="36"/>
      <c r="I144" s="36">
        <v>215</v>
      </c>
      <c r="J144" s="36"/>
      <c r="K144" s="36">
        <v>970</v>
      </c>
      <c r="L144" s="36"/>
      <c r="M144" s="36">
        <v>232</v>
      </c>
      <c r="N144" s="36">
        <v>301</v>
      </c>
      <c r="O144" s="36">
        <v>261</v>
      </c>
      <c r="P144" s="36">
        <v>564</v>
      </c>
      <c r="Q144" s="36">
        <v>676</v>
      </c>
      <c r="R144" s="36"/>
      <c r="S144" s="36">
        <v>2034</v>
      </c>
    </row>
    <row r="145" spans="1:19" ht="39" thickBot="1">
      <c r="A145" s="517"/>
      <c r="B145" s="510"/>
      <c r="C145" s="35" t="s">
        <v>193</v>
      </c>
      <c r="D145" s="36"/>
      <c r="E145" s="36"/>
      <c r="F145" s="36"/>
      <c r="G145" s="36"/>
      <c r="H145" s="36"/>
      <c r="I145" s="36">
        <v>128</v>
      </c>
      <c r="J145" s="36">
        <v>380</v>
      </c>
      <c r="K145" s="36">
        <v>508</v>
      </c>
      <c r="L145" s="36"/>
      <c r="M145" s="36"/>
      <c r="N145" s="36"/>
      <c r="O145" s="36"/>
      <c r="P145" s="36"/>
      <c r="Q145" s="36">
        <v>474</v>
      </c>
      <c r="R145" s="36">
        <v>889</v>
      </c>
      <c r="S145" s="36">
        <v>1363</v>
      </c>
    </row>
    <row r="146" spans="1:19" ht="26.25" thickBot="1">
      <c r="A146" s="517"/>
      <c r="B146" s="510"/>
      <c r="C146" s="35" t="s">
        <v>199</v>
      </c>
      <c r="D146" s="36">
        <v>130</v>
      </c>
      <c r="E146" s="36">
        <v>421</v>
      </c>
      <c r="F146" s="36">
        <v>121</v>
      </c>
      <c r="G146" s="36"/>
      <c r="H146" s="36"/>
      <c r="I146" s="36"/>
      <c r="J146" s="36"/>
      <c r="K146" s="36">
        <v>672</v>
      </c>
      <c r="L146" s="36">
        <v>142</v>
      </c>
      <c r="M146" s="36">
        <v>408</v>
      </c>
      <c r="N146" s="36">
        <v>127</v>
      </c>
      <c r="O146" s="36"/>
      <c r="P146" s="36"/>
      <c r="Q146" s="36"/>
      <c r="R146" s="36"/>
      <c r="S146" s="36">
        <v>677</v>
      </c>
    </row>
    <row r="147" spans="1:19" ht="39" thickBot="1">
      <c r="A147" s="517"/>
      <c r="B147" s="510"/>
      <c r="C147" s="35" t="s">
        <v>196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>
        <v>105</v>
      </c>
      <c r="P147" s="36">
        <v>276</v>
      </c>
      <c r="Q147" s="36">
        <v>417</v>
      </c>
      <c r="R147" s="36">
        <v>164</v>
      </c>
      <c r="S147" s="36">
        <v>962</v>
      </c>
    </row>
    <row r="148" spans="1:19" ht="26.25" thickBot="1">
      <c r="A148" s="517"/>
      <c r="B148" s="511"/>
      <c r="C148" s="35" t="s">
        <v>238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>
        <v>126</v>
      </c>
      <c r="P148" s="36">
        <v>635</v>
      </c>
      <c r="Q148" s="36">
        <v>141</v>
      </c>
      <c r="R148" s="36"/>
      <c r="S148" s="36">
        <v>902</v>
      </c>
    </row>
    <row r="149" spans="1:19" ht="15.75" thickBot="1">
      <c r="A149" s="517"/>
      <c r="B149" s="512" t="s">
        <v>19</v>
      </c>
      <c r="C149" s="513"/>
      <c r="D149" s="37">
        <v>130</v>
      </c>
      <c r="E149" s="37">
        <v>673</v>
      </c>
      <c r="F149" s="37">
        <v>438</v>
      </c>
      <c r="G149" s="37">
        <v>186</v>
      </c>
      <c r="H149" s="37">
        <v>0</v>
      </c>
      <c r="I149" s="37">
        <v>343</v>
      </c>
      <c r="J149" s="37">
        <v>380</v>
      </c>
      <c r="K149" s="37">
        <v>2150</v>
      </c>
      <c r="L149" s="37">
        <v>142</v>
      </c>
      <c r="M149" s="37">
        <v>640</v>
      </c>
      <c r="N149" s="37">
        <v>428</v>
      </c>
      <c r="O149" s="37">
        <v>492</v>
      </c>
      <c r="P149" s="37">
        <v>1475</v>
      </c>
      <c r="Q149" s="37">
        <v>1708</v>
      </c>
      <c r="R149" s="37">
        <v>1053</v>
      </c>
      <c r="S149" s="37">
        <v>5938</v>
      </c>
    </row>
    <row r="150" spans="1:19" ht="26.25" thickBot="1">
      <c r="A150" s="517"/>
      <c r="B150" s="509" t="s">
        <v>206</v>
      </c>
      <c r="C150" s="35" t="s">
        <v>192</v>
      </c>
      <c r="D150" s="36"/>
      <c r="E150" s="36">
        <v>310</v>
      </c>
      <c r="F150" s="36">
        <v>420</v>
      </c>
      <c r="G150" s="36">
        <v>280</v>
      </c>
      <c r="H150" s="36">
        <v>518</v>
      </c>
      <c r="I150" s="36">
        <v>1112</v>
      </c>
      <c r="J150" s="36">
        <v>191</v>
      </c>
      <c r="K150" s="36">
        <v>2831</v>
      </c>
      <c r="L150" s="36"/>
      <c r="M150" s="36">
        <v>246</v>
      </c>
      <c r="N150" s="36">
        <v>378</v>
      </c>
      <c r="O150" s="36">
        <v>328</v>
      </c>
      <c r="P150" s="36">
        <v>892</v>
      </c>
      <c r="Q150" s="36">
        <v>1897</v>
      </c>
      <c r="R150" s="36">
        <v>251</v>
      </c>
      <c r="S150" s="36">
        <v>3992</v>
      </c>
    </row>
    <row r="151" spans="1:19" ht="39" thickBot="1">
      <c r="A151" s="517"/>
      <c r="B151" s="510"/>
      <c r="C151" s="35" t="s">
        <v>193</v>
      </c>
      <c r="D151" s="36"/>
      <c r="E151" s="36"/>
      <c r="F151" s="36"/>
      <c r="G151" s="36"/>
      <c r="H151" s="36"/>
      <c r="I151" s="36">
        <v>717</v>
      </c>
      <c r="J151" s="36">
        <v>1085</v>
      </c>
      <c r="K151" s="36">
        <v>1802</v>
      </c>
      <c r="L151" s="36"/>
      <c r="M151" s="36"/>
      <c r="N151" s="36"/>
      <c r="O151" s="36"/>
      <c r="P151" s="36"/>
      <c r="Q151" s="36">
        <v>1243</v>
      </c>
      <c r="R151" s="36">
        <v>2272</v>
      </c>
      <c r="S151" s="36">
        <v>3515</v>
      </c>
    </row>
    <row r="152" spans="1:19" ht="26.25" thickBot="1">
      <c r="A152" s="517"/>
      <c r="B152" s="510"/>
      <c r="C152" s="35" t="s">
        <v>199</v>
      </c>
      <c r="D152" s="36"/>
      <c r="E152" s="36">
        <v>308</v>
      </c>
      <c r="F152" s="36">
        <v>110</v>
      </c>
      <c r="G152" s="36"/>
      <c r="H152" s="36"/>
      <c r="I152" s="36">
        <v>130</v>
      </c>
      <c r="J152" s="36"/>
      <c r="K152" s="36">
        <v>548</v>
      </c>
      <c r="L152" s="36"/>
      <c r="M152" s="36">
        <v>274</v>
      </c>
      <c r="N152" s="36"/>
      <c r="O152" s="36"/>
      <c r="P152" s="36">
        <v>144</v>
      </c>
      <c r="Q152" s="36">
        <v>223</v>
      </c>
      <c r="R152" s="36"/>
      <c r="S152" s="36">
        <v>641</v>
      </c>
    </row>
    <row r="153" spans="1:19" ht="26.25" thickBot="1">
      <c r="A153" s="517"/>
      <c r="B153" s="510"/>
      <c r="C153" s="35" t="s">
        <v>201</v>
      </c>
      <c r="D153" s="36"/>
      <c r="E153" s="36"/>
      <c r="F153" s="36"/>
      <c r="G153" s="36"/>
      <c r="H153" s="36">
        <v>141</v>
      </c>
      <c r="I153" s="36">
        <v>322</v>
      </c>
      <c r="J153" s="36"/>
      <c r="K153" s="36">
        <v>463</v>
      </c>
      <c r="L153" s="36"/>
      <c r="M153" s="36"/>
      <c r="N153" s="36"/>
      <c r="O153" s="36"/>
      <c r="P153" s="36">
        <v>112</v>
      </c>
      <c r="Q153" s="36">
        <v>454</v>
      </c>
      <c r="R153" s="36">
        <v>158</v>
      </c>
      <c r="S153" s="36">
        <v>724</v>
      </c>
    </row>
    <row r="154" spans="1:19" ht="26.25" thickBot="1">
      <c r="A154" s="517"/>
      <c r="B154" s="511"/>
      <c r="C154" s="35" t="s">
        <v>198</v>
      </c>
      <c r="D154" s="36"/>
      <c r="E154" s="36"/>
      <c r="F154" s="36"/>
      <c r="G154" s="36"/>
      <c r="H154" s="36">
        <v>182</v>
      </c>
      <c r="I154" s="36">
        <v>238</v>
      </c>
      <c r="J154" s="36"/>
      <c r="K154" s="36">
        <v>420</v>
      </c>
      <c r="L154" s="36"/>
      <c r="M154" s="36"/>
      <c r="N154" s="36"/>
      <c r="O154" s="36">
        <v>101</v>
      </c>
      <c r="P154" s="36">
        <v>277</v>
      </c>
      <c r="Q154" s="36">
        <v>332</v>
      </c>
      <c r="R154" s="36"/>
      <c r="S154" s="36">
        <v>710</v>
      </c>
    </row>
    <row r="155" spans="1:19" ht="15.75" thickBot="1">
      <c r="A155" s="517"/>
      <c r="B155" s="512" t="s">
        <v>239</v>
      </c>
      <c r="C155" s="513"/>
      <c r="D155" s="37">
        <v>0</v>
      </c>
      <c r="E155" s="37">
        <v>618</v>
      </c>
      <c r="F155" s="37">
        <v>530</v>
      </c>
      <c r="G155" s="37">
        <v>280</v>
      </c>
      <c r="H155" s="37">
        <v>841</v>
      </c>
      <c r="I155" s="37">
        <v>2519</v>
      </c>
      <c r="J155" s="37">
        <v>1276</v>
      </c>
      <c r="K155" s="37">
        <v>6064</v>
      </c>
      <c r="L155" s="37">
        <v>0</v>
      </c>
      <c r="M155" s="37">
        <v>520</v>
      </c>
      <c r="N155" s="37">
        <v>378</v>
      </c>
      <c r="O155" s="37">
        <v>429</v>
      </c>
      <c r="P155" s="37">
        <v>1425</v>
      </c>
      <c r="Q155" s="37">
        <v>4149</v>
      </c>
      <c r="R155" s="37">
        <v>2681</v>
      </c>
      <c r="S155" s="37">
        <v>9582</v>
      </c>
    </row>
    <row r="156" spans="1:19" ht="26.25" thickBot="1">
      <c r="A156" s="517"/>
      <c r="B156" s="509" t="s">
        <v>209</v>
      </c>
      <c r="C156" s="35" t="s">
        <v>192</v>
      </c>
      <c r="D156" s="36"/>
      <c r="E156" s="36">
        <v>209</v>
      </c>
      <c r="F156" s="36">
        <v>253</v>
      </c>
      <c r="G156" s="36">
        <v>140</v>
      </c>
      <c r="H156" s="36">
        <v>263</v>
      </c>
      <c r="I156" s="36">
        <v>830</v>
      </c>
      <c r="J156" s="36">
        <v>121</v>
      </c>
      <c r="K156" s="36">
        <v>1816</v>
      </c>
      <c r="L156" s="36"/>
      <c r="M156" s="36">
        <v>176</v>
      </c>
      <c r="N156" s="36">
        <v>207</v>
      </c>
      <c r="O156" s="36">
        <v>177</v>
      </c>
      <c r="P156" s="36">
        <v>529</v>
      </c>
      <c r="Q156" s="36">
        <v>1360</v>
      </c>
      <c r="R156" s="36">
        <v>165</v>
      </c>
      <c r="S156" s="36">
        <v>2614</v>
      </c>
    </row>
    <row r="157" spans="1:19" ht="39" thickBot="1">
      <c r="A157" s="517"/>
      <c r="B157" s="510"/>
      <c r="C157" s="35" t="s">
        <v>193</v>
      </c>
      <c r="D157" s="36"/>
      <c r="E157" s="36"/>
      <c r="F157" s="36"/>
      <c r="G157" s="36"/>
      <c r="H157" s="36"/>
      <c r="I157" s="36">
        <v>337</v>
      </c>
      <c r="J157" s="36">
        <v>463</v>
      </c>
      <c r="K157" s="36">
        <v>800</v>
      </c>
      <c r="L157" s="36"/>
      <c r="M157" s="36"/>
      <c r="N157" s="36"/>
      <c r="O157" s="36"/>
      <c r="P157" s="36"/>
      <c r="Q157" s="36">
        <v>592</v>
      </c>
      <c r="R157" s="36">
        <v>899</v>
      </c>
      <c r="S157" s="36">
        <v>1491</v>
      </c>
    </row>
    <row r="158" spans="1:19" ht="26.25" thickBot="1">
      <c r="A158" s="517"/>
      <c r="B158" s="510"/>
      <c r="C158" s="35" t="s">
        <v>240</v>
      </c>
      <c r="D158" s="36"/>
      <c r="E158" s="36"/>
      <c r="F158" s="36"/>
      <c r="G158" s="36"/>
      <c r="H158" s="36">
        <v>138</v>
      </c>
      <c r="I158" s="36">
        <v>289</v>
      </c>
      <c r="J158" s="36"/>
      <c r="K158" s="36">
        <v>427</v>
      </c>
      <c r="L158" s="36"/>
      <c r="M158" s="36"/>
      <c r="N158" s="36"/>
      <c r="O158" s="36"/>
      <c r="P158" s="36">
        <v>153</v>
      </c>
      <c r="Q158" s="36">
        <v>249</v>
      </c>
      <c r="R158" s="36"/>
      <c r="S158" s="36">
        <v>402</v>
      </c>
    </row>
    <row r="159" spans="1:19" ht="26.25" thickBot="1">
      <c r="A159" s="517"/>
      <c r="B159" s="510"/>
      <c r="C159" s="35" t="s">
        <v>198</v>
      </c>
      <c r="D159" s="36"/>
      <c r="E159" s="36"/>
      <c r="F159" s="36"/>
      <c r="G159" s="36"/>
      <c r="H159" s="36">
        <v>152</v>
      </c>
      <c r="I159" s="36">
        <v>174</v>
      </c>
      <c r="J159" s="36"/>
      <c r="K159" s="36">
        <v>326</v>
      </c>
      <c r="L159" s="36"/>
      <c r="M159" s="36"/>
      <c r="N159" s="36"/>
      <c r="O159" s="36"/>
      <c r="P159" s="36">
        <v>181</v>
      </c>
      <c r="Q159" s="36">
        <v>291</v>
      </c>
      <c r="R159" s="36"/>
      <c r="S159" s="36">
        <v>472</v>
      </c>
    </row>
    <row r="160" spans="1:19" ht="26.25" thickBot="1">
      <c r="A160" s="517"/>
      <c r="B160" s="511"/>
      <c r="C160" s="35" t="s">
        <v>199</v>
      </c>
      <c r="D160" s="36"/>
      <c r="E160" s="36">
        <v>206</v>
      </c>
      <c r="F160" s="36"/>
      <c r="G160" s="36"/>
      <c r="H160" s="36"/>
      <c r="I160" s="36"/>
      <c r="J160" s="36"/>
      <c r="K160" s="36">
        <v>206</v>
      </c>
      <c r="L160" s="36"/>
      <c r="M160" s="36">
        <v>171</v>
      </c>
      <c r="N160" s="36"/>
      <c r="O160" s="36"/>
      <c r="P160" s="36">
        <v>116</v>
      </c>
      <c r="Q160" s="36">
        <v>190</v>
      </c>
      <c r="R160" s="36"/>
      <c r="S160" s="36">
        <v>477</v>
      </c>
    </row>
    <row r="161" spans="1:19" ht="15.75" thickBot="1">
      <c r="A161" s="517"/>
      <c r="B161" s="512" t="s">
        <v>239</v>
      </c>
      <c r="C161" s="513"/>
      <c r="D161" s="37">
        <v>0</v>
      </c>
      <c r="E161" s="37">
        <v>415</v>
      </c>
      <c r="F161" s="37">
        <v>253</v>
      </c>
      <c r="G161" s="37">
        <v>140</v>
      </c>
      <c r="H161" s="37">
        <v>553</v>
      </c>
      <c r="I161" s="37">
        <v>1630</v>
      </c>
      <c r="J161" s="37">
        <v>584</v>
      </c>
      <c r="K161" s="37">
        <v>3575</v>
      </c>
      <c r="L161" s="37">
        <v>0</v>
      </c>
      <c r="M161" s="37">
        <v>347</v>
      </c>
      <c r="N161" s="37">
        <v>207</v>
      </c>
      <c r="O161" s="37">
        <v>177</v>
      </c>
      <c r="P161" s="37">
        <v>979</v>
      </c>
      <c r="Q161" s="37">
        <v>2682</v>
      </c>
      <c r="R161" s="37">
        <v>1064</v>
      </c>
      <c r="S161" s="37">
        <v>5456</v>
      </c>
    </row>
    <row r="162" spans="1:19" ht="26.25" thickBot="1">
      <c r="A162" s="517"/>
      <c r="B162" s="509" t="s">
        <v>210</v>
      </c>
      <c r="C162" s="35" t="s">
        <v>192</v>
      </c>
      <c r="D162" s="36"/>
      <c r="E162" s="36">
        <v>730</v>
      </c>
      <c r="F162" s="36">
        <v>745</v>
      </c>
      <c r="G162" s="36">
        <v>477</v>
      </c>
      <c r="H162" s="36">
        <v>689</v>
      </c>
      <c r="I162" s="36">
        <v>1602</v>
      </c>
      <c r="J162" s="36">
        <v>234</v>
      </c>
      <c r="K162" s="36">
        <v>4477</v>
      </c>
      <c r="L162" s="36"/>
      <c r="M162" s="36">
        <v>636</v>
      </c>
      <c r="N162" s="36">
        <v>743</v>
      </c>
      <c r="O162" s="36">
        <v>607</v>
      </c>
      <c r="P162" s="36">
        <v>1393</v>
      </c>
      <c r="Q162" s="36">
        <v>2575</v>
      </c>
      <c r="R162" s="36">
        <v>334</v>
      </c>
      <c r="S162" s="36">
        <v>6288</v>
      </c>
    </row>
    <row r="163" spans="1:19" ht="39" thickBot="1">
      <c r="A163" s="517"/>
      <c r="B163" s="510"/>
      <c r="C163" s="35" t="s">
        <v>193</v>
      </c>
      <c r="D163" s="36"/>
      <c r="E163" s="36"/>
      <c r="F163" s="36"/>
      <c r="G163" s="36"/>
      <c r="H163" s="36"/>
      <c r="I163" s="36">
        <v>1093</v>
      </c>
      <c r="J163" s="36">
        <v>1715</v>
      </c>
      <c r="K163" s="36">
        <v>2808</v>
      </c>
      <c r="L163" s="36"/>
      <c r="M163" s="36"/>
      <c r="N163" s="36"/>
      <c r="O163" s="36"/>
      <c r="P163" s="36"/>
      <c r="Q163" s="36">
        <v>2273</v>
      </c>
      <c r="R163" s="36">
        <v>3723</v>
      </c>
      <c r="S163" s="36">
        <v>5996</v>
      </c>
    </row>
    <row r="164" spans="1:19" ht="26.25" thickBot="1">
      <c r="A164" s="517"/>
      <c r="B164" s="510"/>
      <c r="C164" s="35" t="s">
        <v>199</v>
      </c>
      <c r="D164" s="36"/>
      <c r="E164" s="36">
        <v>749</v>
      </c>
      <c r="F164" s="36">
        <v>293</v>
      </c>
      <c r="G164" s="36"/>
      <c r="H164" s="36">
        <v>517</v>
      </c>
      <c r="I164" s="36">
        <v>1537</v>
      </c>
      <c r="J164" s="36"/>
      <c r="K164" s="36">
        <v>3096</v>
      </c>
      <c r="L164" s="36"/>
      <c r="M164" s="36">
        <v>718</v>
      </c>
      <c r="N164" s="36">
        <v>296</v>
      </c>
      <c r="O164" s="36"/>
      <c r="P164" s="36">
        <v>251</v>
      </c>
      <c r="Q164" s="36">
        <v>627</v>
      </c>
      <c r="R164" s="36">
        <v>139</v>
      </c>
      <c r="S164" s="36">
        <v>2031</v>
      </c>
    </row>
    <row r="165" spans="1:19" ht="77.25" thickBot="1">
      <c r="A165" s="517"/>
      <c r="B165" s="510"/>
      <c r="C165" s="35" t="s">
        <v>194</v>
      </c>
      <c r="D165" s="36"/>
      <c r="E165" s="36">
        <v>219</v>
      </c>
      <c r="F165" s="36">
        <v>144</v>
      </c>
      <c r="G165" s="36"/>
      <c r="H165" s="36">
        <v>654</v>
      </c>
      <c r="I165" s="36">
        <v>705</v>
      </c>
      <c r="J165" s="36"/>
      <c r="K165" s="36">
        <v>1722</v>
      </c>
      <c r="L165" s="36"/>
      <c r="M165" s="36">
        <v>176</v>
      </c>
      <c r="N165" s="36">
        <v>127</v>
      </c>
      <c r="O165" s="36"/>
      <c r="P165" s="36">
        <v>828</v>
      </c>
      <c r="Q165" s="36">
        <v>887</v>
      </c>
      <c r="R165" s="36"/>
      <c r="S165" s="36">
        <v>2018</v>
      </c>
    </row>
    <row r="166" spans="1:19" ht="26.25" thickBot="1">
      <c r="A166" s="517"/>
      <c r="B166" s="511"/>
      <c r="C166" s="35" t="s">
        <v>201</v>
      </c>
      <c r="D166" s="36"/>
      <c r="E166" s="36"/>
      <c r="F166" s="36"/>
      <c r="G166" s="36"/>
      <c r="H166" s="36">
        <v>382</v>
      </c>
      <c r="I166" s="36">
        <v>1110</v>
      </c>
      <c r="J166" s="36">
        <v>103</v>
      </c>
      <c r="K166" s="36">
        <v>1595</v>
      </c>
      <c r="L166" s="36"/>
      <c r="M166" s="36"/>
      <c r="N166" s="36"/>
      <c r="O166" s="36"/>
      <c r="P166" s="36">
        <v>185</v>
      </c>
      <c r="Q166" s="36">
        <v>921</v>
      </c>
      <c r="R166" s="36">
        <v>148</v>
      </c>
      <c r="S166" s="36">
        <v>1254</v>
      </c>
    </row>
    <row r="167" spans="1:19" ht="15.75" thickBot="1">
      <c r="A167" s="517"/>
      <c r="B167" s="512" t="s">
        <v>208</v>
      </c>
      <c r="C167" s="513"/>
      <c r="D167" s="37">
        <v>0</v>
      </c>
      <c r="E167" s="37">
        <v>1698</v>
      </c>
      <c r="F167" s="37">
        <v>1182</v>
      </c>
      <c r="G167" s="37">
        <v>477</v>
      </c>
      <c r="H167" s="37">
        <v>2242</v>
      </c>
      <c r="I167" s="37">
        <v>6047</v>
      </c>
      <c r="J167" s="37">
        <v>2052</v>
      </c>
      <c r="K167" s="37">
        <v>13698</v>
      </c>
      <c r="L167" s="37">
        <v>0</v>
      </c>
      <c r="M167" s="37">
        <v>1530</v>
      </c>
      <c r="N167" s="37">
        <v>1166</v>
      </c>
      <c r="O167" s="37">
        <v>607</v>
      </c>
      <c r="P167" s="37">
        <v>2657</v>
      </c>
      <c r="Q167" s="37">
        <v>7283</v>
      </c>
      <c r="R167" s="37">
        <v>4344</v>
      </c>
      <c r="S167" s="37">
        <v>17587</v>
      </c>
    </row>
    <row r="168" spans="1:19" ht="26.25" thickBot="1">
      <c r="A168" s="517"/>
      <c r="B168" s="38" t="s">
        <v>212</v>
      </c>
      <c r="C168" s="35" t="s">
        <v>198</v>
      </c>
      <c r="D168" s="36"/>
      <c r="E168" s="36"/>
      <c r="F168" s="36"/>
      <c r="G168" s="36"/>
      <c r="H168" s="36">
        <v>103</v>
      </c>
      <c r="I168" s="36">
        <v>177</v>
      </c>
      <c r="J168" s="36"/>
      <c r="K168" s="36">
        <v>280</v>
      </c>
      <c r="L168" s="36"/>
      <c r="M168" s="36"/>
      <c r="N168" s="36"/>
      <c r="O168" s="36"/>
      <c r="P168" s="36">
        <v>159</v>
      </c>
      <c r="Q168" s="36">
        <v>282</v>
      </c>
      <c r="R168" s="36"/>
      <c r="S168" s="36">
        <v>441</v>
      </c>
    </row>
    <row r="169" spans="1:19" ht="15.75" thickBot="1">
      <c r="A169" s="517"/>
      <c r="B169" s="514" t="s">
        <v>211</v>
      </c>
      <c r="C169" s="515"/>
      <c r="D169" s="37">
        <v>0</v>
      </c>
      <c r="E169" s="37">
        <v>0</v>
      </c>
      <c r="F169" s="37">
        <v>0</v>
      </c>
      <c r="G169" s="37">
        <v>0</v>
      </c>
      <c r="H169" s="37">
        <v>103</v>
      </c>
      <c r="I169" s="37">
        <v>177</v>
      </c>
      <c r="J169" s="37">
        <v>0</v>
      </c>
      <c r="K169" s="37">
        <v>280</v>
      </c>
      <c r="L169" s="37">
        <v>0</v>
      </c>
      <c r="M169" s="37">
        <v>0</v>
      </c>
      <c r="N169" s="37">
        <v>0</v>
      </c>
      <c r="O169" s="37">
        <v>0</v>
      </c>
      <c r="P169" s="37">
        <v>159</v>
      </c>
      <c r="Q169" s="37">
        <v>282</v>
      </c>
      <c r="R169" s="37">
        <v>0</v>
      </c>
      <c r="S169" s="37">
        <v>441</v>
      </c>
    </row>
    <row r="170" spans="1:19" ht="26.25" thickBot="1">
      <c r="A170" s="517"/>
      <c r="B170" s="509" t="s">
        <v>221</v>
      </c>
      <c r="C170" s="35" t="s">
        <v>192</v>
      </c>
      <c r="D170" s="36"/>
      <c r="E170" s="36">
        <v>220</v>
      </c>
      <c r="F170" s="36">
        <v>319</v>
      </c>
      <c r="G170" s="36">
        <v>180</v>
      </c>
      <c r="H170" s="36">
        <v>441</v>
      </c>
      <c r="I170" s="36">
        <v>719</v>
      </c>
      <c r="J170" s="36"/>
      <c r="K170" s="36">
        <v>1879</v>
      </c>
      <c r="L170" s="36"/>
      <c r="M170" s="36">
        <v>181</v>
      </c>
      <c r="N170" s="36">
        <v>301</v>
      </c>
      <c r="O170" s="36">
        <v>198</v>
      </c>
      <c r="P170" s="36">
        <v>641</v>
      </c>
      <c r="Q170" s="36">
        <v>1104</v>
      </c>
      <c r="R170" s="36"/>
      <c r="S170" s="36">
        <v>2425</v>
      </c>
    </row>
    <row r="171" spans="1:19" ht="39" thickBot="1">
      <c r="A171" s="517"/>
      <c r="B171" s="510"/>
      <c r="C171" s="35" t="s">
        <v>193</v>
      </c>
      <c r="D171" s="36"/>
      <c r="E171" s="36"/>
      <c r="F171" s="36"/>
      <c r="G171" s="36"/>
      <c r="H171" s="36"/>
      <c r="I171" s="36">
        <v>592</v>
      </c>
      <c r="J171" s="36">
        <v>871</v>
      </c>
      <c r="K171" s="36">
        <v>1463</v>
      </c>
      <c r="L171" s="36"/>
      <c r="M171" s="36"/>
      <c r="N171" s="36"/>
      <c r="O171" s="36"/>
      <c r="P171" s="36"/>
      <c r="Q171" s="36">
        <v>883</v>
      </c>
      <c r="R171" s="36">
        <v>1381</v>
      </c>
      <c r="S171" s="36">
        <v>2264</v>
      </c>
    </row>
    <row r="172" spans="1:19" ht="77.25" thickBot="1">
      <c r="A172" s="517"/>
      <c r="B172" s="510"/>
      <c r="C172" s="35" t="s">
        <v>194</v>
      </c>
      <c r="D172" s="36"/>
      <c r="E172" s="36">
        <v>158</v>
      </c>
      <c r="F172" s="36">
        <v>108</v>
      </c>
      <c r="G172" s="36"/>
      <c r="H172" s="36">
        <v>366</v>
      </c>
      <c r="I172" s="36">
        <v>487</v>
      </c>
      <c r="J172" s="36"/>
      <c r="K172" s="36">
        <v>1119</v>
      </c>
      <c r="L172" s="36"/>
      <c r="M172" s="36">
        <v>144</v>
      </c>
      <c r="N172" s="36"/>
      <c r="O172" s="36"/>
      <c r="P172" s="36">
        <v>463</v>
      </c>
      <c r="Q172" s="36">
        <v>536</v>
      </c>
      <c r="R172" s="36"/>
      <c r="S172" s="36">
        <v>1143</v>
      </c>
    </row>
    <row r="173" spans="1:19" ht="26.25" thickBot="1">
      <c r="A173" s="517"/>
      <c r="B173" s="510"/>
      <c r="C173" s="35" t="s">
        <v>201</v>
      </c>
      <c r="D173" s="36"/>
      <c r="E173" s="36"/>
      <c r="F173" s="36"/>
      <c r="G173" s="36"/>
      <c r="H173" s="36">
        <v>147</v>
      </c>
      <c r="I173" s="36">
        <v>380</v>
      </c>
      <c r="J173" s="36"/>
      <c r="K173" s="36">
        <v>527</v>
      </c>
      <c r="L173" s="36"/>
      <c r="M173" s="36"/>
      <c r="N173" s="36"/>
      <c r="O173" s="36"/>
      <c r="P173" s="36">
        <v>143</v>
      </c>
      <c r="Q173" s="36">
        <v>446</v>
      </c>
      <c r="R173" s="36">
        <v>106</v>
      </c>
      <c r="S173" s="36">
        <v>695</v>
      </c>
    </row>
    <row r="174" spans="1:19" ht="26.25" thickBot="1">
      <c r="A174" s="517"/>
      <c r="B174" s="511"/>
      <c r="C174" s="35" t="s">
        <v>199</v>
      </c>
      <c r="D174" s="36"/>
      <c r="E174" s="36">
        <v>192</v>
      </c>
      <c r="F174" s="36"/>
      <c r="G174" s="36"/>
      <c r="H174" s="36">
        <v>118</v>
      </c>
      <c r="I174" s="36">
        <v>148</v>
      </c>
      <c r="J174" s="36"/>
      <c r="K174" s="36">
        <v>458</v>
      </c>
      <c r="L174" s="36"/>
      <c r="M174" s="36">
        <v>200</v>
      </c>
      <c r="N174" s="36"/>
      <c r="O174" s="36"/>
      <c r="P174" s="36">
        <v>164</v>
      </c>
      <c r="Q174" s="36">
        <v>308</v>
      </c>
      <c r="R174" s="36"/>
      <c r="S174" s="36">
        <v>672</v>
      </c>
    </row>
    <row r="175" spans="1:19" ht="15.75" thickBot="1">
      <c r="A175" s="517"/>
      <c r="B175" s="512" t="s">
        <v>19</v>
      </c>
      <c r="C175" s="513"/>
      <c r="D175" s="37">
        <v>0</v>
      </c>
      <c r="E175" s="37">
        <v>570</v>
      </c>
      <c r="F175" s="37">
        <v>427</v>
      </c>
      <c r="G175" s="37">
        <v>180</v>
      </c>
      <c r="H175" s="37">
        <v>1072</v>
      </c>
      <c r="I175" s="37">
        <v>2326</v>
      </c>
      <c r="J175" s="37">
        <v>871</v>
      </c>
      <c r="K175" s="37">
        <v>5446</v>
      </c>
      <c r="L175" s="37">
        <v>0</v>
      </c>
      <c r="M175" s="37">
        <v>525</v>
      </c>
      <c r="N175" s="37">
        <v>301</v>
      </c>
      <c r="O175" s="37">
        <v>198</v>
      </c>
      <c r="P175" s="37">
        <v>1411</v>
      </c>
      <c r="Q175" s="37">
        <v>3277</v>
      </c>
      <c r="R175" s="37">
        <v>1487</v>
      </c>
      <c r="S175" s="37">
        <v>7199</v>
      </c>
    </row>
    <row r="176" spans="1:19" ht="26.25" thickBot="1">
      <c r="A176" s="517"/>
      <c r="B176" s="509" t="s">
        <v>215</v>
      </c>
      <c r="C176" s="35" t="s">
        <v>198</v>
      </c>
      <c r="D176" s="36"/>
      <c r="E176" s="36">
        <v>143</v>
      </c>
      <c r="F176" s="36">
        <v>209</v>
      </c>
      <c r="G176" s="36">
        <v>190</v>
      </c>
      <c r="H176" s="36"/>
      <c r="I176" s="36">
        <v>321</v>
      </c>
      <c r="J176" s="36">
        <v>271</v>
      </c>
      <c r="K176" s="36">
        <v>1134</v>
      </c>
      <c r="L176" s="36"/>
      <c r="M176" s="36">
        <v>162</v>
      </c>
      <c r="N176" s="36">
        <v>193</v>
      </c>
      <c r="O176" s="36">
        <v>198</v>
      </c>
      <c r="P176" s="36">
        <v>203</v>
      </c>
      <c r="Q176" s="36">
        <v>680</v>
      </c>
      <c r="R176" s="36">
        <v>462</v>
      </c>
      <c r="S176" s="36">
        <v>1898</v>
      </c>
    </row>
    <row r="177" spans="1:19" ht="39" thickBot="1">
      <c r="A177" s="517"/>
      <c r="B177" s="510"/>
      <c r="C177" s="35" t="s">
        <v>193</v>
      </c>
      <c r="D177" s="36"/>
      <c r="E177" s="36"/>
      <c r="F177" s="36"/>
      <c r="G177" s="36"/>
      <c r="H177" s="36"/>
      <c r="I177" s="36">
        <v>382</v>
      </c>
      <c r="J177" s="36">
        <v>476</v>
      </c>
      <c r="K177" s="36">
        <v>858</v>
      </c>
      <c r="L177" s="36"/>
      <c r="M177" s="36"/>
      <c r="N177" s="36"/>
      <c r="O177" s="36"/>
      <c r="P177" s="36"/>
      <c r="Q177" s="36">
        <v>620</v>
      </c>
      <c r="R177" s="36">
        <v>826</v>
      </c>
      <c r="S177" s="36">
        <v>1446</v>
      </c>
    </row>
    <row r="178" spans="1:19" ht="26.25" thickBot="1">
      <c r="A178" s="517"/>
      <c r="B178" s="510"/>
      <c r="C178" s="35" t="s">
        <v>192</v>
      </c>
      <c r="D178" s="36"/>
      <c r="E178" s="36"/>
      <c r="F178" s="36"/>
      <c r="G178" s="36"/>
      <c r="H178" s="36">
        <v>132</v>
      </c>
      <c r="I178" s="36">
        <v>366</v>
      </c>
      <c r="J178" s="36"/>
      <c r="K178" s="36">
        <v>498</v>
      </c>
      <c r="L178" s="36"/>
      <c r="M178" s="36"/>
      <c r="N178" s="36"/>
      <c r="O178" s="36"/>
      <c r="P178" s="36">
        <v>200</v>
      </c>
      <c r="Q178" s="36">
        <v>418</v>
      </c>
      <c r="R178" s="36"/>
      <c r="S178" s="36">
        <v>618</v>
      </c>
    </row>
    <row r="179" spans="1:19" ht="26.25" thickBot="1">
      <c r="A179" s="517"/>
      <c r="B179" s="510"/>
      <c r="C179" s="35" t="s">
        <v>199</v>
      </c>
      <c r="D179" s="36"/>
      <c r="E179" s="36"/>
      <c r="F179" s="36"/>
      <c r="G179" s="36"/>
      <c r="H179" s="36">
        <v>184</v>
      </c>
      <c r="I179" s="36">
        <v>628</v>
      </c>
      <c r="J179" s="36"/>
      <c r="K179" s="36">
        <v>812</v>
      </c>
      <c r="L179" s="36"/>
      <c r="M179" s="36"/>
      <c r="N179" s="36"/>
      <c r="O179" s="36"/>
      <c r="P179" s="36"/>
      <c r="Q179" s="36">
        <v>144</v>
      </c>
      <c r="R179" s="36"/>
      <c r="S179" s="36">
        <v>144</v>
      </c>
    </row>
    <row r="180" spans="1:19" ht="26.25" thickBot="1">
      <c r="A180" s="517"/>
      <c r="B180" s="511"/>
      <c r="C180" s="35" t="s">
        <v>201</v>
      </c>
      <c r="D180" s="36"/>
      <c r="E180" s="36"/>
      <c r="F180" s="36"/>
      <c r="G180" s="36"/>
      <c r="H180" s="36"/>
      <c r="I180" s="36">
        <v>272</v>
      </c>
      <c r="J180" s="36"/>
      <c r="K180" s="36">
        <v>272</v>
      </c>
      <c r="L180" s="36"/>
      <c r="M180" s="36"/>
      <c r="N180" s="36"/>
      <c r="O180" s="36"/>
      <c r="P180" s="36"/>
      <c r="Q180" s="36">
        <v>201</v>
      </c>
      <c r="R180" s="36"/>
      <c r="S180" s="36">
        <v>201</v>
      </c>
    </row>
    <row r="181" spans="1:19" ht="15.75" thickBot="1">
      <c r="A181" s="517"/>
      <c r="B181" s="512" t="s">
        <v>19</v>
      </c>
      <c r="C181" s="513"/>
      <c r="D181" s="37">
        <v>0</v>
      </c>
      <c r="E181" s="37">
        <v>143</v>
      </c>
      <c r="F181" s="37">
        <v>209</v>
      </c>
      <c r="G181" s="37">
        <v>190</v>
      </c>
      <c r="H181" s="37">
        <v>316</v>
      </c>
      <c r="I181" s="37">
        <v>1969</v>
      </c>
      <c r="J181" s="37">
        <v>747</v>
      </c>
      <c r="K181" s="37">
        <v>3574</v>
      </c>
      <c r="L181" s="37">
        <v>0</v>
      </c>
      <c r="M181" s="37">
        <v>162</v>
      </c>
      <c r="N181" s="37">
        <v>193</v>
      </c>
      <c r="O181" s="37">
        <v>198</v>
      </c>
      <c r="P181" s="37">
        <v>403</v>
      </c>
      <c r="Q181" s="37">
        <v>2063</v>
      </c>
      <c r="R181" s="37">
        <v>1288</v>
      </c>
      <c r="S181" s="37">
        <v>4307</v>
      </c>
    </row>
    <row r="182" spans="1:19" ht="26.25" thickBot="1">
      <c r="A182" s="517"/>
      <c r="B182" s="509" t="s">
        <v>217</v>
      </c>
      <c r="C182" s="35" t="s">
        <v>192</v>
      </c>
      <c r="D182" s="36"/>
      <c r="E182" s="36">
        <v>387</v>
      </c>
      <c r="F182" s="36">
        <v>417</v>
      </c>
      <c r="G182" s="36">
        <v>265</v>
      </c>
      <c r="H182" s="36">
        <v>415</v>
      </c>
      <c r="I182" s="36">
        <v>814</v>
      </c>
      <c r="J182" s="36">
        <v>133</v>
      </c>
      <c r="K182" s="36">
        <v>2431</v>
      </c>
      <c r="L182" s="36"/>
      <c r="M182" s="36">
        <v>372</v>
      </c>
      <c r="N182" s="36">
        <v>426</v>
      </c>
      <c r="O182" s="36">
        <v>330</v>
      </c>
      <c r="P182" s="36">
        <v>834</v>
      </c>
      <c r="Q182" s="36">
        <v>1430</v>
      </c>
      <c r="R182" s="36">
        <v>157</v>
      </c>
      <c r="S182" s="36">
        <v>3549</v>
      </c>
    </row>
    <row r="183" spans="1:19" ht="39" thickBot="1">
      <c r="A183" s="517"/>
      <c r="B183" s="510"/>
      <c r="C183" s="35" t="s">
        <v>193</v>
      </c>
      <c r="D183" s="36"/>
      <c r="E183" s="36"/>
      <c r="F183" s="36"/>
      <c r="G183" s="36"/>
      <c r="H183" s="36"/>
      <c r="I183" s="36">
        <v>634</v>
      </c>
      <c r="J183" s="36">
        <v>1192</v>
      </c>
      <c r="K183" s="36">
        <v>1826</v>
      </c>
      <c r="L183" s="36"/>
      <c r="M183" s="36"/>
      <c r="N183" s="36"/>
      <c r="O183" s="36"/>
      <c r="P183" s="36"/>
      <c r="Q183" s="36">
        <v>1237</v>
      </c>
      <c r="R183" s="36">
        <v>2309</v>
      </c>
      <c r="S183" s="36">
        <v>3546</v>
      </c>
    </row>
    <row r="184" spans="1:19" ht="26.25" thickBot="1">
      <c r="A184" s="517"/>
      <c r="B184" s="510"/>
      <c r="C184" s="35" t="s">
        <v>199</v>
      </c>
      <c r="D184" s="36"/>
      <c r="E184" s="36">
        <v>533</v>
      </c>
      <c r="F184" s="36">
        <v>237</v>
      </c>
      <c r="G184" s="36"/>
      <c r="H184" s="36">
        <v>254</v>
      </c>
      <c r="I184" s="36">
        <v>357</v>
      </c>
      <c r="J184" s="36"/>
      <c r="K184" s="36">
        <v>1381</v>
      </c>
      <c r="L184" s="36"/>
      <c r="M184" s="36">
        <v>478</v>
      </c>
      <c r="N184" s="36">
        <v>225</v>
      </c>
      <c r="O184" s="36"/>
      <c r="P184" s="36">
        <v>423</v>
      </c>
      <c r="Q184" s="36">
        <v>642</v>
      </c>
      <c r="R184" s="36">
        <v>129</v>
      </c>
      <c r="S184" s="36">
        <v>1897</v>
      </c>
    </row>
    <row r="185" spans="1:19" ht="77.25" thickBot="1">
      <c r="A185" s="517"/>
      <c r="B185" s="510"/>
      <c r="C185" s="35" t="s">
        <v>194</v>
      </c>
      <c r="D185" s="36"/>
      <c r="E185" s="36">
        <v>172</v>
      </c>
      <c r="F185" s="36">
        <v>116</v>
      </c>
      <c r="G185" s="36"/>
      <c r="H185" s="36">
        <v>605</v>
      </c>
      <c r="I185" s="36">
        <v>609</v>
      </c>
      <c r="J185" s="36"/>
      <c r="K185" s="36">
        <v>1502</v>
      </c>
      <c r="L185" s="36"/>
      <c r="M185" s="36">
        <v>141</v>
      </c>
      <c r="N185" s="36"/>
      <c r="O185" s="36"/>
      <c r="P185" s="36">
        <v>771</v>
      </c>
      <c r="Q185" s="36">
        <v>786</v>
      </c>
      <c r="R185" s="36"/>
      <c r="S185" s="36">
        <v>1698</v>
      </c>
    </row>
    <row r="186" spans="1:19" ht="26.25" thickBot="1">
      <c r="A186" s="517"/>
      <c r="B186" s="511"/>
      <c r="C186" s="35" t="s">
        <v>201</v>
      </c>
      <c r="D186" s="36"/>
      <c r="E186" s="36"/>
      <c r="F186" s="36"/>
      <c r="G186" s="36"/>
      <c r="H186" s="36">
        <v>212</v>
      </c>
      <c r="I186" s="36">
        <v>467</v>
      </c>
      <c r="J186" s="36"/>
      <c r="K186" s="36">
        <v>679</v>
      </c>
      <c r="L186" s="36"/>
      <c r="M186" s="36"/>
      <c r="N186" s="36"/>
      <c r="O186" s="36"/>
      <c r="P186" s="36">
        <v>166</v>
      </c>
      <c r="Q186" s="36">
        <v>567</v>
      </c>
      <c r="R186" s="36">
        <v>106</v>
      </c>
      <c r="S186" s="36">
        <v>839</v>
      </c>
    </row>
    <row r="187" spans="1:19" ht="15.75" thickBot="1">
      <c r="A187" s="517"/>
      <c r="B187" s="512" t="s">
        <v>19</v>
      </c>
      <c r="C187" s="513"/>
      <c r="D187" s="37">
        <v>0</v>
      </c>
      <c r="E187" s="37">
        <v>1092</v>
      </c>
      <c r="F187" s="37">
        <v>770</v>
      </c>
      <c r="G187" s="37">
        <v>265</v>
      </c>
      <c r="H187" s="37">
        <v>1486</v>
      </c>
      <c r="I187" s="37">
        <v>2881</v>
      </c>
      <c r="J187" s="37">
        <v>1325</v>
      </c>
      <c r="K187" s="37">
        <v>7819</v>
      </c>
      <c r="L187" s="37">
        <v>0</v>
      </c>
      <c r="M187" s="37">
        <v>991</v>
      </c>
      <c r="N187" s="37">
        <v>651</v>
      </c>
      <c r="O187" s="37">
        <v>330</v>
      </c>
      <c r="P187" s="37">
        <v>2194</v>
      </c>
      <c r="Q187" s="37">
        <v>4662</v>
      </c>
      <c r="R187" s="37">
        <v>2701</v>
      </c>
      <c r="S187" s="37">
        <v>11529</v>
      </c>
    </row>
    <row r="188" spans="1:19" ht="39" thickBot="1">
      <c r="A188" s="517"/>
      <c r="B188" s="509" t="s">
        <v>218</v>
      </c>
      <c r="C188" s="35" t="s">
        <v>193</v>
      </c>
      <c r="D188" s="36"/>
      <c r="E188" s="36"/>
      <c r="F188" s="36"/>
      <c r="G188" s="36"/>
      <c r="H188" s="36"/>
      <c r="I188" s="36">
        <v>305</v>
      </c>
      <c r="J188" s="36">
        <v>865</v>
      </c>
      <c r="K188" s="36">
        <v>1170</v>
      </c>
      <c r="L188" s="36"/>
      <c r="M188" s="36"/>
      <c r="N188" s="36"/>
      <c r="O188" s="36"/>
      <c r="P188" s="36"/>
      <c r="Q188" s="36">
        <v>1072</v>
      </c>
      <c r="R188" s="36">
        <v>1809</v>
      </c>
      <c r="S188" s="36">
        <v>2881</v>
      </c>
    </row>
    <row r="189" spans="1:19" ht="26.25" thickBot="1">
      <c r="A189" s="517"/>
      <c r="B189" s="510"/>
      <c r="C189" s="35" t="s">
        <v>192</v>
      </c>
      <c r="D189" s="36"/>
      <c r="E189" s="36">
        <v>231</v>
      </c>
      <c r="F189" s="36">
        <v>214</v>
      </c>
      <c r="G189" s="36">
        <v>105</v>
      </c>
      <c r="H189" s="36">
        <v>107</v>
      </c>
      <c r="I189" s="36">
        <v>236</v>
      </c>
      <c r="J189" s="36"/>
      <c r="K189" s="36">
        <v>893</v>
      </c>
      <c r="L189" s="36"/>
      <c r="M189" s="36">
        <v>184</v>
      </c>
      <c r="N189" s="36">
        <v>203</v>
      </c>
      <c r="O189" s="36">
        <v>201</v>
      </c>
      <c r="P189" s="36">
        <v>372</v>
      </c>
      <c r="Q189" s="36">
        <v>563</v>
      </c>
      <c r="R189" s="36"/>
      <c r="S189" s="36">
        <v>1523</v>
      </c>
    </row>
    <row r="190" spans="1:19" ht="26.25" thickBot="1">
      <c r="A190" s="517"/>
      <c r="B190" s="510"/>
      <c r="C190" s="35" t="s">
        <v>199</v>
      </c>
      <c r="D190" s="36"/>
      <c r="E190" s="36">
        <v>379</v>
      </c>
      <c r="F190" s="36">
        <v>124</v>
      </c>
      <c r="G190" s="36"/>
      <c r="H190" s="36"/>
      <c r="I190" s="36"/>
      <c r="J190" s="36"/>
      <c r="K190" s="36">
        <v>503</v>
      </c>
      <c r="L190" s="36"/>
      <c r="M190" s="36">
        <v>331</v>
      </c>
      <c r="N190" s="36">
        <v>135</v>
      </c>
      <c r="O190" s="36"/>
      <c r="P190" s="36"/>
      <c r="Q190" s="36">
        <v>149</v>
      </c>
      <c r="R190" s="36"/>
      <c r="S190" s="36">
        <v>615</v>
      </c>
    </row>
    <row r="191" spans="1:19" ht="39" thickBot="1">
      <c r="A191" s="517"/>
      <c r="B191" s="510"/>
      <c r="C191" s="35" t="s">
        <v>196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>
        <v>234</v>
      </c>
      <c r="Q191" s="36">
        <v>294</v>
      </c>
      <c r="R191" s="36"/>
      <c r="S191" s="36">
        <v>528</v>
      </c>
    </row>
    <row r="192" spans="1:19" ht="51.75" thickBot="1">
      <c r="A192" s="517"/>
      <c r="B192" s="511"/>
      <c r="C192" s="35" t="s">
        <v>241</v>
      </c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>
        <v>295</v>
      </c>
      <c r="R192" s="36">
        <v>176</v>
      </c>
      <c r="S192" s="36">
        <v>471</v>
      </c>
    </row>
    <row r="193" spans="1:19" ht="15.75" thickBot="1">
      <c r="A193" s="517"/>
      <c r="B193" s="512" t="s">
        <v>19</v>
      </c>
      <c r="C193" s="513"/>
      <c r="D193" s="37">
        <v>0</v>
      </c>
      <c r="E193" s="37">
        <v>610</v>
      </c>
      <c r="F193" s="37">
        <v>338</v>
      </c>
      <c r="G193" s="37">
        <v>105</v>
      </c>
      <c r="H193" s="37">
        <v>107</v>
      </c>
      <c r="I193" s="37">
        <v>541</v>
      </c>
      <c r="J193" s="37">
        <v>865</v>
      </c>
      <c r="K193" s="37">
        <v>2566</v>
      </c>
      <c r="L193" s="37">
        <v>0</v>
      </c>
      <c r="M193" s="37">
        <v>515</v>
      </c>
      <c r="N193" s="37">
        <v>338</v>
      </c>
      <c r="O193" s="37">
        <v>201</v>
      </c>
      <c r="P193" s="37">
        <v>606</v>
      </c>
      <c r="Q193" s="37">
        <v>2373</v>
      </c>
      <c r="R193" s="37">
        <v>1985</v>
      </c>
      <c r="S193" s="37">
        <v>6018</v>
      </c>
    </row>
    <row r="194" spans="1:19" ht="26.25" thickBot="1">
      <c r="A194" s="517"/>
      <c r="B194" s="509" t="s">
        <v>219</v>
      </c>
      <c r="C194" s="35" t="s">
        <v>198</v>
      </c>
      <c r="D194" s="36"/>
      <c r="E194" s="36"/>
      <c r="F194" s="36">
        <v>139</v>
      </c>
      <c r="G194" s="36">
        <v>197</v>
      </c>
      <c r="H194" s="36">
        <v>756</v>
      </c>
      <c r="I194" s="36">
        <v>1373</v>
      </c>
      <c r="J194" s="36">
        <v>215</v>
      </c>
      <c r="K194" s="36">
        <v>2680</v>
      </c>
      <c r="L194" s="36"/>
      <c r="M194" s="36"/>
      <c r="N194" s="36">
        <v>159</v>
      </c>
      <c r="O194" s="36">
        <v>319</v>
      </c>
      <c r="P194" s="36">
        <v>966</v>
      </c>
      <c r="Q194" s="36">
        <v>1540</v>
      </c>
      <c r="R194" s="36">
        <v>243</v>
      </c>
      <c r="S194" s="36">
        <v>3227</v>
      </c>
    </row>
    <row r="195" spans="1:19" ht="15.75" thickBot="1">
      <c r="A195" s="517"/>
      <c r="B195" s="510"/>
      <c r="C195" s="35" t="s">
        <v>220</v>
      </c>
      <c r="D195" s="36"/>
      <c r="E195" s="36"/>
      <c r="F195" s="36"/>
      <c r="G195" s="36">
        <v>112</v>
      </c>
      <c r="H195" s="36">
        <v>443</v>
      </c>
      <c r="I195" s="36">
        <v>621</v>
      </c>
      <c r="J195" s="36"/>
      <c r="K195" s="36">
        <v>1176</v>
      </c>
      <c r="L195" s="36"/>
      <c r="M195" s="36"/>
      <c r="N195" s="36"/>
      <c r="O195" s="36">
        <v>177</v>
      </c>
      <c r="P195" s="36">
        <v>680</v>
      </c>
      <c r="Q195" s="36">
        <v>741</v>
      </c>
      <c r="R195" s="36"/>
      <c r="S195" s="36">
        <v>1598</v>
      </c>
    </row>
    <row r="196" spans="1:19" ht="26.25" thickBot="1">
      <c r="A196" s="517"/>
      <c r="B196" s="510"/>
      <c r="C196" s="35" t="s">
        <v>192</v>
      </c>
      <c r="D196" s="36"/>
      <c r="E196" s="36">
        <v>138</v>
      </c>
      <c r="F196" s="36">
        <v>187</v>
      </c>
      <c r="G196" s="36">
        <v>114</v>
      </c>
      <c r="H196" s="36">
        <v>146</v>
      </c>
      <c r="I196" s="36">
        <v>428</v>
      </c>
      <c r="J196" s="36">
        <v>106</v>
      </c>
      <c r="K196" s="36">
        <v>1119</v>
      </c>
      <c r="L196" s="36"/>
      <c r="M196" s="36">
        <v>153</v>
      </c>
      <c r="N196" s="36">
        <v>173</v>
      </c>
      <c r="O196" s="36">
        <v>171</v>
      </c>
      <c r="P196" s="36">
        <v>308</v>
      </c>
      <c r="Q196" s="36">
        <v>652</v>
      </c>
      <c r="R196" s="36">
        <v>108</v>
      </c>
      <c r="S196" s="36">
        <v>1565</v>
      </c>
    </row>
    <row r="197" spans="1:19" ht="39" thickBot="1">
      <c r="A197" s="517"/>
      <c r="B197" s="510"/>
      <c r="C197" s="35" t="s">
        <v>193</v>
      </c>
      <c r="D197" s="36"/>
      <c r="E197" s="36"/>
      <c r="F197" s="36"/>
      <c r="G197" s="36"/>
      <c r="H197" s="36"/>
      <c r="I197" s="36">
        <v>160</v>
      </c>
      <c r="J197" s="36">
        <v>504</v>
      </c>
      <c r="K197" s="36">
        <v>664</v>
      </c>
      <c r="L197" s="36"/>
      <c r="M197" s="36"/>
      <c r="N197" s="36"/>
      <c r="O197" s="36"/>
      <c r="P197" s="36"/>
      <c r="Q197" s="36">
        <v>355</v>
      </c>
      <c r="R197" s="36">
        <v>884</v>
      </c>
      <c r="S197" s="36">
        <v>1239</v>
      </c>
    </row>
    <row r="198" spans="1:19" ht="26.25" thickBot="1">
      <c r="A198" s="517"/>
      <c r="B198" s="511"/>
      <c r="C198" s="35" t="s">
        <v>199</v>
      </c>
      <c r="D198" s="36"/>
      <c r="E198" s="36">
        <v>132</v>
      </c>
      <c r="F198" s="36"/>
      <c r="G198" s="36"/>
      <c r="H198" s="36">
        <v>106</v>
      </c>
      <c r="I198" s="36">
        <v>225</v>
      </c>
      <c r="J198" s="36"/>
      <c r="K198" s="36">
        <v>463</v>
      </c>
      <c r="L198" s="36"/>
      <c r="M198" s="36">
        <v>149</v>
      </c>
      <c r="N198" s="36"/>
      <c r="O198" s="36"/>
      <c r="P198" s="36">
        <v>161</v>
      </c>
      <c r="Q198" s="36">
        <v>309</v>
      </c>
      <c r="R198" s="36"/>
      <c r="S198" s="36">
        <v>619</v>
      </c>
    </row>
    <row r="199" spans="1:19" ht="15.75" thickBot="1">
      <c r="A199" s="517"/>
      <c r="B199" s="512" t="s">
        <v>19</v>
      </c>
      <c r="C199" s="513"/>
      <c r="D199" s="37">
        <v>0</v>
      </c>
      <c r="E199" s="37">
        <v>270</v>
      </c>
      <c r="F199" s="37">
        <v>326</v>
      </c>
      <c r="G199" s="37">
        <v>423</v>
      </c>
      <c r="H199" s="37">
        <v>1451</v>
      </c>
      <c r="I199" s="37">
        <v>2807</v>
      </c>
      <c r="J199" s="37">
        <v>825</v>
      </c>
      <c r="K199" s="37">
        <v>6102</v>
      </c>
      <c r="L199" s="37">
        <v>0</v>
      </c>
      <c r="M199" s="37">
        <v>302</v>
      </c>
      <c r="N199" s="37">
        <v>332</v>
      </c>
      <c r="O199" s="37">
        <v>667</v>
      </c>
      <c r="P199" s="37">
        <v>2115</v>
      </c>
      <c r="Q199" s="37">
        <v>3597</v>
      </c>
      <c r="R199" s="37">
        <v>1235</v>
      </c>
      <c r="S199" s="37">
        <v>8248</v>
      </c>
    </row>
    <row r="200" spans="1:19" ht="26.25" thickBot="1">
      <c r="A200" s="517"/>
      <c r="B200" s="509" t="s">
        <v>222</v>
      </c>
      <c r="C200" s="35" t="s">
        <v>192</v>
      </c>
      <c r="D200" s="36"/>
      <c r="E200" s="36">
        <v>449</v>
      </c>
      <c r="F200" s="36">
        <v>547</v>
      </c>
      <c r="G200" s="36">
        <v>323</v>
      </c>
      <c r="H200" s="36">
        <v>705</v>
      </c>
      <c r="I200" s="36">
        <v>1489</v>
      </c>
      <c r="J200" s="36">
        <v>235</v>
      </c>
      <c r="K200" s="36">
        <v>3748</v>
      </c>
      <c r="L200" s="36"/>
      <c r="M200" s="36">
        <v>421</v>
      </c>
      <c r="N200" s="36">
        <v>572</v>
      </c>
      <c r="O200" s="36">
        <v>390</v>
      </c>
      <c r="P200" s="36">
        <v>1225</v>
      </c>
      <c r="Q200" s="36">
        <v>2503</v>
      </c>
      <c r="R200" s="36">
        <v>322</v>
      </c>
      <c r="S200" s="36">
        <v>5433</v>
      </c>
    </row>
    <row r="201" spans="1:19" ht="39" thickBot="1">
      <c r="A201" s="517"/>
      <c r="B201" s="510"/>
      <c r="C201" s="35" t="s">
        <v>193</v>
      </c>
      <c r="D201" s="36"/>
      <c r="E201" s="36"/>
      <c r="F201" s="36"/>
      <c r="G201" s="36"/>
      <c r="H201" s="36"/>
      <c r="I201" s="36">
        <v>751</v>
      </c>
      <c r="J201" s="36">
        <v>1212</v>
      </c>
      <c r="K201" s="36">
        <v>1963</v>
      </c>
      <c r="L201" s="36"/>
      <c r="M201" s="36"/>
      <c r="N201" s="36"/>
      <c r="O201" s="36"/>
      <c r="P201" s="36"/>
      <c r="Q201" s="36">
        <v>1170</v>
      </c>
      <c r="R201" s="36">
        <v>2264</v>
      </c>
      <c r="S201" s="36">
        <v>3434</v>
      </c>
    </row>
    <row r="202" spans="1:19" ht="77.25" thickBot="1">
      <c r="A202" s="517"/>
      <c r="B202" s="510"/>
      <c r="C202" s="35" t="s">
        <v>194</v>
      </c>
      <c r="D202" s="36"/>
      <c r="E202" s="36">
        <v>323</v>
      </c>
      <c r="F202" s="36">
        <v>183</v>
      </c>
      <c r="G202" s="36">
        <v>110</v>
      </c>
      <c r="H202" s="36">
        <v>649</v>
      </c>
      <c r="I202" s="36">
        <v>713</v>
      </c>
      <c r="J202" s="36"/>
      <c r="K202" s="36">
        <v>1978</v>
      </c>
      <c r="L202" s="36"/>
      <c r="M202" s="36">
        <v>274</v>
      </c>
      <c r="N202" s="36">
        <v>169</v>
      </c>
      <c r="O202" s="36">
        <v>127</v>
      </c>
      <c r="P202" s="36">
        <v>1000</v>
      </c>
      <c r="Q202" s="36">
        <v>1056</v>
      </c>
      <c r="R202" s="36">
        <v>106</v>
      </c>
      <c r="S202" s="36">
        <v>2732</v>
      </c>
    </row>
    <row r="203" spans="1:19" ht="26.25" thickBot="1">
      <c r="A203" s="517"/>
      <c r="B203" s="510"/>
      <c r="C203" s="35" t="s">
        <v>198</v>
      </c>
      <c r="D203" s="36"/>
      <c r="E203" s="36"/>
      <c r="F203" s="36">
        <v>131</v>
      </c>
      <c r="G203" s="36">
        <v>152</v>
      </c>
      <c r="H203" s="36">
        <v>439</v>
      </c>
      <c r="I203" s="36">
        <v>602</v>
      </c>
      <c r="J203" s="36">
        <v>113</v>
      </c>
      <c r="K203" s="36">
        <v>1437</v>
      </c>
      <c r="L203" s="36"/>
      <c r="M203" s="36"/>
      <c r="N203" s="36">
        <v>124</v>
      </c>
      <c r="O203" s="36">
        <v>221</v>
      </c>
      <c r="P203" s="36">
        <v>571</v>
      </c>
      <c r="Q203" s="36">
        <v>833</v>
      </c>
      <c r="R203" s="36">
        <v>184</v>
      </c>
      <c r="S203" s="36">
        <v>1933</v>
      </c>
    </row>
    <row r="204" spans="1:19" ht="26.25" thickBot="1">
      <c r="A204" s="517"/>
      <c r="B204" s="511"/>
      <c r="C204" s="35" t="s">
        <v>199</v>
      </c>
      <c r="D204" s="36">
        <v>106</v>
      </c>
      <c r="E204" s="36">
        <v>543</v>
      </c>
      <c r="F204" s="36">
        <v>263</v>
      </c>
      <c r="G204" s="36"/>
      <c r="H204" s="36">
        <v>227</v>
      </c>
      <c r="I204" s="36">
        <v>307</v>
      </c>
      <c r="J204" s="36"/>
      <c r="K204" s="36">
        <v>1446</v>
      </c>
      <c r="L204" s="36"/>
      <c r="M204" s="36">
        <v>517</v>
      </c>
      <c r="N204" s="36">
        <v>218</v>
      </c>
      <c r="O204" s="36"/>
      <c r="P204" s="36">
        <v>409</v>
      </c>
      <c r="Q204" s="36">
        <v>537</v>
      </c>
      <c r="R204" s="36">
        <v>146</v>
      </c>
      <c r="S204" s="36">
        <v>1827</v>
      </c>
    </row>
    <row r="205" spans="1:19" ht="15.75" thickBot="1">
      <c r="A205" s="517"/>
      <c r="B205" s="512" t="s">
        <v>228</v>
      </c>
      <c r="C205" s="513"/>
      <c r="D205" s="37">
        <v>106</v>
      </c>
      <c r="E205" s="37">
        <v>1315</v>
      </c>
      <c r="F205" s="37">
        <v>1124</v>
      </c>
      <c r="G205" s="37">
        <v>585</v>
      </c>
      <c r="H205" s="37">
        <v>2020</v>
      </c>
      <c r="I205" s="37">
        <v>3862</v>
      </c>
      <c r="J205" s="37">
        <v>1560</v>
      </c>
      <c r="K205" s="37">
        <v>10572</v>
      </c>
      <c r="L205" s="37">
        <v>0</v>
      </c>
      <c r="M205" s="37">
        <v>1212</v>
      </c>
      <c r="N205" s="37">
        <v>1083</v>
      </c>
      <c r="O205" s="37">
        <v>738</v>
      </c>
      <c r="P205" s="37">
        <v>3205</v>
      </c>
      <c r="Q205" s="37">
        <v>6099</v>
      </c>
      <c r="R205" s="37">
        <v>3022</v>
      </c>
      <c r="S205" s="37">
        <v>15359</v>
      </c>
    </row>
    <row r="206" spans="1:19" ht="26.25" thickBot="1">
      <c r="A206" s="517"/>
      <c r="B206" s="509" t="s">
        <v>223</v>
      </c>
      <c r="C206" s="35" t="s">
        <v>192</v>
      </c>
      <c r="D206" s="36"/>
      <c r="E206" s="36">
        <v>945</v>
      </c>
      <c r="F206" s="36">
        <v>1015</v>
      </c>
      <c r="G206" s="36">
        <v>537</v>
      </c>
      <c r="H206" s="36">
        <v>1121</v>
      </c>
      <c r="I206" s="36">
        <v>2220</v>
      </c>
      <c r="J206" s="36">
        <v>539</v>
      </c>
      <c r="K206" s="36">
        <v>6377</v>
      </c>
      <c r="L206" s="36"/>
      <c r="M206" s="36">
        <v>730</v>
      </c>
      <c r="N206" s="36">
        <v>909</v>
      </c>
      <c r="O206" s="36">
        <v>662</v>
      </c>
      <c r="P206" s="36">
        <v>1843</v>
      </c>
      <c r="Q206" s="36">
        <v>3745</v>
      </c>
      <c r="R206" s="36">
        <v>550</v>
      </c>
      <c r="S206" s="36">
        <v>8439</v>
      </c>
    </row>
    <row r="207" spans="1:19" ht="39" thickBot="1">
      <c r="A207" s="517"/>
      <c r="B207" s="510"/>
      <c r="C207" s="35" t="s">
        <v>193</v>
      </c>
      <c r="D207" s="36"/>
      <c r="E207" s="36"/>
      <c r="F207" s="36"/>
      <c r="G207" s="36"/>
      <c r="H207" s="36"/>
      <c r="I207" s="36">
        <v>1509</v>
      </c>
      <c r="J207" s="36">
        <v>3543</v>
      </c>
      <c r="K207" s="36">
        <v>5052</v>
      </c>
      <c r="L207" s="36"/>
      <c r="M207" s="36"/>
      <c r="N207" s="36"/>
      <c r="O207" s="36"/>
      <c r="P207" s="36"/>
      <c r="Q207" s="36">
        <v>2567</v>
      </c>
      <c r="R207" s="36">
        <v>6259</v>
      </c>
      <c r="S207" s="36">
        <v>8826</v>
      </c>
    </row>
    <row r="208" spans="1:19" ht="26.25" thickBot="1">
      <c r="A208" s="517"/>
      <c r="B208" s="510"/>
      <c r="C208" s="35" t="s">
        <v>198</v>
      </c>
      <c r="D208" s="36"/>
      <c r="E208" s="36">
        <v>378</v>
      </c>
      <c r="F208" s="36">
        <v>774</v>
      </c>
      <c r="G208" s="36">
        <v>643</v>
      </c>
      <c r="H208" s="36">
        <v>879</v>
      </c>
      <c r="I208" s="36">
        <v>1293</v>
      </c>
      <c r="J208" s="36">
        <v>382</v>
      </c>
      <c r="K208" s="36">
        <v>4349</v>
      </c>
      <c r="L208" s="36"/>
      <c r="M208" s="36">
        <v>336</v>
      </c>
      <c r="N208" s="36">
        <v>774</v>
      </c>
      <c r="O208" s="36">
        <v>788</v>
      </c>
      <c r="P208" s="36">
        <v>1544</v>
      </c>
      <c r="Q208" s="36">
        <v>2190</v>
      </c>
      <c r="R208" s="36">
        <v>579</v>
      </c>
      <c r="S208" s="36">
        <v>6211</v>
      </c>
    </row>
    <row r="209" spans="1:19" ht="77.25" thickBot="1">
      <c r="A209" s="517"/>
      <c r="B209" s="510"/>
      <c r="C209" s="35" t="s">
        <v>194</v>
      </c>
      <c r="D209" s="36"/>
      <c r="E209" s="36">
        <v>630</v>
      </c>
      <c r="F209" s="36">
        <v>367</v>
      </c>
      <c r="G209" s="36">
        <v>160</v>
      </c>
      <c r="H209" s="36">
        <v>314</v>
      </c>
      <c r="I209" s="36">
        <v>585</v>
      </c>
      <c r="J209" s="36">
        <v>181</v>
      </c>
      <c r="K209" s="36">
        <v>2237</v>
      </c>
      <c r="L209" s="36"/>
      <c r="M209" s="36">
        <v>561</v>
      </c>
      <c r="N209" s="36">
        <v>374</v>
      </c>
      <c r="O209" s="36">
        <v>185</v>
      </c>
      <c r="P209" s="36">
        <v>565</v>
      </c>
      <c r="Q209" s="36">
        <v>883</v>
      </c>
      <c r="R209" s="36">
        <v>285</v>
      </c>
      <c r="S209" s="36">
        <v>2853</v>
      </c>
    </row>
    <row r="210" spans="1:19" ht="26.25" thickBot="1">
      <c r="A210" s="517"/>
      <c r="B210" s="511"/>
      <c r="C210" s="35" t="s">
        <v>201</v>
      </c>
      <c r="D210" s="36"/>
      <c r="E210" s="36"/>
      <c r="F210" s="36"/>
      <c r="G210" s="36"/>
      <c r="H210" s="36">
        <v>260</v>
      </c>
      <c r="I210" s="36">
        <v>1046</v>
      </c>
      <c r="J210" s="36">
        <v>365</v>
      </c>
      <c r="K210" s="36">
        <v>1671</v>
      </c>
      <c r="L210" s="36"/>
      <c r="M210" s="36"/>
      <c r="N210" s="36"/>
      <c r="O210" s="36"/>
      <c r="P210" s="36">
        <v>309</v>
      </c>
      <c r="Q210" s="36">
        <v>1654</v>
      </c>
      <c r="R210" s="36">
        <v>635</v>
      </c>
      <c r="S210" s="36">
        <v>2598</v>
      </c>
    </row>
    <row r="211" spans="1:19" ht="15.75" thickBot="1">
      <c r="A211" s="517"/>
      <c r="B211" s="512" t="s">
        <v>225</v>
      </c>
      <c r="C211" s="513"/>
      <c r="D211" s="37">
        <v>0</v>
      </c>
      <c r="E211" s="37">
        <v>1953</v>
      </c>
      <c r="F211" s="37">
        <v>2156</v>
      </c>
      <c r="G211" s="37">
        <v>1340</v>
      </c>
      <c r="H211" s="37">
        <v>2574</v>
      </c>
      <c r="I211" s="37">
        <v>6653</v>
      </c>
      <c r="J211" s="37">
        <v>5010</v>
      </c>
      <c r="K211" s="37">
        <v>19686</v>
      </c>
      <c r="L211" s="37">
        <v>0</v>
      </c>
      <c r="M211" s="37">
        <v>1627</v>
      </c>
      <c r="N211" s="37">
        <v>2057</v>
      </c>
      <c r="O211" s="37">
        <v>1635</v>
      </c>
      <c r="P211" s="37">
        <v>4261</v>
      </c>
      <c r="Q211" s="37">
        <v>11039</v>
      </c>
      <c r="R211" s="37">
        <v>8308</v>
      </c>
      <c r="S211" s="37">
        <v>28927</v>
      </c>
    </row>
    <row r="212" spans="1:19" ht="26.25" thickBot="1">
      <c r="A212" s="517"/>
      <c r="B212" s="509" t="s">
        <v>226</v>
      </c>
      <c r="C212" s="35" t="s">
        <v>192</v>
      </c>
      <c r="D212" s="36"/>
      <c r="E212" s="36"/>
      <c r="F212" s="36">
        <v>129</v>
      </c>
      <c r="G212" s="36"/>
      <c r="H212" s="36"/>
      <c r="I212" s="36">
        <v>180</v>
      </c>
      <c r="J212" s="36"/>
      <c r="K212" s="36">
        <v>309</v>
      </c>
      <c r="L212" s="36"/>
      <c r="M212" s="36"/>
      <c r="N212" s="36">
        <v>107</v>
      </c>
      <c r="O212" s="36">
        <v>110</v>
      </c>
      <c r="P212" s="36">
        <v>180</v>
      </c>
      <c r="Q212" s="36">
        <v>441</v>
      </c>
      <c r="R212" s="36"/>
      <c r="S212" s="36">
        <v>838</v>
      </c>
    </row>
    <row r="213" spans="1:19" ht="39" thickBot="1">
      <c r="A213" s="517"/>
      <c r="B213" s="510"/>
      <c r="C213" s="35" t="s">
        <v>193</v>
      </c>
      <c r="D213" s="36"/>
      <c r="E213" s="36"/>
      <c r="F213" s="36"/>
      <c r="G213" s="36"/>
      <c r="H213" s="36"/>
      <c r="I213" s="36"/>
      <c r="J213" s="36">
        <v>164</v>
      </c>
      <c r="K213" s="36">
        <v>164</v>
      </c>
      <c r="L213" s="36"/>
      <c r="M213" s="36"/>
      <c r="N213" s="36"/>
      <c r="O213" s="36"/>
      <c r="P213" s="36"/>
      <c r="Q213" s="36">
        <v>113</v>
      </c>
      <c r="R213" s="36">
        <v>262</v>
      </c>
      <c r="S213" s="36">
        <v>375</v>
      </c>
    </row>
    <row r="214" spans="1:19" ht="26.25" thickBot="1">
      <c r="A214" s="517"/>
      <c r="B214" s="510"/>
      <c r="C214" s="35" t="s">
        <v>198</v>
      </c>
      <c r="D214" s="36"/>
      <c r="E214" s="36"/>
      <c r="F214" s="36"/>
      <c r="G214" s="36"/>
      <c r="H214" s="36">
        <v>106</v>
      </c>
      <c r="I214" s="36">
        <v>110</v>
      </c>
      <c r="J214" s="36"/>
      <c r="K214" s="36">
        <v>216</v>
      </c>
      <c r="L214" s="36"/>
      <c r="M214" s="36"/>
      <c r="N214" s="36"/>
      <c r="O214" s="36"/>
      <c r="P214" s="36">
        <v>151</v>
      </c>
      <c r="Q214" s="36">
        <v>135</v>
      </c>
      <c r="R214" s="36"/>
      <c r="S214" s="36">
        <v>286</v>
      </c>
    </row>
    <row r="215" spans="1:19" ht="26.25" thickBot="1">
      <c r="A215" s="517"/>
      <c r="B215" s="510"/>
      <c r="C215" s="35" t="s">
        <v>242</v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>
        <v>123</v>
      </c>
      <c r="R215" s="36">
        <v>154</v>
      </c>
      <c r="S215" s="36">
        <v>277</v>
      </c>
    </row>
    <row r="216" spans="1:19" ht="64.5" thickBot="1">
      <c r="A216" s="517"/>
      <c r="B216" s="511"/>
      <c r="C216" s="35" t="s">
        <v>213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>
        <v>185</v>
      </c>
      <c r="Q216" s="36"/>
      <c r="R216" s="36"/>
      <c r="S216" s="36">
        <v>185</v>
      </c>
    </row>
    <row r="217" spans="1:19" ht="15.75" thickBot="1">
      <c r="A217" s="517"/>
      <c r="B217" s="512" t="s">
        <v>208</v>
      </c>
      <c r="C217" s="513"/>
      <c r="D217" s="37">
        <v>0</v>
      </c>
      <c r="E217" s="37">
        <v>0</v>
      </c>
      <c r="F217" s="37">
        <v>129</v>
      </c>
      <c r="G217" s="37">
        <v>0</v>
      </c>
      <c r="H217" s="37">
        <v>106</v>
      </c>
      <c r="I217" s="37">
        <v>290</v>
      </c>
      <c r="J217" s="37">
        <v>164</v>
      </c>
      <c r="K217" s="37">
        <v>689</v>
      </c>
      <c r="L217" s="37">
        <v>0</v>
      </c>
      <c r="M217" s="37">
        <v>0</v>
      </c>
      <c r="N217" s="37">
        <v>107</v>
      </c>
      <c r="O217" s="37">
        <v>110</v>
      </c>
      <c r="P217" s="37">
        <v>516</v>
      </c>
      <c r="Q217" s="37">
        <v>812</v>
      </c>
      <c r="R217" s="37">
        <v>416</v>
      </c>
      <c r="S217" s="37">
        <v>1961</v>
      </c>
    </row>
    <row r="218" spans="1:19" ht="77.25" thickBot="1">
      <c r="A218" s="517"/>
      <c r="B218" s="509" t="s">
        <v>227</v>
      </c>
      <c r="C218" s="35" t="s">
        <v>194</v>
      </c>
      <c r="D218" s="36"/>
      <c r="E218" s="36">
        <v>339</v>
      </c>
      <c r="F218" s="36">
        <v>182</v>
      </c>
      <c r="G218" s="36">
        <v>152</v>
      </c>
      <c r="H218" s="36">
        <v>415</v>
      </c>
      <c r="I218" s="36">
        <v>663</v>
      </c>
      <c r="J218" s="36">
        <v>188</v>
      </c>
      <c r="K218" s="36">
        <v>1939</v>
      </c>
      <c r="L218" s="36"/>
      <c r="M218" s="36">
        <v>276</v>
      </c>
      <c r="N218" s="36">
        <v>156</v>
      </c>
      <c r="O218" s="36">
        <v>149</v>
      </c>
      <c r="P218" s="36">
        <v>694</v>
      </c>
      <c r="Q218" s="36">
        <v>1117</v>
      </c>
      <c r="R218" s="36">
        <v>349</v>
      </c>
      <c r="S218" s="36">
        <v>2741</v>
      </c>
    </row>
    <row r="219" spans="1:19" ht="39" thickBot="1">
      <c r="A219" s="517"/>
      <c r="B219" s="510"/>
      <c r="C219" s="35" t="s">
        <v>193</v>
      </c>
      <c r="D219" s="36"/>
      <c r="E219" s="36"/>
      <c r="F219" s="36"/>
      <c r="G219" s="36"/>
      <c r="H219" s="36"/>
      <c r="I219" s="36">
        <v>595</v>
      </c>
      <c r="J219" s="36">
        <v>958</v>
      </c>
      <c r="K219" s="36">
        <v>1553</v>
      </c>
      <c r="L219" s="36"/>
      <c r="M219" s="36"/>
      <c r="N219" s="36"/>
      <c r="O219" s="36"/>
      <c r="P219" s="36"/>
      <c r="Q219" s="36">
        <v>806</v>
      </c>
      <c r="R219" s="36">
        <v>1768</v>
      </c>
      <c r="S219" s="36">
        <v>2574</v>
      </c>
    </row>
    <row r="220" spans="1:19" ht="26.25" thickBot="1">
      <c r="A220" s="517"/>
      <c r="B220" s="510"/>
      <c r="C220" s="35" t="s">
        <v>192</v>
      </c>
      <c r="D220" s="36"/>
      <c r="E220" s="36"/>
      <c r="F220" s="36">
        <v>136</v>
      </c>
      <c r="G220" s="36"/>
      <c r="H220" s="36">
        <v>229</v>
      </c>
      <c r="I220" s="36">
        <v>638</v>
      </c>
      <c r="J220" s="36">
        <v>175</v>
      </c>
      <c r="K220" s="36">
        <v>1178</v>
      </c>
      <c r="L220" s="36"/>
      <c r="M220" s="36"/>
      <c r="N220" s="36">
        <v>113</v>
      </c>
      <c r="O220" s="36">
        <v>106</v>
      </c>
      <c r="P220" s="36">
        <v>379</v>
      </c>
      <c r="Q220" s="36">
        <v>1173</v>
      </c>
      <c r="R220" s="36">
        <v>282</v>
      </c>
      <c r="S220" s="36">
        <v>2053</v>
      </c>
    </row>
    <row r="221" spans="1:19" ht="26.25" thickBot="1">
      <c r="A221" s="517"/>
      <c r="B221" s="510"/>
      <c r="C221" s="35" t="s">
        <v>199</v>
      </c>
      <c r="D221" s="36"/>
      <c r="E221" s="36">
        <v>388</v>
      </c>
      <c r="F221" s="36">
        <v>203</v>
      </c>
      <c r="G221" s="36"/>
      <c r="H221" s="36">
        <v>142</v>
      </c>
      <c r="I221" s="36">
        <v>243</v>
      </c>
      <c r="J221" s="36"/>
      <c r="K221" s="36">
        <v>976</v>
      </c>
      <c r="L221" s="36"/>
      <c r="M221" s="36">
        <v>331</v>
      </c>
      <c r="N221" s="36">
        <v>209</v>
      </c>
      <c r="O221" s="36">
        <v>118</v>
      </c>
      <c r="P221" s="36">
        <v>222</v>
      </c>
      <c r="Q221" s="36">
        <v>537</v>
      </c>
      <c r="R221" s="36">
        <v>154</v>
      </c>
      <c r="S221" s="36">
        <v>1571</v>
      </c>
    </row>
    <row r="222" spans="1:19" ht="26.25" thickBot="1">
      <c r="A222" s="517"/>
      <c r="B222" s="511"/>
      <c r="C222" s="35" t="s">
        <v>198</v>
      </c>
      <c r="D222" s="36"/>
      <c r="E222" s="36"/>
      <c r="F222" s="36"/>
      <c r="G222" s="36"/>
      <c r="H222" s="36">
        <v>282</v>
      </c>
      <c r="I222" s="36">
        <v>533</v>
      </c>
      <c r="J222" s="36">
        <v>136</v>
      </c>
      <c r="K222" s="36">
        <v>951</v>
      </c>
      <c r="L222" s="36"/>
      <c r="M222" s="36"/>
      <c r="N222" s="36"/>
      <c r="O222" s="36">
        <v>124</v>
      </c>
      <c r="P222" s="36">
        <v>395</v>
      </c>
      <c r="Q222" s="36">
        <v>726</v>
      </c>
      <c r="R222" s="36">
        <v>215</v>
      </c>
      <c r="S222" s="36">
        <v>1460</v>
      </c>
    </row>
    <row r="223" spans="1:19" ht="15.75" thickBot="1">
      <c r="A223" s="517"/>
      <c r="B223" s="512" t="s">
        <v>239</v>
      </c>
      <c r="C223" s="513"/>
      <c r="D223" s="37">
        <v>0</v>
      </c>
      <c r="E223" s="37">
        <v>727</v>
      </c>
      <c r="F223" s="37">
        <v>521</v>
      </c>
      <c r="G223" s="37">
        <v>152</v>
      </c>
      <c r="H223" s="37">
        <v>1068</v>
      </c>
      <c r="I223" s="37">
        <v>2672</v>
      </c>
      <c r="J223" s="37">
        <v>1457</v>
      </c>
      <c r="K223" s="37">
        <v>6597</v>
      </c>
      <c r="L223" s="37">
        <v>0</v>
      </c>
      <c r="M223" s="37">
        <v>607</v>
      </c>
      <c r="N223" s="37">
        <v>478</v>
      </c>
      <c r="O223" s="37">
        <v>497</v>
      </c>
      <c r="P223" s="37">
        <v>1690</v>
      </c>
      <c r="Q223" s="37">
        <v>4359</v>
      </c>
      <c r="R223" s="37">
        <v>2768</v>
      </c>
      <c r="S223" s="37">
        <v>10399</v>
      </c>
    </row>
    <row r="224" spans="1:19" ht="26.25" thickBot="1">
      <c r="A224" s="517"/>
      <c r="B224" s="509" t="s">
        <v>243</v>
      </c>
      <c r="C224" s="35" t="s">
        <v>192</v>
      </c>
      <c r="D224" s="36"/>
      <c r="E224" s="36">
        <v>280</v>
      </c>
      <c r="F224" s="36">
        <v>309</v>
      </c>
      <c r="G224" s="36">
        <v>204</v>
      </c>
      <c r="H224" s="36">
        <v>184</v>
      </c>
      <c r="I224" s="36">
        <v>472</v>
      </c>
      <c r="J224" s="36"/>
      <c r="K224" s="36">
        <v>1449</v>
      </c>
      <c r="L224" s="36"/>
      <c r="M224" s="36">
        <v>232</v>
      </c>
      <c r="N224" s="36">
        <v>303</v>
      </c>
      <c r="O224" s="36">
        <v>253</v>
      </c>
      <c r="P224" s="36">
        <v>478</v>
      </c>
      <c r="Q224" s="36">
        <v>915</v>
      </c>
      <c r="R224" s="36">
        <v>116</v>
      </c>
      <c r="S224" s="36">
        <v>2297</v>
      </c>
    </row>
    <row r="225" spans="1:19" ht="39" thickBot="1">
      <c r="A225" s="517"/>
      <c r="B225" s="510"/>
      <c r="C225" s="35" t="s">
        <v>193</v>
      </c>
      <c r="D225" s="36"/>
      <c r="E225" s="36"/>
      <c r="F225" s="36"/>
      <c r="G225" s="36"/>
      <c r="H225" s="36"/>
      <c r="I225" s="36">
        <v>286</v>
      </c>
      <c r="J225" s="36">
        <v>626</v>
      </c>
      <c r="K225" s="36">
        <v>912</v>
      </c>
      <c r="L225" s="36"/>
      <c r="M225" s="36"/>
      <c r="N225" s="36"/>
      <c r="O225" s="36"/>
      <c r="P225" s="36"/>
      <c r="Q225" s="36">
        <v>837</v>
      </c>
      <c r="R225" s="36">
        <v>1181</v>
      </c>
      <c r="S225" s="36">
        <v>2018</v>
      </c>
    </row>
    <row r="226" spans="1:19" ht="26.25" thickBot="1">
      <c r="A226" s="517"/>
      <c r="B226" s="510"/>
      <c r="C226" s="35" t="s">
        <v>199</v>
      </c>
      <c r="D226" s="36"/>
      <c r="E226" s="36">
        <v>261</v>
      </c>
      <c r="F226" s="36">
        <v>119</v>
      </c>
      <c r="G226" s="36"/>
      <c r="H226" s="36"/>
      <c r="I226" s="36"/>
      <c r="J226" s="36"/>
      <c r="K226" s="36">
        <v>380</v>
      </c>
      <c r="L226" s="36"/>
      <c r="M226" s="36">
        <v>212</v>
      </c>
      <c r="N226" s="36"/>
      <c r="O226" s="36"/>
      <c r="P226" s="36"/>
      <c r="Q226" s="36"/>
      <c r="R226" s="36"/>
      <c r="S226" s="36">
        <v>212</v>
      </c>
    </row>
    <row r="227" spans="1:19" ht="39" thickBot="1">
      <c r="A227" s="517"/>
      <c r="B227" s="510"/>
      <c r="C227" s="35" t="s">
        <v>207</v>
      </c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>
        <v>350</v>
      </c>
      <c r="R227" s="36">
        <v>114</v>
      </c>
      <c r="S227" s="36">
        <v>464</v>
      </c>
    </row>
    <row r="228" spans="1:19" ht="26.25" thickBot="1">
      <c r="A228" s="517"/>
      <c r="B228" s="511"/>
      <c r="C228" s="35" t="s">
        <v>201</v>
      </c>
      <c r="D228" s="36"/>
      <c r="E228" s="36"/>
      <c r="F228" s="36"/>
      <c r="G228" s="36"/>
      <c r="H228" s="36"/>
      <c r="I228" s="36">
        <v>134</v>
      </c>
      <c r="J228" s="36"/>
      <c r="K228" s="36">
        <v>134</v>
      </c>
      <c r="L228" s="36"/>
      <c r="M228" s="36"/>
      <c r="N228" s="36"/>
      <c r="O228" s="36"/>
      <c r="P228" s="36"/>
      <c r="Q228" s="36">
        <v>241</v>
      </c>
      <c r="R228" s="36"/>
      <c r="S228" s="36">
        <v>241</v>
      </c>
    </row>
    <row r="229" spans="1:19" ht="15.75" thickBot="1">
      <c r="A229" s="518"/>
      <c r="B229" s="512" t="s">
        <v>239</v>
      </c>
      <c r="C229" s="513"/>
      <c r="D229" s="37">
        <v>0</v>
      </c>
      <c r="E229" s="37">
        <v>541</v>
      </c>
      <c r="F229" s="37">
        <v>428</v>
      </c>
      <c r="G229" s="37">
        <v>204</v>
      </c>
      <c r="H229" s="37">
        <v>184</v>
      </c>
      <c r="I229" s="37">
        <v>892</v>
      </c>
      <c r="J229" s="37">
        <v>626</v>
      </c>
      <c r="K229" s="37">
        <v>2875</v>
      </c>
      <c r="L229" s="37">
        <v>0</v>
      </c>
      <c r="M229" s="37">
        <v>444</v>
      </c>
      <c r="N229" s="37">
        <v>303</v>
      </c>
      <c r="O229" s="37">
        <v>253</v>
      </c>
      <c r="P229" s="37">
        <v>478</v>
      </c>
      <c r="Q229" s="37">
        <v>2343</v>
      </c>
      <c r="R229" s="37">
        <v>1411</v>
      </c>
      <c r="S229" s="37">
        <v>5232</v>
      </c>
    </row>
  </sheetData>
  <sheetProtection/>
  <mergeCells count="85">
    <mergeCell ref="L2:S2"/>
    <mergeCell ref="A4:A116"/>
    <mergeCell ref="B4:B8"/>
    <mergeCell ref="B9:C9"/>
    <mergeCell ref="B10:B14"/>
    <mergeCell ref="B15:C15"/>
    <mergeCell ref="B33:C33"/>
    <mergeCell ref="A2:A3"/>
    <mergeCell ref="B2:B3"/>
    <mergeCell ref="C2:C3"/>
    <mergeCell ref="D2:K2"/>
    <mergeCell ref="B16:B20"/>
    <mergeCell ref="B21:C21"/>
    <mergeCell ref="B22:B26"/>
    <mergeCell ref="B27:C27"/>
    <mergeCell ref="B28:B32"/>
    <mergeCell ref="B69:C69"/>
    <mergeCell ref="B34:B38"/>
    <mergeCell ref="B39:C39"/>
    <mergeCell ref="B40:B44"/>
    <mergeCell ref="B45:C45"/>
    <mergeCell ref="B46:B50"/>
    <mergeCell ref="B51:C51"/>
    <mergeCell ref="B52:B56"/>
    <mergeCell ref="B57:C57"/>
    <mergeCell ref="B58:B62"/>
    <mergeCell ref="B63:C63"/>
    <mergeCell ref="B64:B68"/>
    <mergeCell ref="B104:C104"/>
    <mergeCell ref="B70:B74"/>
    <mergeCell ref="B75:C75"/>
    <mergeCell ref="B76:B80"/>
    <mergeCell ref="B81:C81"/>
    <mergeCell ref="B82:B85"/>
    <mergeCell ref="B86:C86"/>
    <mergeCell ref="B87:B91"/>
    <mergeCell ref="B92:C92"/>
    <mergeCell ref="B93:B97"/>
    <mergeCell ref="B98:C98"/>
    <mergeCell ref="B99:B103"/>
    <mergeCell ref="B105:B109"/>
    <mergeCell ref="B110:C110"/>
    <mergeCell ref="B111:B115"/>
    <mergeCell ref="B116:C116"/>
    <mergeCell ref="A117:A229"/>
    <mergeCell ref="B117:B121"/>
    <mergeCell ref="B122:C122"/>
    <mergeCell ref="B123:B127"/>
    <mergeCell ref="B128:C128"/>
    <mergeCell ref="B129:B133"/>
    <mergeCell ref="B162:B166"/>
    <mergeCell ref="B134:C134"/>
    <mergeCell ref="B135:B136"/>
    <mergeCell ref="B137:C137"/>
    <mergeCell ref="B138:B142"/>
    <mergeCell ref="B143:C143"/>
    <mergeCell ref="B188:B192"/>
    <mergeCell ref="B193:C193"/>
    <mergeCell ref="B194:B198"/>
    <mergeCell ref="B144:B148"/>
    <mergeCell ref="B149:C149"/>
    <mergeCell ref="B150:B154"/>
    <mergeCell ref="B155:C155"/>
    <mergeCell ref="B156:B160"/>
    <mergeCell ref="B175:C175"/>
    <mergeCell ref="B176:B180"/>
    <mergeCell ref="B181:C181"/>
    <mergeCell ref="B182:B186"/>
    <mergeCell ref="B187:C187"/>
    <mergeCell ref="U3:AA6"/>
    <mergeCell ref="B218:B222"/>
    <mergeCell ref="B223:C223"/>
    <mergeCell ref="B224:B228"/>
    <mergeCell ref="B229:C229"/>
    <mergeCell ref="B200:B204"/>
    <mergeCell ref="B205:C205"/>
    <mergeCell ref="B206:B210"/>
    <mergeCell ref="B211:C211"/>
    <mergeCell ref="B212:B216"/>
    <mergeCell ref="B217:C217"/>
    <mergeCell ref="B161:C161"/>
    <mergeCell ref="B199:C199"/>
    <mergeCell ref="B167:C167"/>
    <mergeCell ref="B169:C169"/>
    <mergeCell ref="B170:B17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7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23.28125" style="0" customWidth="1"/>
    <col min="2" max="2" width="22.140625" style="0" customWidth="1"/>
    <col min="3" max="3" width="60.421875" style="0" customWidth="1"/>
    <col min="6" max="6" width="97.57421875" style="0" customWidth="1"/>
  </cols>
  <sheetData>
    <row r="1" ht="15.75" thickBot="1">
      <c r="A1" t="s">
        <v>632</v>
      </c>
    </row>
    <row r="2" spans="1:4" ht="15.75" thickBot="1">
      <c r="A2" s="393" t="s">
        <v>178</v>
      </c>
      <c r="B2" s="394" t="s">
        <v>86</v>
      </c>
      <c r="C2" s="394" t="s">
        <v>591</v>
      </c>
      <c r="D2" s="394" t="s">
        <v>21</v>
      </c>
    </row>
    <row r="3" spans="1:4" ht="15.75" thickBot="1">
      <c r="A3" s="537">
        <v>2015</v>
      </c>
      <c r="B3" s="534" t="s">
        <v>592</v>
      </c>
      <c r="C3" s="395" t="s">
        <v>593</v>
      </c>
      <c r="D3" s="396">
        <v>137</v>
      </c>
    </row>
    <row r="4" spans="1:6" ht="39" thickBot="1">
      <c r="A4" s="538"/>
      <c r="B4" s="535"/>
      <c r="C4" s="395" t="s">
        <v>594</v>
      </c>
      <c r="D4" s="396">
        <v>94</v>
      </c>
      <c r="F4" s="531" t="s">
        <v>633</v>
      </c>
    </row>
    <row r="5" spans="1:6" ht="15.75" thickBot="1">
      <c r="A5" s="538"/>
      <c r="B5" s="535"/>
      <c r="C5" s="395" t="s">
        <v>595</v>
      </c>
      <c r="D5" s="396">
        <v>78</v>
      </c>
      <c r="F5" s="532"/>
    </row>
    <row r="6" spans="1:6" ht="15.75" thickBot="1">
      <c r="A6" s="538"/>
      <c r="B6" s="535"/>
      <c r="C6" s="395" t="s">
        <v>596</v>
      </c>
      <c r="D6" s="396">
        <v>77</v>
      </c>
      <c r="F6" s="532"/>
    </row>
    <row r="7" spans="1:6" ht="15.75" thickBot="1">
      <c r="A7" s="538"/>
      <c r="B7" s="536"/>
      <c r="C7" s="395" t="s">
        <v>193</v>
      </c>
      <c r="D7" s="396">
        <v>66</v>
      </c>
      <c r="F7" s="532"/>
    </row>
    <row r="8" spans="1:6" ht="15.75" thickBot="1">
      <c r="A8" s="538"/>
      <c r="B8" s="534" t="s">
        <v>597</v>
      </c>
      <c r="C8" s="395" t="s">
        <v>192</v>
      </c>
      <c r="D8" s="396">
        <v>335</v>
      </c>
      <c r="F8" s="532"/>
    </row>
    <row r="9" spans="1:6" ht="39" thickBot="1">
      <c r="A9" s="538"/>
      <c r="B9" s="535"/>
      <c r="C9" s="395" t="s">
        <v>598</v>
      </c>
      <c r="D9" s="396">
        <v>288</v>
      </c>
      <c r="F9" s="533"/>
    </row>
    <row r="10" spans="1:4" ht="15.75" thickBot="1">
      <c r="A10" s="538"/>
      <c r="B10" s="535"/>
      <c r="C10" s="395" t="s">
        <v>193</v>
      </c>
      <c r="D10" s="396">
        <v>279</v>
      </c>
    </row>
    <row r="11" spans="1:4" ht="15.75" thickBot="1">
      <c r="A11" s="538"/>
      <c r="B11" s="535"/>
      <c r="C11" s="395" t="s">
        <v>195</v>
      </c>
      <c r="D11" s="396">
        <v>147</v>
      </c>
    </row>
    <row r="12" spans="1:4" ht="15.75" thickBot="1">
      <c r="A12" s="538"/>
      <c r="B12" s="536"/>
      <c r="C12" s="395" t="s">
        <v>599</v>
      </c>
      <c r="D12" s="396">
        <v>96</v>
      </c>
    </row>
    <row r="13" spans="1:4" ht="15.75" thickBot="1">
      <c r="A13" s="538"/>
      <c r="B13" s="534" t="s">
        <v>600</v>
      </c>
      <c r="C13" s="395" t="s">
        <v>193</v>
      </c>
      <c r="D13" s="396">
        <v>14556</v>
      </c>
    </row>
    <row r="14" spans="1:4" ht="15.75" thickBot="1">
      <c r="A14" s="538"/>
      <c r="B14" s="535"/>
      <c r="C14" s="395" t="s">
        <v>192</v>
      </c>
      <c r="D14" s="396">
        <v>9969</v>
      </c>
    </row>
    <row r="15" spans="1:4" ht="15.75" thickBot="1">
      <c r="A15" s="538"/>
      <c r="B15" s="535"/>
      <c r="C15" s="395" t="s">
        <v>601</v>
      </c>
      <c r="D15" s="396">
        <v>9382</v>
      </c>
    </row>
    <row r="16" spans="1:4" ht="15.75" thickBot="1">
      <c r="A16" s="538"/>
      <c r="B16" s="535"/>
      <c r="C16" s="395" t="s">
        <v>196</v>
      </c>
      <c r="D16" s="396">
        <v>3533</v>
      </c>
    </row>
    <row r="17" spans="1:4" ht="15.75" thickBot="1">
      <c r="A17" s="538"/>
      <c r="B17" s="536"/>
      <c r="C17" s="395" t="s">
        <v>602</v>
      </c>
      <c r="D17" s="396">
        <v>3078</v>
      </c>
    </row>
    <row r="18" spans="1:4" ht="15.75" thickBot="1">
      <c r="A18" s="538"/>
      <c r="B18" s="534" t="s">
        <v>603</v>
      </c>
      <c r="C18" s="395" t="s">
        <v>192</v>
      </c>
      <c r="D18" s="396">
        <v>10463</v>
      </c>
    </row>
    <row r="19" spans="1:4" ht="15.75" thickBot="1">
      <c r="A19" s="538"/>
      <c r="B19" s="535"/>
      <c r="C19" s="395" t="s">
        <v>193</v>
      </c>
      <c r="D19" s="396">
        <v>7586</v>
      </c>
    </row>
    <row r="20" spans="1:4" ht="15.75" thickBot="1">
      <c r="A20" s="538"/>
      <c r="B20" s="535"/>
      <c r="C20" s="395" t="s">
        <v>601</v>
      </c>
      <c r="D20" s="396">
        <v>2948</v>
      </c>
    </row>
    <row r="21" spans="1:4" ht="15.75" thickBot="1">
      <c r="A21" s="538"/>
      <c r="B21" s="535"/>
      <c r="C21" s="395" t="s">
        <v>196</v>
      </c>
      <c r="D21" s="396">
        <v>2297</v>
      </c>
    </row>
    <row r="22" spans="1:4" ht="15.75" thickBot="1">
      <c r="A22" s="538"/>
      <c r="B22" s="536"/>
      <c r="C22" s="395" t="s">
        <v>602</v>
      </c>
      <c r="D22" s="396">
        <v>2277</v>
      </c>
    </row>
    <row r="23" spans="1:4" ht="15.75" thickBot="1">
      <c r="A23" s="538"/>
      <c r="B23" s="534" t="s">
        <v>604</v>
      </c>
      <c r="C23" s="395" t="s">
        <v>193</v>
      </c>
      <c r="D23" s="396">
        <v>3981</v>
      </c>
    </row>
    <row r="24" spans="1:4" ht="15.75" thickBot="1">
      <c r="A24" s="538"/>
      <c r="B24" s="535"/>
      <c r="C24" s="395" t="s">
        <v>192</v>
      </c>
      <c r="D24" s="396">
        <v>2702</v>
      </c>
    </row>
    <row r="25" spans="1:4" ht="15.75" thickBot="1">
      <c r="A25" s="538"/>
      <c r="B25" s="535"/>
      <c r="C25" s="395" t="s">
        <v>605</v>
      </c>
      <c r="D25" s="396">
        <v>1441</v>
      </c>
    </row>
    <row r="26" spans="1:4" ht="15.75" thickBot="1">
      <c r="A26" s="538"/>
      <c r="B26" s="535"/>
      <c r="C26" s="395" t="s">
        <v>606</v>
      </c>
      <c r="D26" s="396">
        <v>1237</v>
      </c>
    </row>
    <row r="27" spans="1:4" ht="15.75" thickBot="1">
      <c r="A27" s="538"/>
      <c r="B27" s="536"/>
      <c r="C27" s="395" t="s">
        <v>599</v>
      </c>
      <c r="D27" s="396">
        <v>973</v>
      </c>
    </row>
    <row r="28" spans="1:4" ht="15.75" thickBot="1">
      <c r="A28" s="538"/>
      <c r="B28" s="534" t="s">
        <v>607</v>
      </c>
      <c r="C28" s="395" t="s">
        <v>192</v>
      </c>
      <c r="D28" s="396">
        <v>2457</v>
      </c>
    </row>
    <row r="29" spans="1:4" ht="15.75" thickBot="1">
      <c r="A29" s="538"/>
      <c r="B29" s="535"/>
      <c r="C29" s="395" t="s">
        <v>193</v>
      </c>
      <c r="D29" s="396">
        <v>2183</v>
      </c>
    </row>
    <row r="30" spans="1:4" ht="15.75" thickBot="1">
      <c r="A30" s="538"/>
      <c r="B30" s="535"/>
      <c r="C30" s="395" t="s">
        <v>601</v>
      </c>
      <c r="D30" s="396">
        <v>1116</v>
      </c>
    </row>
    <row r="31" spans="1:4" ht="15.75" thickBot="1">
      <c r="A31" s="538"/>
      <c r="B31" s="535"/>
      <c r="C31" s="395" t="s">
        <v>602</v>
      </c>
      <c r="D31" s="396">
        <v>568</v>
      </c>
    </row>
    <row r="32" spans="1:4" ht="15.75" thickBot="1">
      <c r="A32" s="538"/>
      <c r="B32" s="536"/>
      <c r="C32" s="395" t="s">
        <v>201</v>
      </c>
      <c r="D32" s="396">
        <v>500</v>
      </c>
    </row>
    <row r="33" spans="1:4" ht="15.75" thickBot="1">
      <c r="A33" s="538"/>
      <c r="B33" s="534" t="s">
        <v>608</v>
      </c>
      <c r="C33" s="395" t="s">
        <v>192</v>
      </c>
      <c r="D33" s="396">
        <v>10681</v>
      </c>
    </row>
    <row r="34" spans="1:4" ht="15.75" thickBot="1">
      <c r="A34" s="538"/>
      <c r="B34" s="535"/>
      <c r="C34" s="395" t="s">
        <v>193</v>
      </c>
      <c r="D34" s="396">
        <v>8871</v>
      </c>
    </row>
    <row r="35" spans="1:4" ht="15.75" thickBot="1">
      <c r="A35" s="538"/>
      <c r="B35" s="535"/>
      <c r="C35" s="395" t="s">
        <v>601</v>
      </c>
      <c r="D35" s="396">
        <v>6726</v>
      </c>
    </row>
    <row r="36" spans="1:4" ht="15.75" thickBot="1">
      <c r="A36" s="538"/>
      <c r="B36" s="535"/>
      <c r="C36" s="395" t="s">
        <v>196</v>
      </c>
      <c r="D36" s="396">
        <v>2976</v>
      </c>
    </row>
    <row r="37" spans="1:4" ht="15.75" thickBot="1">
      <c r="A37" s="538"/>
      <c r="B37" s="536"/>
      <c r="C37" s="395" t="s">
        <v>609</v>
      </c>
      <c r="D37" s="396">
        <v>2792</v>
      </c>
    </row>
    <row r="38" spans="1:4" ht="15.75" thickBot="1">
      <c r="A38" s="538"/>
      <c r="B38" s="534" t="s">
        <v>610</v>
      </c>
      <c r="C38" s="395" t="s">
        <v>193</v>
      </c>
      <c r="D38" s="396">
        <v>6575</v>
      </c>
    </row>
    <row r="39" spans="1:4" ht="15.75" thickBot="1">
      <c r="A39" s="538"/>
      <c r="B39" s="535"/>
      <c r="C39" s="395" t="s">
        <v>192</v>
      </c>
      <c r="D39" s="396">
        <v>4306</v>
      </c>
    </row>
    <row r="40" spans="1:4" ht="15.75" thickBot="1">
      <c r="A40" s="538"/>
      <c r="B40" s="535"/>
      <c r="C40" s="395" t="s">
        <v>601</v>
      </c>
      <c r="D40" s="396">
        <v>2065</v>
      </c>
    </row>
    <row r="41" spans="1:4" ht="15.75" thickBot="1">
      <c r="A41" s="538"/>
      <c r="B41" s="535"/>
      <c r="C41" s="395" t="s">
        <v>238</v>
      </c>
      <c r="D41" s="396">
        <v>1485</v>
      </c>
    </row>
    <row r="42" spans="1:4" ht="15.75" thickBot="1">
      <c r="A42" s="538"/>
      <c r="B42" s="536"/>
      <c r="C42" s="395" t="s">
        <v>602</v>
      </c>
      <c r="D42" s="396">
        <v>1318</v>
      </c>
    </row>
    <row r="43" spans="1:4" ht="15.75" thickBot="1">
      <c r="A43" s="538"/>
      <c r="B43" s="534" t="s">
        <v>611</v>
      </c>
      <c r="C43" s="395" t="s">
        <v>193</v>
      </c>
      <c r="D43" s="396">
        <v>6418</v>
      </c>
    </row>
    <row r="44" spans="1:4" ht="15.75" thickBot="1">
      <c r="A44" s="538"/>
      <c r="B44" s="535"/>
      <c r="C44" s="395" t="s">
        <v>192</v>
      </c>
      <c r="D44" s="396">
        <v>5405</v>
      </c>
    </row>
    <row r="45" spans="1:4" ht="15.75" thickBot="1">
      <c r="A45" s="538"/>
      <c r="B45" s="535"/>
      <c r="C45" s="395" t="s">
        <v>601</v>
      </c>
      <c r="D45" s="396">
        <v>2724</v>
      </c>
    </row>
    <row r="46" spans="1:4" ht="15.75" thickBot="1">
      <c r="A46" s="538"/>
      <c r="B46" s="535"/>
      <c r="C46" s="395" t="s">
        <v>196</v>
      </c>
      <c r="D46" s="396">
        <v>1432</v>
      </c>
    </row>
    <row r="47" spans="1:4" ht="15.75" thickBot="1">
      <c r="A47" s="538"/>
      <c r="B47" s="536"/>
      <c r="C47" s="395" t="s">
        <v>602</v>
      </c>
      <c r="D47" s="396">
        <v>1204</v>
      </c>
    </row>
    <row r="48" spans="1:4" ht="15.75" thickBot="1">
      <c r="A48" s="538"/>
      <c r="B48" s="534" t="s">
        <v>612</v>
      </c>
      <c r="C48" s="395" t="s">
        <v>193</v>
      </c>
      <c r="D48" s="396">
        <v>3051</v>
      </c>
    </row>
    <row r="49" spans="1:4" ht="15.75" thickBot="1">
      <c r="A49" s="538"/>
      <c r="B49" s="535"/>
      <c r="C49" s="395" t="s">
        <v>192</v>
      </c>
      <c r="D49" s="396">
        <v>2660</v>
      </c>
    </row>
    <row r="50" spans="1:4" ht="15.75" thickBot="1">
      <c r="A50" s="538"/>
      <c r="B50" s="535"/>
      <c r="C50" s="395" t="s">
        <v>601</v>
      </c>
      <c r="D50" s="396">
        <v>904</v>
      </c>
    </row>
    <row r="51" spans="1:4" ht="15.75" thickBot="1">
      <c r="A51" s="538"/>
      <c r="B51" s="535"/>
      <c r="C51" s="395" t="s">
        <v>602</v>
      </c>
      <c r="D51" s="396">
        <v>696</v>
      </c>
    </row>
    <row r="52" spans="1:4" ht="15.75" thickBot="1">
      <c r="A52" s="538"/>
      <c r="B52" s="536"/>
      <c r="C52" s="395" t="s">
        <v>196</v>
      </c>
      <c r="D52" s="396">
        <v>614</v>
      </c>
    </row>
    <row r="53" spans="1:4" ht="15.75" thickBot="1">
      <c r="A53" s="538"/>
      <c r="B53" s="534" t="s">
        <v>613</v>
      </c>
      <c r="C53" s="395" t="s">
        <v>193</v>
      </c>
      <c r="D53" s="396">
        <v>4878</v>
      </c>
    </row>
    <row r="54" spans="1:4" ht="15.75" thickBot="1">
      <c r="A54" s="538"/>
      <c r="B54" s="535"/>
      <c r="C54" s="395" t="s">
        <v>192</v>
      </c>
      <c r="D54" s="396">
        <v>2188</v>
      </c>
    </row>
    <row r="55" spans="1:4" ht="15.75" thickBot="1">
      <c r="A55" s="538"/>
      <c r="B55" s="535"/>
      <c r="C55" s="395" t="s">
        <v>614</v>
      </c>
      <c r="D55" s="396">
        <v>1730</v>
      </c>
    </row>
    <row r="56" spans="1:4" ht="15.75" thickBot="1">
      <c r="A56" s="538"/>
      <c r="B56" s="535"/>
      <c r="C56" s="395" t="s">
        <v>601</v>
      </c>
      <c r="D56" s="396">
        <v>1229</v>
      </c>
    </row>
    <row r="57" spans="1:4" ht="15.75" thickBot="1">
      <c r="A57" s="538"/>
      <c r="B57" s="536"/>
      <c r="C57" s="395" t="s">
        <v>201</v>
      </c>
      <c r="D57" s="396">
        <v>1043</v>
      </c>
    </row>
    <row r="58" spans="1:4" ht="15.75" thickBot="1">
      <c r="A58" s="538"/>
      <c r="B58" s="534" t="s">
        <v>615</v>
      </c>
      <c r="C58" s="395" t="s">
        <v>193</v>
      </c>
      <c r="D58" s="396">
        <v>217</v>
      </c>
    </row>
    <row r="59" spans="1:4" ht="15.75" thickBot="1">
      <c r="A59" s="538"/>
      <c r="B59" s="535"/>
      <c r="C59" s="395" t="s">
        <v>192</v>
      </c>
      <c r="D59" s="396">
        <v>158</v>
      </c>
    </row>
    <row r="60" spans="1:4" ht="15.75" thickBot="1">
      <c r="A60" s="538"/>
      <c r="B60" s="535"/>
      <c r="C60" s="395" t="s">
        <v>601</v>
      </c>
      <c r="D60" s="396">
        <v>139</v>
      </c>
    </row>
    <row r="61" spans="1:4" ht="15.75" thickBot="1">
      <c r="A61" s="538"/>
      <c r="B61" s="535"/>
      <c r="C61" s="395" t="s">
        <v>593</v>
      </c>
      <c r="D61" s="396">
        <v>100</v>
      </c>
    </row>
    <row r="62" spans="1:4" ht="15.75" thickBot="1">
      <c r="A62" s="538"/>
      <c r="B62" s="536"/>
      <c r="C62" s="395" t="s">
        <v>196</v>
      </c>
      <c r="D62" s="396">
        <v>69</v>
      </c>
    </row>
    <row r="63" spans="1:4" ht="15.75" thickBot="1">
      <c r="A63" s="538"/>
      <c r="B63" s="534" t="s">
        <v>616</v>
      </c>
      <c r="C63" s="395" t="s">
        <v>192</v>
      </c>
      <c r="D63" s="396">
        <v>2964</v>
      </c>
    </row>
    <row r="64" spans="1:4" ht="15.75" thickBot="1">
      <c r="A64" s="538"/>
      <c r="B64" s="535"/>
      <c r="C64" s="395" t="s">
        <v>193</v>
      </c>
      <c r="D64" s="396">
        <v>2188</v>
      </c>
    </row>
    <row r="65" spans="1:4" ht="15.75" thickBot="1">
      <c r="A65" s="538"/>
      <c r="B65" s="535"/>
      <c r="C65" s="395" t="s">
        <v>196</v>
      </c>
      <c r="D65" s="396">
        <v>666</v>
      </c>
    </row>
    <row r="66" spans="1:4" ht="15.75" thickBot="1">
      <c r="A66" s="538"/>
      <c r="B66" s="535"/>
      <c r="C66" s="395" t="s">
        <v>617</v>
      </c>
      <c r="D66" s="396">
        <v>587</v>
      </c>
    </row>
    <row r="67" spans="1:4" ht="15.75" thickBot="1">
      <c r="A67" s="538"/>
      <c r="B67" s="536"/>
      <c r="C67" s="395" t="s">
        <v>618</v>
      </c>
      <c r="D67" s="396">
        <v>447</v>
      </c>
    </row>
    <row r="68" spans="1:4" ht="15.75" thickBot="1">
      <c r="A68" s="538"/>
      <c r="B68" s="534" t="s">
        <v>619</v>
      </c>
      <c r="C68" s="395" t="s">
        <v>193</v>
      </c>
      <c r="D68" s="396">
        <v>3644</v>
      </c>
    </row>
    <row r="69" spans="1:4" ht="15.75" thickBot="1">
      <c r="A69" s="538"/>
      <c r="B69" s="535"/>
      <c r="C69" s="395" t="s">
        <v>192</v>
      </c>
      <c r="D69" s="396">
        <v>2676</v>
      </c>
    </row>
    <row r="70" spans="1:4" ht="15.75" thickBot="1">
      <c r="A70" s="538"/>
      <c r="B70" s="535"/>
      <c r="C70" s="395" t="s">
        <v>196</v>
      </c>
      <c r="D70" s="396">
        <v>848</v>
      </c>
    </row>
    <row r="71" spans="1:4" ht="15.75" thickBot="1">
      <c r="A71" s="538"/>
      <c r="B71" s="535"/>
      <c r="C71" s="395" t="s">
        <v>601</v>
      </c>
      <c r="D71" s="396">
        <v>678</v>
      </c>
    </row>
    <row r="72" spans="1:4" ht="15.75" thickBot="1">
      <c r="A72" s="538"/>
      <c r="B72" s="536"/>
      <c r="C72" s="395" t="s">
        <v>201</v>
      </c>
      <c r="D72" s="396">
        <v>667</v>
      </c>
    </row>
    <row r="73" spans="1:4" ht="15.75" thickBot="1">
      <c r="A73" s="538"/>
      <c r="B73" s="534" t="s">
        <v>620</v>
      </c>
      <c r="C73" s="395" t="s">
        <v>192</v>
      </c>
      <c r="D73" s="396">
        <v>5838</v>
      </c>
    </row>
    <row r="74" spans="1:4" ht="15.75" thickBot="1">
      <c r="A74" s="538"/>
      <c r="B74" s="535"/>
      <c r="C74" s="395" t="s">
        <v>193</v>
      </c>
      <c r="D74" s="396">
        <v>5417</v>
      </c>
    </row>
    <row r="75" spans="1:4" ht="15.75" thickBot="1">
      <c r="A75" s="538"/>
      <c r="B75" s="535"/>
      <c r="C75" s="395" t="s">
        <v>601</v>
      </c>
      <c r="D75" s="396">
        <v>1442</v>
      </c>
    </row>
    <row r="76" spans="1:4" ht="15.75" thickBot="1">
      <c r="A76" s="538"/>
      <c r="B76" s="535"/>
      <c r="C76" s="395" t="s">
        <v>602</v>
      </c>
      <c r="D76" s="396">
        <v>1053</v>
      </c>
    </row>
    <row r="77" spans="1:4" ht="15.75" thickBot="1">
      <c r="A77" s="539"/>
      <c r="B77" s="536"/>
      <c r="C77" s="395" t="s">
        <v>621</v>
      </c>
      <c r="D77" s="396">
        <v>932</v>
      </c>
    </row>
    <row r="78" spans="1:4" ht="15.75" thickBot="1">
      <c r="A78" s="537">
        <v>2016</v>
      </c>
      <c r="B78" s="534" t="s">
        <v>592</v>
      </c>
      <c r="C78" s="395" t="s">
        <v>593</v>
      </c>
      <c r="D78" s="396">
        <v>133</v>
      </c>
    </row>
    <row r="79" spans="1:4" ht="15.75" thickBot="1">
      <c r="A79" s="538"/>
      <c r="B79" s="535"/>
      <c r="C79" s="395" t="s">
        <v>595</v>
      </c>
      <c r="D79" s="396">
        <v>90</v>
      </c>
    </row>
    <row r="80" spans="1:4" ht="39" thickBot="1">
      <c r="A80" s="538"/>
      <c r="B80" s="535"/>
      <c r="C80" s="395" t="s">
        <v>622</v>
      </c>
      <c r="D80" s="396">
        <v>70</v>
      </c>
    </row>
    <row r="81" spans="1:4" ht="15.75" thickBot="1">
      <c r="A81" s="538"/>
      <c r="B81" s="535"/>
      <c r="C81" s="395" t="s">
        <v>623</v>
      </c>
      <c r="D81" s="396">
        <v>52</v>
      </c>
    </row>
    <row r="82" spans="1:4" ht="15.75" thickBot="1">
      <c r="A82" s="538"/>
      <c r="B82" s="536"/>
      <c r="C82" s="395" t="s">
        <v>624</v>
      </c>
      <c r="D82" s="396">
        <v>46</v>
      </c>
    </row>
    <row r="83" spans="1:4" ht="15.75" thickBot="1">
      <c r="A83" s="538"/>
      <c r="B83" s="534" t="s">
        <v>597</v>
      </c>
      <c r="C83" s="395" t="s">
        <v>192</v>
      </c>
      <c r="D83" s="396">
        <v>523</v>
      </c>
    </row>
    <row r="84" spans="1:4" ht="15.75" thickBot="1">
      <c r="A84" s="538"/>
      <c r="B84" s="535"/>
      <c r="C84" s="395" t="s">
        <v>193</v>
      </c>
      <c r="D84" s="396">
        <v>292</v>
      </c>
    </row>
    <row r="85" spans="1:4" ht="15.75" thickBot="1">
      <c r="A85" s="538"/>
      <c r="B85" s="535"/>
      <c r="C85" s="395" t="s">
        <v>601</v>
      </c>
      <c r="D85" s="396">
        <v>196</v>
      </c>
    </row>
    <row r="86" spans="1:4" ht="39" thickBot="1">
      <c r="A86" s="538"/>
      <c r="B86" s="535"/>
      <c r="C86" s="395" t="s">
        <v>598</v>
      </c>
      <c r="D86" s="396">
        <v>185</v>
      </c>
    </row>
    <row r="87" spans="1:4" ht="15.75" thickBot="1">
      <c r="A87" s="538"/>
      <c r="B87" s="536"/>
      <c r="C87" s="395" t="s">
        <v>625</v>
      </c>
      <c r="D87" s="396">
        <v>141</v>
      </c>
    </row>
    <row r="88" spans="1:4" ht="15.75" thickBot="1">
      <c r="A88" s="538"/>
      <c r="B88" s="534" t="s">
        <v>600</v>
      </c>
      <c r="C88" s="395" t="s">
        <v>193</v>
      </c>
      <c r="D88" s="396">
        <v>7297</v>
      </c>
    </row>
    <row r="89" spans="1:4" ht="15.75" thickBot="1">
      <c r="A89" s="538"/>
      <c r="B89" s="535"/>
      <c r="C89" s="395" t="s">
        <v>192</v>
      </c>
      <c r="D89" s="396">
        <v>3621</v>
      </c>
    </row>
    <row r="90" spans="1:4" ht="15.75" thickBot="1">
      <c r="A90" s="538"/>
      <c r="B90" s="535"/>
      <c r="C90" s="395" t="s">
        <v>601</v>
      </c>
      <c r="D90" s="396">
        <v>3224</v>
      </c>
    </row>
    <row r="91" spans="1:4" ht="15.75" thickBot="1">
      <c r="A91" s="538"/>
      <c r="B91" s="535"/>
      <c r="C91" s="395" t="s">
        <v>196</v>
      </c>
      <c r="D91" s="396">
        <v>1534</v>
      </c>
    </row>
    <row r="92" spans="1:4" ht="15.75" thickBot="1">
      <c r="A92" s="538"/>
      <c r="B92" s="536"/>
      <c r="C92" s="395" t="s">
        <v>201</v>
      </c>
      <c r="D92" s="396">
        <v>1093</v>
      </c>
    </row>
    <row r="93" spans="1:4" ht="15.75" thickBot="1">
      <c r="A93" s="538"/>
      <c r="B93" s="534" t="s">
        <v>603</v>
      </c>
      <c r="C93" s="395" t="s">
        <v>192</v>
      </c>
      <c r="D93" s="396">
        <v>3231</v>
      </c>
    </row>
    <row r="94" spans="1:4" ht="15.75" thickBot="1">
      <c r="A94" s="538"/>
      <c r="B94" s="535"/>
      <c r="C94" s="395" t="s">
        <v>193</v>
      </c>
      <c r="D94" s="396">
        <v>1778</v>
      </c>
    </row>
    <row r="95" spans="1:4" ht="15.75" thickBot="1">
      <c r="A95" s="538"/>
      <c r="B95" s="535"/>
      <c r="C95" s="395" t="s">
        <v>601</v>
      </c>
      <c r="D95" s="396">
        <v>1004</v>
      </c>
    </row>
    <row r="96" spans="1:4" ht="15.75" thickBot="1">
      <c r="A96" s="538"/>
      <c r="B96" s="535"/>
      <c r="C96" s="395" t="s">
        <v>238</v>
      </c>
      <c r="D96" s="396">
        <v>900</v>
      </c>
    </row>
    <row r="97" spans="1:4" ht="15.75" thickBot="1">
      <c r="A97" s="538"/>
      <c r="B97" s="536"/>
      <c r="C97" s="395" t="s">
        <v>196</v>
      </c>
      <c r="D97" s="396">
        <v>832</v>
      </c>
    </row>
    <row r="98" spans="1:4" ht="15.75" thickBot="1">
      <c r="A98" s="538"/>
      <c r="B98" s="534" t="s">
        <v>604</v>
      </c>
      <c r="C98" s="395" t="s">
        <v>193</v>
      </c>
      <c r="D98" s="396">
        <v>829</v>
      </c>
    </row>
    <row r="99" spans="1:4" ht="15.75" thickBot="1">
      <c r="A99" s="538"/>
      <c r="B99" s="535"/>
      <c r="C99" s="395" t="s">
        <v>605</v>
      </c>
      <c r="D99" s="396">
        <v>529</v>
      </c>
    </row>
    <row r="100" spans="1:4" ht="15.75" thickBot="1">
      <c r="A100" s="538"/>
      <c r="B100" s="535"/>
      <c r="C100" s="395" t="s">
        <v>626</v>
      </c>
      <c r="D100" s="396">
        <v>337</v>
      </c>
    </row>
    <row r="101" spans="1:4" ht="15.75" thickBot="1">
      <c r="A101" s="538"/>
      <c r="B101" s="535"/>
      <c r="C101" s="395" t="s">
        <v>601</v>
      </c>
      <c r="D101" s="396">
        <v>288</v>
      </c>
    </row>
    <row r="102" spans="1:4" ht="15.75" thickBot="1">
      <c r="A102" s="538"/>
      <c r="B102" s="536"/>
      <c r="C102" s="395" t="s">
        <v>192</v>
      </c>
      <c r="D102" s="396">
        <v>226</v>
      </c>
    </row>
    <row r="103" spans="1:4" ht="15.75" thickBot="1">
      <c r="A103" s="538"/>
      <c r="B103" s="534" t="s">
        <v>607</v>
      </c>
      <c r="C103" s="395" t="s">
        <v>192</v>
      </c>
      <c r="D103" s="396">
        <v>881</v>
      </c>
    </row>
    <row r="104" spans="1:4" ht="15.75" thickBot="1">
      <c r="A104" s="538"/>
      <c r="B104" s="535"/>
      <c r="C104" s="395" t="s">
        <v>193</v>
      </c>
      <c r="D104" s="396">
        <v>879</v>
      </c>
    </row>
    <row r="105" spans="1:4" ht="15.75" thickBot="1">
      <c r="A105" s="538"/>
      <c r="B105" s="535"/>
      <c r="C105" s="395" t="s">
        <v>601</v>
      </c>
      <c r="D105" s="396">
        <v>393</v>
      </c>
    </row>
    <row r="106" spans="1:4" ht="15.75" thickBot="1">
      <c r="A106" s="538"/>
      <c r="B106" s="535"/>
      <c r="C106" s="395" t="s">
        <v>602</v>
      </c>
      <c r="D106" s="396">
        <v>276</v>
      </c>
    </row>
    <row r="107" spans="1:4" ht="15.75" thickBot="1">
      <c r="A107" s="538"/>
      <c r="B107" s="536"/>
      <c r="C107" s="395" t="s">
        <v>606</v>
      </c>
      <c r="D107" s="396">
        <v>225</v>
      </c>
    </row>
    <row r="108" spans="1:4" ht="15.75" thickBot="1">
      <c r="A108" s="538"/>
      <c r="B108" s="534" t="s">
        <v>608</v>
      </c>
      <c r="C108" s="395" t="s">
        <v>192</v>
      </c>
      <c r="D108" s="396">
        <v>3915</v>
      </c>
    </row>
    <row r="109" spans="1:4" ht="15.75" thickBot="1">
      <c r="A109" s="538"/>
      <c r="B109" s="535"/>
      <c r="C109" s="395" t="s">
        <v>193</v>
      </c>
      <c r="D109" s="396">
        <v>3286</v>
      </c>
    </row>
    <row r="110" spans="1:4" ht="15.75" thickBot="1">
      <c r="A110" s="538"/>
      <c r="B110" s="535"/>
      <c r="C110" s="395" t="s">
        <v>601</v>
      </c>
      <c r="D110" s="396">
        <v>3279</v>
      </c>
    </row>
    <row r="111" spans="1:4" ht="15.75" thickBot="1">
      <c r="A111" s="538"/>
      <c r="B111" s="535"/>
      <c r="C111" s="395" t="s">
        <v>196</v>
      </c>
      <c r="D111" s="396">
        <v>1435</v>
      </c>
    </row>
    <row r="112" spans="1:4" ht="15.75" thickBot="1">
      <c r="A112" s="538"/>
      <c r="B112" s="536"/>
      <c r="C112" s="395" t="s">
        <v>201</v>
      </c>
      <c r="D112" s="396">
        <v>1299</v>
      </c>
    </row>
    <row r="113" spans="1:4" ht="15.75" thickBot="1">
      <c r="A113" s="538"/>
      <c r="B113" s="534" t="s">
        <v>627</v>
      </c>
      <c r="C113" s="395" t="s">
        <v>601</v>
      </c>
      <c r="D113" s="396">
        <v>762</v>
      </c>
    </row>
    <row r="114" spans="1:4" ht="15.75" thickBot="1">
      <c r="A114" s="538"/>
      <c r="B114" s="535"/>
      <c r="C114" s="395" t="s">
        <v>628</v>
      </c>
      <c r="D114" s="396">
        <v>391</v>
      </c>
    </row>
    <row r="115" spans="1:4" ht="15.75" thickBot="1">
      <c r="A115" s="538"/>
      <c r="B115" s="535"/>
      <c r="C115" s="395" t="s">
        <v>629</v>
      </c>
      <c r="D115" s="396">
        <v>309</v>
      </c>
    </row>
    <row r="116" spans="1:4" ht="15.75" thickBot="1">
      <c r="A116" s="538"/>
      <c r="B116" s="535"/>
      <c r="C116" s="395" t="s">
        <v>609</v>
      </c>
      <c r="D116" s="396">
        <v>181</v>
      </c>
    </row>
    <row r="117" spans="1:4" ht="15.75" thickBot="1">
      <c r="A117" s="538"/>
      <c r="B117" s="536"/>
      <c r="C117" s="395" t="s">
        <v>201</v>
      </c>
      <c r="D117" s="396">
        <v>168</v>
      </c>
    </row>
    <row r="118" spans="1:4" ht="15.75" thickBot="1">
      <c r="A118" s="538"/>
      <c r="B118" s="534" t="s">
        <v>610</v>
      </c>
      <c r="C118" s="395" t="s">
        <v>193</v>
      </c>
      <c r="D118" s="396">
        <v>2437</v>
      </c>
    </row>
    <row r="119" spans="1:4" ht="15.75" thickBot="1">
      <c r="A119" s="538"/>
      <c r="B119" s="535"/>
      <c r="C119" s="395" t="s">
        <v>192</v>
      </c>
      <c r="D119" s="396">
        <v>1371</v>
      </c>
    </row>
    <row r="120" spans="1:4" ht="15.75" thickBot="1">
      <c r="A120" s="538"/>
      <c r="B120" s="535"/>
      <c r="C120" s="395" t="s">
        <v>601</v>
      </c>
      <c r="D120" s="396">
        <v>763</v>
      </c>
    </row>
    <row r="121" spans="1:4" ht="15.75" thickBot="1">
      <c r="A121" s="538"/>
      <c r="B121" s="535"/>
      <c r="C121" s="395" t="s">
        <v>238</v>
      </c>
      <c r="D121" s="396">
        <v>521</v>
      </c>
    </row>
    <row r="122" spans="1:4" ht="15.75" thickBot="1">
      <c r="A122" s="538"/>
      <c r="B122" s="536"/>
      <c r="C122" s="395" t="s">
        <v>602</v>
      </c>
      <c r="D122" s="396">
        <v>449</v>
      </c>
    </row>
    <row r="123" spans="1:4" ht="15.75" thickBot="1">
      <c r="A123" s="538"/>
      <c r="B123" s="534" t="s">
        <v>611</v>
      </c>
      <c r="C123" s="395" t="s">
        <v>193</v>
      </c>
      <c r="D123" s="396">
        <v>4023</v>
      </c>
    </row>
    <row r="124" spans="1:4" ht="15.75" thickBot="1">
      <c r="A124" s="538"/>
      <c r="B124" s="535"/>
      <c r="C124" s="395" t="s">
        <v>192</v>
      </c>
      <c r="D124" s="396">
        <v>2540</v>
      </c>
    </row>
    <row r="125" spans="1:4" ht="15.75" thickBot="1">
      <c r="A125" s="538"/>
      <c r="B125" s="535"/>
      <c r="C125" s="395" t="s">
        <v>601</v>
      </c>
      <c r="D125" s="396">
        <v>1243</v>
      </c>
    </row>
    <row r="126" spans="1:4" ht="15.75" thickBot="1">
      <c r="A126" s="538"/>
      <c r="B126" s="535"/>
      <c r="C126" s="395" t="s">
        <v>241</v>
      </c>
      <c r="D126" s="396">
        <v>675</v>
      </c>
    </row>
    <row r="127" spans="1:4" ht="15.75" thickBot="1">
      <c r="A127" s="538"/>
      <c r="B127" s="536"/>
      <c r="C127" s="395" t="s">
        <v>196</v>
      </c>
      <c r="D127" s="396">
        <v>670</v>
      </c>
    </row>
    <row r="128" spans="1:4" ht="15.75" thickBot="1">
      <c r="A128" s="538"/>
      <c r="B128" s="534" t="s">
        <v>612</v>
      </c>
      <c r="C128" s="395" t="s">
        <v>192</v>
      </c>
      <c r="D128" s="396">
        <v>1948</v>
      </c>
    </row>
    <row r="129" spans="1:4" ht="15.75" thickBot="1">
      <c r="A129" s="538"/>
      <c r="B129" s="535"/>
      <c r="C129" s="395" t="s">
        <v>193</v>
      </c>
      <c r="D129" s="396">
        <v>1791</v>
      </c>
    </row>
    <row r="130" spans="1:4" ht="15.75" thickBot="1">
      <c r="A130" s="538"/>
      <c r="B130" s="535"/>
      <c r="C130" s="395" t="s">
        <v>601</v>
      </c>
      <c r="D130" s="396">
        <v>485</v>
      </c>
    </row>
    <row r="131" spans="1:4" ht="15.75" thickBot="1">
      <c r="A131" s="538"/>
      <c r="B131" s="535"/>
      <c r="C131" s="395" t="s">
        <v>602</v>
      </c>
      <c r="D131" s="396">
        <v>332</v>
      </c>
    </row>
    <row r="132" spans="1:4" ht="15.75" thickBot="1">
      <c r="A132" s="538"/>
      <c r="B132" s="536"/>
      <c r="C132" s="395" t="s">
        <v>196</v>
      </c>
      <c r="D132" s="396">
        <v>312</v>
      </c>
    </row>
    <row r="133" spans="1:4" ht="15.75" thickBot="1">
      <c r="A133" s="538"/>
      <c r="B133" s="534" t="s">
        <v>613</v>
      </c>
      <c r="C133" s="395" t="s">
        <v>193</v>
      </c>
      <c r="D133" s="396">
        <v>746</v>
      </c>
    </row>
    <row r="134" spans="1:4" ht="15.75" thickBot="1">
      <c r="A134" s="538"/>
      <c r="B134" s="535"/>
      <c r="C134" s="395" t="s">
        <v>630</v>
      </c>
      <c r="D134" s="396">
        <v>621</v>
      </c>
    </row>
    <row r="135" spans="1:4" ht="15.75" thickBot="1">
      <c r="A135" s="538"/>
      <c r="B135" s="535"/>
      <c r="C135" s="395" t="s">
        <v>614</v>
      </c>
      <c r="D135" s="396">
        <v>566</v>
      </c>
    </row>
    <row r="136" spans="1:4" ht="15.75" thickBot="1">
      <c r="A136" s="538"/>
      <c r="B136" s="535"/>
      <c r="C136" s="395" t="s">
        <v>192</v>
      </c>
      <c r="D136" s="396">
        <v>407</v>
      </c>
    </row>
    <row r="137" spans="1:4" ht="15.75" thickBot="1">
      <c r="A137" s="538"/>
      <c r="B137" s="536"/>
      <c r="C137" s="395" t="s">
        <v>196</v>
      </c>
      <c r="D137" s="396">
        <v>277</v>
      </c>
    </row>
    <row r="138" spans="1:4" ht="15.75" thickBot="1">
      <c r="A138" s="538"/>
      <c r="B138" s="534" t="s">
        <v>615</v>
      </c>
      <c r="C138" s="395" t="s">
        <v>192</v>
      </c>
      <c r="D138" s="396">
        <v>76</v>
      </c>
    </row>
    <row r="139" spans="1:4" ht="15.75" thickBot="1">
      <c r="A139" s="538"/>
      <c r="B139" s="535"/>
      <c r="C139" s="395" t="s">
        <v>193</v>
      </c>
      <c r="D139" s="396">
        <v>68</v>
      </c>
    </row>
    <row r="140" spans="1:4" ht="15.75" thickBot="1">
      <c r="A140" s="538"/>
      <c r="B140" s="535"/>
      <c r="C140" s="395" t="s">
        <v>601</v>
      </c>
      <c r="D140" s="396">
        <v>37</v>
      </c>
    </row>
    <row r="141" spans="1:4" ht="15.75" thickBot="1">
      <c r="A141" s="538"/>
      <c r="B141" s="535"/>
      <c r="C141" s="395" t="s">
        <v>631</v>
      </c>
      <c r="D141" s="396">
        <v>22</v>
      </c>
    </row>
    <row r="142" spans="1:4" ht="15.75" thickBot="1">
      <c r="A142" s="538"/>
      <c r="B142" s="536"/>
      <c r="C142" s="395" t="s">
        <v>196</v>
      </c>
      <c r="D142" s="396">
        <v>21</v>
      </c>
    </row>
    <row r="143" spans="1:4" ht="15.75" thickBot="1">
      <c r="A143" s="538"/>
      <c r="B143" s="534" t="s">
        <v>616</v>
      </c>
      <c r="C143" s="395" t="s">
        <v>192</v>
      </c>
      <c r="D143" s="396">
        <v>1547</v>
      </c>
    </row>
    <row r="144" spans="1:4" ht="15.75" thickBot="1">
      <c r="A144" s="538"/>
      <c r="B144" s="535"/>
      <c r="C144" s="395" t="s">
        <v>242</v>
      </c>
      <c r="D144" s="396">
        <v>357</v>
      </c>
    </row>
    <row r="145" spans="1:4" ht="15.75" thickBot="1">
      <c r="A145" s="538"/>
      <c r="B145" s="535"/>
      <c r="C145" s="395" t="s">
        <v>606</v>
      </c>
      <c r="D145" s="396">
        <v>350</v>
      </c>
    </row>
    <row r="146" spans="1:4" ht="15.75" thickBot="1">
      <c r="A146" s="538"/>
      <c r="B146" s="535"/>
      <c r="C146" s="395" t="s">
        <v>601</v>
      </c>
      <c r="D146" s="396">
        <v>268</v>
      </c>
    </row>
    <row r="147" spans="1:4" ht="15.75" thickBot="1">
      <c r="A147" s="538"/>
      <c r="B147" s="536"/>
      <c r="C147" s="395" t="s">
        <v>618</v>
      </c>
      <c r="D147" s="396">
        <v>221</v>
      </c>
    </row>
    <row r="148" spans="1:4" ht="15.75" thickBot="1">
      <c r="A148" s="538"/>
      <c r="B148" s="534" t="s">
        <v>619</v>
      </c>
      <c r="C148" s="395" t="s">
        <v>595</v>
      </c>
      <c r="D148" s="396">
        <v>478</v>
      </c>
    </row>
    <row r="149" spans="1:4" ht="15.75" thickBot="1">
      <c r="A149" s="538"/>
      <c r="B149" s="535"/>
      <c r="C149" s="395" t="s">
        <v>192</v>
      </c>
      <c r="D149" s="396">
        <v>348</v>
      </c>
    </row>
    <row r="150" spans="1:4" ht="15.75" thickBot="1">
      <c r="A150" s="538"/>
      <c r="B150" s="535"/>
      <c r="C150" s="395" t="s">
        <v>593</v>
      </c>
      <c r="D150" s="396">
        <v>210</v>
      </c>
    </row>
    <row r="151" spans="1:4" ht="15.75" thickBot="1">
      <c r="A151" s="538"/>
      <c r="B151" s="535"/>
      <c r="C151" s="395" t="s">
        <v>216</v>
      </c>
      <c r="D151" s="396">
        <v>201</v>
      </c>
    </row>
    <row r="152" spans="1:4" ht="15.75" thickBot="1">
      <c r="A152" s="538"/>
      <c r="B152" s="536"/>
      <c r="C152" s="395" t="s">
        <v>193</v>
      </c>
      <c r="D152" s="396">
        <v>187</v>
      </c>
    </row>
    <row r="153" spans="1:4" ht="15.75" thickBot="1">
      <c r="A153" s="538"/>
      <c r="B153" s="534" t="s">
        <v>620</v>
      </c>
      <c r="C153" s="395" t="s">
        <v>192</v>
      </c>
      <c r="D153" s="396">
        <v>2228</v>
      </c>
    </row>
    <row r="154" spans="1:4" ht="15.75" thickBot="1">
      <c r="A154" s="538"/>
      <c r="B154" s="535"/>
      <c r="C154" s="395" t="s">
        <v>193</v>
      </c>
      <c r="D154" s="396">
        <v>1635</v>
      </c>
    </row>
    <row r="155" spans="1:4" ht="15.75" thickBot="1">
      <c r="A155" s="538"/>
      <c r="B155" s="535"/>
      <c r="C155" s="395" t="s">
        <v>601</v>
      </c>
      <c r="D155" s="396">
        <v>806</v>
      </c>
    </row>
    <row r="156" spans="1:4" ht="15.75" thickBot="1">
      <c r="A156" s="538"/>
      <c r="B156" s="535"/>
      <c r="C156" s="395" t="s">
        <v>602</v>
      </c>
      <c r="D156" s="396">
        <v>457</v>
      </c>
    </row>
    <row r="157" spans="1:4" ht="15.75" thickBot="1">
      <c r="A157" s="539"/>
      <c r="B157" s="536"/>
      <c r="C157" s="395" t="s">
        <v>621</v>
      </c>
      <c r="D157" s="396">
        <v>449</v>
      </c>
    </row>
  </sheetData>
  <sheetProtection/>
  <mergeCells count="34">
    <mergeCell ref="A3:A77"/>
    <mergeCell ref="B3:B7"/>
    <mergeCell ref="B8:B12"/>
    <mergeCell ref="B13:B17"/>
    <mergeCell ref="B18:B22"/>
    <mergeCell ref="B23:B27"/>
    <mergeCell ref="B28:B32"/>
    <mergeCell ref="B33:B37"/>
    <mergeCell ref="B38:B42"/>
    <mergeCell ref="B43:B47"/>
    <mergeCell ref="A78:A157"/>
    <mergeCell ref="B78:B82"/>
    <mergeCell ref="B83:B87"/>
    <mergeCell ref="B88:B92"/>
    <mergeCell ref="B93:B97"/>
    <mergeCell ref="B98:B102"/>
    <mergeCell ref="B103:B107"/>
    <mergeCell ref="B108:B112"/>
    <mergeCell ref="B113:B117"/>
    <mergeCell ref="B118:B122"/>
    <mergeCell ref="B153:B157"/>
    <mergeCell ref="B143:B147"/>
    <mergeCell ref="B148:B152"/>
    <mergeCell ref="F4:F9"/>
    <mergeCell ref="B123:B127"/>
    <mergeCell ref="B128:B132"/>
    <mergeCell ref="B133:B137"/>
    <mergeCell ref="B138:B142"/>
    <mergeCell ref="B48:B52"/>
    <mergeCell ref="B53:B57"/>
    <mergeCell ref="B58:B62"/>
    <mergeCell ref="B63:B67"/>
    <mergeCell ref="B68:B72"/>
    <mergeCell ref="B73:B7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7"/>
  <sheetViews>
    <sheetView zoomScalePageLayoutView="0" workbookViewId="0" topLeftCell="A1">
      <selection activeCell="H30" sqref="H30"/>
    </sheetView>
  </sheetViews>
  <sheetFormatPr defaultColWidth="11.421875" defaultRowHeight="15"/>
  <cols>
    <col min="2" max="2" width="34.00390625" style="0" customWidth="1"/>
    <col min="3" max="3" width="49.421875" style="0" customWidth="1"/>
  </cols>
  <sheetData>
    <row r="1" ht="15.75" thickBot="1">
      <c r="A1" t="s">
        <v>659</v>
      </c>
    </row>
    <row r="2" spans="1:4" ht="15.75" thickBot="1">
      <c r="A2" s="397" t="s">
        <v>178</v>
      </c>
      <c r="B2" s="398" t="s">
        <v>86</v>
      </c>
      <c r="C2" s="398" t="s">
        <v>634</v>
      </c>
      <c r="D2" s="398" t="s">
        <v>21</v>
      </c>
    </row>
    <row r="3" spans="1:13" ht="15.75" thickBot="1">
      <c r="A3" s="555">
        <v>2015</v>
      </c>
      <c r="B3" s="552" t="s">
        <v>592</v>
      </c>
      <c r="C3" s="399" t="s">
        <v>192</v>
      </c>
      <c r="D3" s="400">
        <v>22520</v>
      </c>
      <c r="F3" s="540" t="s">
        <v>660</v>
      </c>
      <c r="G3" s="541"/>
      <c r="H3" s="541"/>
      <c r="I3" s="541"/>
      <c r="J3" s="541"/>
      <c r="K3" s="541"/>
      <c r="L3" s="541"/>
      <c r="M3" s="542"/>
    </row>
    <row r="4" spans="1:13" ht="15.75" thickBot="1">
      <c r="A4" s="556"/>
      <c r="B4" s="553"/>
      <c r="C4" s="399" t="s">
        <v>193</v>
      </c>
      <c r="D4" s="400">
        <v>11660</v>
      </c>
      <c r="F4" s="543"/>
      <c r="G4" s="544"/>
      <c r="H4" s="544"/>
      <c r="I4" s="544"/>
      <c r="J4" s="544"/>
      <c r="K4" s="544"/>
      <c r="L4" s="544"/>
      <c r="M4" s="545"/>
    </row>
    <row r="5" spans="1:13" ht="15.75" thickBot="1">
      <c r="A5" s="556"/>
      <c r="B5" s="553"/>
      <c r="C5" s="399" t="s">
        <v>194</v>
      </c>
      <c r="D5" s="400">
        <v>8588</v>
      </c>
      <c r="F5" s="543"/>
      <c r="G5" s="544"/>
      <c r="H5" s="544"/>
      <c r="I5" s="544"/>
      <c r="J5" s="544"/>
      <c r="K5" s="544"/>
      <c r="L5" s="544"/>
      <c r="M5" s="545"/>
    </row>
    <row r="6" spans="1:13" ht="15.75" thickBot="1">
      <c r="A6" s="556"/>
      <c r="B6" s="553"/>
      <c r="C6" s="399" t="s">
        <v>601</v>
      </c>
      <c r="D6" s="400">
        <v>7297</v>
      </c>
      <c r="F6" s="543"/>
      <c r="G6" s="544"/>
      <c r="H6" s="544"/>
      <c r="I6" s="544"/>
      <c r="J6" s="544"/>
      <c r="K6" s="544"/>
      <c r="L6" s="544"/>
      <c r="M6" s="545"/>
    </row>
    <row r="7" spans="1:13" ht="15.75" thickBot="1">
      <c r="A7" s="556"/>
      <c r="B7" s="554"/>
      <c r="C7" s="399" t="s">
        <v>635</v>
      </c>
      <c r="D7" s="400">
        <v>5640</v>
      </c>
      <c r="F7" s="543"/>
      <c r="G7" s="544"/>
      <c r="H7" s="544"/>
      <c r="I7" s="544"/>
      <c r="J7" s="544"/>
      <c r="K7" s="544"/>
      <c r="L7" s="544"/>
      <c r="M7" s="545"/>
    </row>
    <row r="8" spans="1:13" ht="15.75" thickBot="1">
      <c r="A8" s="556"/>
      <c r="B8" s="552" t="s">
        <v>597</v>
      </c>
      <c r="C8" s="399" t="s">
        <v>192</v>
      </c>
      <c r="D8" s="400">
        <v>30390</v>
      </c>
      <c r="F8" s="543"/>
      <c r="G8" s="544"/>
      <c r="H8" s="544"/>
      <c r="I8" s="544"/>
      <c r="J8" s="544"/>
      <c r="K8" s="544"/>
      <c r="L8" s="544"/>
      <c r="M8" s="545"/>
    </row>
    <row r="9" spans="1:13" ht="15.75" thickBot="1">
      <c r="A9" s="556"/>
      <c r="B9" s="553"/>
      <c r="C9" s="399" t="s">
        <v>198</v>
      </c>
      <c r="D9" s="400">
        <v>27861</v>
      </c>
      <c r="F9" s="543"/>
      <c r="G9" s="544"/>
      <c r="H9" s="544"/>
      <c r="I9" s="544"/>
      <c r="J9" s="544"/>
      <c r="K9" s="544"/>
      <c r="L9" s="544"/>
      <c r="M9" s="545"/>
    </row>
    <row r="10" spans="1:13" ht="15.75" thickBot="1">
      <c r="A10" s="556"/>
      <c r="B10" s="553"/>
      <c r="C10" s="399" t="s">
        <v>194</v>
      </c>
      <c r="D10" s="400">
        <v>23029</v>
      </c>
      <c r="F10" s="546"/>
      <c r="G10" s="547"/>
      <c r="H10" s="547"/>
      <c r="I10" s="547"/>
      <c r="J10" s="547"/>
      <c r="K10" s="547"/>
      <c r="L10" s="547"/>
      <c r="M10" s="548"/>
    </row>
    <row r="11" spans="1:4" ht="15.75" thickBot="1">
      <c r="A11" s="556"/>
      <c r="B11" s="553"/>
      <c r="C11" s="399" t="s">
        <v>224</v>
      </c>
      <c r="D11" s="400">
        <v>20652</v>
      </c>
    </row>
    <row r="12" spans="1:4" ht="15.75" thickBot="1">
      <c r="A12" s="556"/>
      <c r="B12" s="554"/>
      <c r="C12" s="399" t="s">
        <v>601</v>
      </c>
      <c r="D12" s="400">
        <v>18012</v>
      </c>
    </row>
    <row r="13" spans="1:4" ht="15.75" thickBot="1">
      <c r="A13" s="556"/>
      <c r="B13" s="552" t="s">
        <v>600</v>
      </c>
      <c r="C13" s="399" t="s">
        <v>192</v>
      </c>
      <c r="D13" s="400">
        <v>20240</v>
      </c>
    </row>
    <row r="14" spans="1:4" ht="15.75" thickBot="1">
      <c r="A14" s="556"/>
      <c r="B14" s="553"/>
      <c r="C14" s="399" t="s">
        <v>193</v>
      </c>
      <c r="D14" s="400">
        <v>6275</v>
      </c>
    </row>
    <row r="15" spans="1:4" ht="15.75" thickBot="1">
      <c r="A15" s="556"/>
      <c r="B15" s="553"/>
      <c r="C15" s="399" t="s">
        <v>601</v>
      </c>
      <c r="D15" s="400">
        <v>3348</v>
      </c>
    </row>
    <row r="16" spans="1:4" ht="15.75" thickBot="1">
      <c r="A16" s="556"/>
      <c r="B16" s="553"/>
      <c r="C16" s="399" t="s">
        <v>201</v>
      </c>
      <c r="D16" s="400">
        <v>3191</v>
      </c>
    </row>
    <row r="17" spans="1:4" ht="15.75" thickBot="1">
      <c r="A17" s="556"/>
      <c r="B17" s="554"/>
      <c r="C17" s="399" t="s">
        <v>207</v>
      </c>
      <c r="D17" s="400">
        <v>2134</v>
      </c>
    </row>
    <row r="18" spans="1:4" ht="15.75" thickBot="1">
      <c r="A18" s="556"/>
      <c r="B18" s="552" t="s">
        <v>636</v>
      </c>
      <c r="C18" s="399" t="s">
        <v>601</v>
      </c>
      <c r="D18" s="400">
        <v>70</v>
      </c>
    </row>
    <row r="19" spans="1:4" ht="15.75" thickBot="1">
      <c r="A19" s="556"/>
      <c r="B19" s="553"/>
      <c r="C19" s="399" t="s">
        <v>236</v>
      </c>
      <c r="D19" s="400">
        <v>61</v>
      </c>
    </row>
    <row r="20" spans="1:4" ht="15.75" thickBot="1">
      <c r="A20" s="556"/>
      <c r="B20" s="553"/>
      <c r="C20" s="399" t="s">
        <v>609</v>
      </c>
      <c r="D20" s="400">
        <v>56</v>
      </c>
    </row>
    <row r="21" spans="1:4" ht="15.75" thickBot="1">
      <c r="A21" s="556"/>
      <c r="B21" s="553"/>
      <c r="C21" s="399" t="s">
        <v>637</v>
      </c>
      <c r="D21" s="400">
        <v>50</v>
      </c>
    </row>
    <row r="22" spans="1:4" ht="15.75" thickBot="1">
      <c r="A22" s="556"/>
      <c r="B22" s="554"/>
      <c r="C22" s="399" t="s">
        <v>201</v>
      </c>
      <c r="D22" s="400">
        <v>48</v>
      </c>
    </row>
    <row r="23" spans="1:4" ht="15.75" thickBot="1">
      <c r="A23" s="556"/>
      <c r="B23" s="552" t="s">
        <v>638</v>
      </c>
      <c r="C23" s="399" t="s">
        <v>192</v>
      </c>
      <c r="D23" s="400">
        <v>38666</v>
      </c>
    </row>
    <row r="24" spans="1:4" ht="15.75" thickBot="1">
      <c r="A24" s="556"/>
      <c r="B24" s="553"/>
      <c r="C24" s="399" t="s">
        <v>194</v>
      </c>
      <c r="D24" s="400">
        <v>36833</v>
      </c>
    </row>
    <row r="25" spans="1:4" ht="15.75" thickBot="1">
      <c r="A25" s="556"/>
      <c r="B25" s="553"/>
      <c r="C25" s="399" t="s">
        <v>193</v>
      </c>
      <c r="D25" s="400">
        <v>31687</v>
      </c>
    </row>
    <row r="26" spans="1:4" ht="15.75" thickBot="1">
      <c r="A26" s="556"/>
      <c r="B26" s="553"/>
      <c r="C26" s="399" t="s">
        <v>601</v>
      </c>
      <c r="D26" s="400">
        <v>27141</v>
      </c>
    </row>
    <row r="27" spans="1:4" ht="15.75" thickBot="1">
      <c r="A27" s="556"/>
      <c r="B27" s="554"/>
      <c r="C27" s="399" t="s">
        <v>201</v>
      </c>
      <c r="D27" s="400">
        <v>18509</v>
      </c>
    </row>
    <row r="28" spans="1:4" ht="15.75" thickBot="1">
      <c r="A28" s="556"/>
      <c r="B28" s="552" t="s">
        <v>603</v>
      </c>
      <c r="C28" s="399" t="s">
        <v>192</v>
      </c>
      <c r="D28" s="400">
        <v>19023</v>
      </c>
    </row>
    <row r="29" spans="1:4" ht="15.75" thickBot="1">
      <c r="A29" s="556"/>
      <c r="B29" s="553"/>
      <c r="C29" s="399" t="s">
        <v>193</v>
      </c>
      <c r="D29" s="400">
        <v>6295</v>
      </c>
    </row>
    <row r="30" spans="1:4" ht="15.75" thickBot="1">
      <c r="A30" s="556"/>
      <c r="B30" s="553"/>
      <c r="C30" s="399" t="s">
        <v>618</v>
      </c>
      <c r="D30" s="400">
        <v>2774</v>
      </c>
    </row>
    <row r="31" spans="1:4" ht="15.75" thickBot="1">
      <c r="A31" s="556"/>
      <c r="B31" s="553"/>
      <c r="C31" s="399" t="s">
        <v>601</v>
      </c>
      <c r="D31" s="400">
        <v>2126</v>
      </c>
    </row>
    <row r="32" spans="1:4" ht="15.75" thickBot="1">
      <c r="A32" s="556"/>
      <c r="B32" s="554"/>
      <c r="C32" s="399" t="s">
        <v>639</v>
      </c>
      <c r="D32" s="400">
        <v>2089</v>
      </c>
    </row>
    <row r="33" spans="1:4" ht="15.75" thickBot="1">
      <c r="A33" s="556"/>
      <c r="B33" s="552" t="s">
        <v>604</v>
      </c>
      <c r="C33" s="399" t="s">
        <v>192</v>
      </c>
      <c r="D33" s="400">
        <v>27433</v>
      </c>
    </row>
    <row r="34" spans="1:4" ht="15.75" thickBot="1">
      <c r="A34" s="556"/>
      <c r="B34" s="553"/>
      <c r="C34" s="399" t="s">
        <v>193</v>
      </c>
      <c r="D34" s="400">
        <v>20688</v>
      </c>
    </row>
    <row r="35" spans="1:4" ht="15.75" thickBot="1">
      <c r="A35" s="556"/>
      <c r="B35" s="553"/>
      <c r="C35" s="399" t="s">
        <v>201</v>
      </c>
      <c r="D35" s="400">
        <v>6999</v>
      </c>
    </row>
    <row r="36" spans="1:4" ht="15.75" thickBot="1">
      <c r="A36" s="556"/>
      <c r="B36" s="554"/>
      <c r="C36" s="399" t="s">
        <v>194</v>
      </c>
      <c r="D36" s="400">
        <v>6624</v>
      </c>
    </row>
    <row r="37" spans="1:4" ht="15.75" thickBot="1">
      <c r="A37" s="556"/>
      <c r="B37" s="552" t="s">
        <v>607</v>
      </c>
      <c r="C37" s="399" t="s">
        <v>192</v>
      </c>
      <c r="D37" s="400">
        <v>20902</v>
      </c>
    </row>
    <row r="38" spans="1:4" ht="15.75" thickBot="1">
      <c r="A38" s="556"/>
      <c r="B38" s="553"/>
      <c r="C38" s="399" t="s">
        <v>193</v>
      </c>
      <c r="D38" s="400">
        <v>7451</v>
      </c>
    </row>
    <row r="39" spans="1:4" ht="15.75" thickBot="1">
      <c r="A39" s="556"/>
      <c r="B39" s="553"/>
      <c r="C39" s="399" t="s">
        <v>601</v>
      </c>
      <c r="D39" s="400">
        <v>4731</v>
      </c>
    </row>
    <row r="40" spans="1:4" ht="15.75" thickBot="1">
      <c r="A40" s="556"/>
      <c r="B40" s="553"/>
      <c r="C40" s="399" t="s">
        <v>194</v>
      </c>
      <c r="D40" s="400">
        <v>3991</v>
      </c>
    </row>
    <row r="41" spans="1:4" ht="15.75" thickBot="1">
      <c r="A41" s="556"/>
      <c r="B41" s="554"/>
      <c r="C41" s="399" t="s">
        <v>201</v>
      </c>
      <c r="D41" s="400">
        <v>3404</v>
      </c>
    </row>
    <row r="42" spans="1:4" ht="15.75" thickBot="1">
      <c r="A42" s="556"/>
      <c r="B42" s="552" t="s">
        <v>608</v>
      </c>
      <c r="C42" s="399" t="s">
        <v>192</v>
      </c>
      <c r="D42" s="400">
        <v>25254</v>
      </c>
    </row>
    <row r="43" spans="1:4" ht="15.75" thickBot="1">
      <c r="A43" s="556"/>
      <c r="B43" s="553"/>
      <c r="C43" s="399" t="s">
        <v>193</v>
      </c>
      <c r="D43" s="400">
        <v>18713</v>
      </c>
    </row>
    <row r="44" spans="1:4" ht="15.75" thickBot="1">
      <c r="A44" s="556"/>
      <c r="B44" s="553"/>
      <c r="C44" s="399" t="s">
        <v>194</v>
      </c>
      <c r="D44" s="400">
        <v>17202</v>
      </c>
    </row>
    <row r="45" spans="1:4" ht="15.75" thickBot="1">
      <c r="A45" s="556"/>
      <c r="B45" s="553"/>
      <c r="C45" s="399" t="s">
        <v>601</v>
      </c>
      <c r="D45" s="400">
        <v>14614</v>
      </c>
    </row>
    <row r="46" spans="1:4" ht="15.75" thickBot="1">
      <c r="A46" s="556"/>
      <c r="B46" s="554"/>
      <c r="C46" s="399" t="s">
        <v>201</v>
      </c>
      <c r="D46" s="400">
        <v>10944</v>
      </c>
    </row>
    <row r="47" spans="1:4" ht="15.75" thickBot="1">
      <c r="A47" s="556"/>
      <c r="B47" s="552" t="s">
        <v>640</v>
      </c>
      <c r="C47" s="399" t="s">
        <v>194</v>
      </c>
      <c r="D47" s="400">
        <v>2959</v>
      </c>
    </row>
    <row r="48" spans="1:4" ht="15.75" thickBot="1">
      <c r="A48" s="556"/>
      <c r="B48" s="553"/>
      <c r="C48" s="399" t="s">
        <v>635</v>
      </c>
      <c r="D48" s="400">
        <v>2506</v>
      </c>
    </row>
    <row r="49" spans="1:4" ht="15.75" thickBot="1">
      <c r="A49" s="556"/>
      <c r="B49" s="553"/>
      <c r="C49" s="399" t="s">
        <v>641</v>
      </c>
      <c r="D49" s="400">
        <v>1846</v>
      </c>
    </row>
    <row r="50" spans="1:4" ht="15.75" thickBot="1">
      <c r="A50" s="556"/>
      <c r="B50" s="553"/>
      <c r="C50" s="399" t="s">
        <v>193</v>
      </c>
      <c r="D50" s="400">
        <v>1487</v>
      </c>
    </row>
    <row r="51" spans="1:4" ht="15.75" thickBot="1">
      <c r="A51" s="556"/>
      <c r="B51" s="554"/>
      <c r="C51" s="399" t="s">
        <v>642</v>
      </c>
      <c r="D51" s="400">
        <v>1437</v>
      </c>
    </row>
    <row r="52" spans="1:4" ht="15.75" thickBot="1">
      <c r="A52" s="556"/>
      <c r="B52" s="552" t="s">
        <v>643</v>
      </c>
      <c r="C52" s="399" t="s">
        <v>192</v>
      </c>
      <c r="D52" s="400">
        <v>60065</v>
      </c>
    </row>
    <row r="53" spans="1:4" ht="15.75" thickBot="1">
      <c r="A53" s="556"/>
      <c r="B53" s="553"/>
      <c r="C53" s="399" t="s">
        <v>193</v>
      </c>
      <c r="D53" s="400">
        <v>41581</v>
      </c>
    </row>
    <row r="54" spans="1:4" ht="15.75" thickBot="1">
      <c r="A54" s="556"/>
      <c r="B54" s="553"/>
      <c r="C54" s="399" t="s">
        <v>194</v>
      </c>
      <c r="D54" s="400">
        <v>34120</v>
      </c>
    </row>
    <row r="55" spans="1:4" ht="15.75" thickBot="1">
      <c r="A55" s="556"/>
      <c r="B55" s="553"/>
      <c r="C55" s="399" t="s">
        <v>601</v>
      </c>
      <c r="D55" s="400">
        <v>23715</v>
      </c>
    </row>
    <row r="56" spans="1:4" ht="15.75" thickBot="1">
      <c r="A56" s="556"/>
      <c r="B56" s="554"/>
      <c r="C56" s="399" t="s">
        <v>201</v>
      </c>
      <c r="D56" s="400">
        <v>17995</v>
      </c>
    </row>
    <row r="57" spans="1:4" ht="15.75" thickBot="1">
      <c r="A57" s="556"/>
      <c r="B57" s="552" t="s">
        <v>627</v>
      </c>
      <c r="C57" s="399" t="s">
        <v>198</v>
      </c>
      <c r="D57" s="400">
        <v>23052</v>
      </c>
    </row>
    <row r="58" spans="1:4" ht="15.75" thickBot="1">
      <c r="A58" s="556"/>
      <c r="B58" s="553"/>
      <c r="C58" s="399" t="s">
        <v>192</v>
      </c>
      <c r="D58" s="400">
        <v>21045</v>
      </c>
    </row>
    <row r="59" spans="1:4" ht="15.75" thickBot="1">
      <c r="A59" s="556"/>
      <c r="B59" s="553"/>
      <c r="C59" s="399" t="s">
        <v>193</v>
      </c>
      <c r="D59" s="400">
        <v>19961</v>
      </c>
    </row>
    <row r="60" spans="1:4" ht="15.75" thickBot="1">
      <c r="A60" s="556"/>
      <c r="B60" s="553"/>
      <c r="C60" s="399" t="s">
        <v>216</v>
      </c>
      <c r="D60" s="400">
        <v>12449</v>
      </c>
    </row>
    <row r="61" spans="1:4" ht="15.75" thickBot="1">
      <c r="A61" s="556"/>
      <c r="B61" s="554"/>
      <c r="C61" s="399" t="s">
        <v>601</v>
      </c>
      <c r="D61" s="400">
        <v>10955</v>
      </c>
    </row>
    <row r="62" spans="1:4" ht="15.75" thickBot="1">
      <c r="A62" s="556"/>
      <c r="B62" s="552" t="s">
        <v>610</v>
      </c>
      <c r="C62" s="399" t="s">
        <v>192</v>
      </c>
      <c r="D62" s="400">
        <v>25303</v>
      </c>
    </row>
    <row r="63" spans="1:4" ht="15.75" thickBot="1">
      <c r="A63" s="556"/>
      <c r="B63" s="553"/>
      <c r="C63" s="399" t="s">
        <v>193</v>
      </c>
      <c r="D63" s="400">
        <v>11436</v>
      </c>
    </row>
    <row r="64" spans="1:4" ht="15.75" thickBot="1">
      <c r="A64" s="556"/>
      <c r="B64" s="553"/>
      <c r="C64" s="399" t="s">
        <v>601</v>
      </c>
      <c r="D64" s="400">
        <v>9541</v>
      </c>
    </row>
    <row r="65" spans="1:4" ht="15.75" thickBot="1">
      <c r="A65" s="556"/>
      <c r="B65" s="553"/>
      <c r="C65" s="399" t="s">
        <v>194</v>
      </c>
      <c r="D65" s="400">
        <v>9236</v>
      </c>
    </row>
    <row r="66" spans="1:4" ht="15.75" thickBot="1">
      <c r="A66" s="556"/>
      <c r="B66" s="554"/>
      <c r="C66" s="399" t="s">
        <v>201</v>
      </c>
      <c r="D66" s="400">
        <v>6416</v>
      </c>
    </row>
    <row r="67" spans="1:4" ht="15.75" thickBot="1">
      <c r="A67" s="556"/>
      <c r="B67" s="552" t="s">
        <v>611</v>
      </c>
      <c r="C67" s="399" t="s">
        <v>192</v>
      </c>
      <c r="D67" s="400">
        <v>5708</v>
      </c>
    </row>
    <row r="68" spans="1:4" ht="15.75" thickBot="1">
      <c r="A68" s="556"/>
      <c r="B68" s="553"/>
      <c r="C68" s="399" t="s">
        <v>193</v>
      </c>
      <c r="D68" s="400">
        <v>3276</v>
      </c>
    </row>
    <row r="69" spans="1:4" ht="15.75" thickBot="1">
      <c r="A69" s="556"/>
      <c r="B69" s="553"/>
      <c r="C69" s="399" t="s">
        <v>601</v>
      </c>
      <c r="D69" s="400">
        <v>2354</v>
      </c>
    </row>
    <row r="70" spans="1:4" ht="15.75" thickBot="1">
      <c r="A70" s="556"/>
      <c r="B70" s="553"/>
      <c r="C70" s="399" t="s">
        <v>635</v>
      </c>
      <c r="D70" s="400">
        <v>1576</v>
      </c>
    </row>
    <row r="71" spans="1:4" ht="15.75" thickBot="1">
      <c r="A71" s="556"/>
      <c r="B71" s="554"/>
      <c r="C71" s="399" t="s">
        <v>201</v>
      </c>
      <c r="D71" s="400">
        <v>1398</v>
      </c>
    </row>
    <row r="72" spans="1:4" ht="15.75" thickBot="1">
      <c r="A72" s="556"/>
      <c r="B72" s="552" t="s">
        <v>612</v>
      </c>
      <c r="C72" s="399" t="s">
        <v>198</v>
      </c>
      <c r="D72" s="400">
        <v>9239</v>
      </c>
    </row>
    <row r="73" spans="1:4" ht="15.75" thickBot="1">
      <c r="A73" s="556"/>
      <c r="B73" s="553"/>
      <c r="C73" s="399" t="s">
        <v>192</v>
      </c>
      <c r="D73" s="400">
        <v>8631</v>
      </c>
    </row>
    <row r="74" spans="1:4" ht="15.75" thickBot="1">
      <c r="A74" s="556"/>
      <c r="B74" s="553"/>
      <c r="C74" s="399" t="s">
        <v>220</v>
      </c>
      <c r="D74" s="400">
        <v>4215</v>
      </c>
    </row>
    <row r="75" spans="1:4" ht="15.75" thickBot="1">
      <c r="A75" s="556"/>
      <c r="B75" s="553"/>
      <c r="C75" s="399" t="s">
        <v>193</v>
      </c>
      <c r="D75" s="400">
        <v>3554</v>
      </c>
    </row>
    <row r="76" spans="1:4" ht="15.75" thickBot="1">
      <c r="A76" s="556"/>
      <c r="B76" s="554"/>
      <c r="C76" s="399" t="s">
        <v>216</v>
      </c>
      <c r="D76" s="400">
        <v>3066</v>
      </c>
    </row>
    <row r="77" spans="1:4" ht="15.75" thickBot="1">
      <c r="A77" s="556"/>
      <c r="B77" s="552" t="s">
        <v>613</v>
      </c>
      <c r="C77" s="399" t="s">
        <v>192</v>
      </c>
      <c r="D77" s="400">
        <v>26915</v>
      </c>
    </row>
    <row r="78" spans="1:4" ht="15.75" thickBot="1">
      <c r="A78" s="556"/>
      <c r="B78" s="553"/>
      <c r="C78" s="399" t="s">
        <v>193</v>
      </c>
      <c r="D78" s="400">
        <v>23373</v>
      </c>
    </row>
    <row r="79" spans="1:4" ht="15.75" thickBot="1">
      <c r="A79" s="556"/>
      <c r="B79" s="553"/>
      <c r="C79" s="399" t="s">
        <v>194</v>
      </c>
      <c r="D79" s="400">
        <v>17486</v>
      </c>
    </row>
    <row r="80" spans="1:4" ht="15.75" thickBot="1">
      <c r="A80" s="556"/>
      <c r="B80" s="553"/>
      <c r="C80" s="399" t="s">
        <v>601</v>
      </c>
      <c r="D80" s="400">
        <v>12845</v>
      </c>
    </row>
    <row r="81" spans="1:4" ht="15.75" thickBot="1">
      <c r="A81" s="556"/>
      <c r="B81" s="554"/>
      <c r="C81" s="399" t="s">
        <v>201</v>
      </c>
      <c r="D81" s="400">
        <v>10325</v>
      </c>
    </row>
    <row r="82" spans="1:4" ht="15.75" thickBot="1">
      <c r="A82" s="556"/>
      <c r="B82" s="552" t="s">
        <v>644</v>
      </c>
      <c r="C82" s="399" t="s">
        <v>224</v>
      </c>
      <c r="D82" s="400">
        <v>84716</v>
      </c>
    </row>
    <row r="83" spans="1:4" ht="15.75" thickBot="1">
      <c r="A83" s="556"/>
      <c r="B83" s="553"/>
      <c r="C83" s="399" t="s">
        <v>192</v>
      </c>
      <c r="D83" s="400">
        <v>77643</v>
      </c>
    </row>
    <row r="84" spans="1:4" ht="15.75" thickBot="1">
      <c r="A84" s="556"/>
      <c r="B84" s="553"/>
      <c r="C84" s="399" t="s">
        <v>194</v>
      </c>
      <c r="D84" s="400">
        <v>46887</v>
      </c>
    </row>
    <row r="85" spans="1:4" ht="15.75" thickBot="1">
      <c r="A85" s="556"/>
      <c r="B85" s="553"/>
      <c r="C85" s="399" t="s">
        <v>193</v>
      </c>
      <c r="D85" s="400">
        <v>46875</v>
      </c>
    </row>
    <row r="86" spans="1:4" ht="15.75" thickBot="1">
      <c r="A86" s="556"/>
      <c r="B86" s="554"/>
      <c r="C86" s="399" t="s">
        <v>601</v>
      </c>
      <c r="D86" s="400">
        <v>30861</v>
      </c>
    </row>
    <row r="87" spans="1:4" ht="15.75" thickBot="1">
      <c r="A87" s="556"/>
      <c r="B87" s="552" t="s">
        <v>616</v>
      </c>
      <c r="C87" s="399" t="s">
        <v>193</v>
      </c>
      <c r="D87" s="400">
        <v>7059</v>
      </c>
    </row>
    <row r="88" spans="1:4" ht="15.75" thickBot="1">
      <c r="A88" s="556"/>
      <c r="B88" s="553"/>
      <c r="C88" s="399" t="s">
        <v>198</v>
      </c>
      <c r="D88" s="400">
        <v>6944</v>
      </c>
    </row>
    <row r="89" spans="1:4" ht="15.75" thickBot="1">
      <c r="A89" s="556"/>
      <c r="B89" s="553"/>
      <c r="C89" s="399" t="s">
        <v>192</v>
      </c>
      <c r="D89" s="400">
        <v>6052</v>
      </c>
    </row>
    <row r="90" spans="1:4" ht="15.75" thickBot="1">
      <c r="A90" s="556"/>
      <c r="B90" s="553"/>
      <c r="C90" s="399" t="s">
        <v>601</v>
      </c>
      <c r="D90" s="400">
        <v>4259</v>
      </c>
    </row>
    <row r="91" spans="1:4" ht="15.75" thickBot="1">
      <c r="A91" s="556"/>
      <c r="B91" s="554"/>
      <c r="C91" s="399" t="s">
        <v>216</v>
      </c>
      <c r="D91" s="400">
        <v>2900</v>
      </c>
    </row>
    <row r="92" spans="1:4" ht="15.75" thickBot="1">
      <c r="A92" s="556"/>
      <c r="B92" s="552" t="s">
        <v>619</v>
      </c>
      <c r="C92" s="399" t="s">
        <v>193</v>
      </c>
      <c r="D92" s="400">
        <v>34877</v>
      </c>
    </row>
    <row r="93" spans="1:4" ht="15.75" thickBot="1">
      <c r="A93" s="556"/>
      <c r="B93" s="553"/>
      <c r="C93" s="399" t="s">
        <v>601</v>
      </c>
      <c r="D93" s="400">
        <v>29645</v>
      </c>
    </row>
    <row r="94" spans="1:4" ht="15.75" thickBot="1">
      <c r="A94" s="556"/>
      <c r="B94" s="553"/>
      <c r="C94" s="399" t="s">
        <v>192</v>
      </c>
      <c r="D94" s="400">
        <v>23698</v>
      </c>
    </row>
    <row r="95" spans="1:4" ht="15.75" thickBot="1">
      <c r="A95" s="556"/>
      <c r="B95" s="553"/>
      <c r="C95" s="399" t="s">
        <v>198</v>
      </c>
      <c r="D95" s="400">
        <v>22633</v>
      </c>
    </row>
    <row r="96" spans="1:4" ht="15.75" thickBot="1">
      <c r="A96" s="556"/>
      <c r="B96" s="554"/>
      <c r="C96" s="399" t="s">
        <v>194</v>
      </c>
      <c r="D96" s="400">
        <v>20054</v>
      </c>
    </row>
    <row r="97" spans="1:4" ht="15.75" thickBot="1">
      <c r="A97" s="556"/>
      <c r="B97" s="552" t="s">
        <v>620</v>
      </c>
      <c r="C97" s="399" t="s">
        <v>192</v>
      </c>
      <c r="D97" s="400">
        <v>5194</v>
      </c>
    </row>
    <row r="98" spans="1:4" ht="15.75" thickBot="1">
      <c r="A98" s="556"/>
      <c r="B98" s="553"/>
      <c r="C98" s="399" t="s">
        <v>193</v>
      </c>
      <c r="D98" s="400">
        <v>1950</v>
      </c>
    </row>
    <row r="99" spans="1:4" ht="15.75" thickBot="1">
      <c r="A99" s="556"/>
      <c r="B99" s="553"/>
      <c r="C99" s="399" t="s">
        <v>207</v>
      </c>
      <c r="D99" s="400">
        <v>836</v>
      </c>
    </row>
    <row r="100" spans="1:4" ht="15.75" thickBot="1">
      <c r="A100" s="556"/>
      <c r="B100" s="553"/>
      <c r="C100" s="399" t="s">
        <v>601</v>
      </c>
      <c r="D100" s="400">
        <v>831</v>
      </c>
    </row>
    <row r="101" spans="1:4" ht="15.75" thickBot="1">
      <c r="A101" s="557"/>
      <c r="B101" s="554"/>
      <c r="C101" s="399" t="s">
        <v>201</v>
      </c>
      <c r="D101" s="400">
        <v>820</v>
      </c>
    </row>
    <row r="102" spans="1:4" ht="15.75" thickBot="1">
      <c r="A102" s="555">
        <v>2016</v>
      </c>
      <c r="B102" s="552" t="s">
        <v>592</v>
      </c>
      <c r="C102" s="399" t="s">
        <v>192</v>
      </c>
      <c r="D102" s="400">
        <v>2835</v>
      </c>
    </row>
    <row r="103" spans="1:4" ht="15.75" thickBot="1">
      <c r="A103" s="556"/>
      <c r="B103" s="553"/>
      <c r="C103" s="399" t="s">
        <v>193</v>
      </c>
      <c r="D103" s="400">
        <v>1993</v>
      </c>
    </row>
    <row r="104" spans="1:4" ht="15.75" thickBot="1">
      <c r="A104" s="556"/>
      <c r="B104" s="553"/>
      <c r="C104" s="399" t="s">
        <v>645</v>
      </c>
      <c r="D104" s="400">
        <v>629</v>
      </c>
    </row>
    <row r="105" spans="1:4" ht="15.75" thickBot="1">
      <c r="A105" s="556"/>
      <c r="B105" s="553"/>
      <c r="C105" s="399" t="s">
        <v>207</v>
      </c>
      <c r="D105" s="400">
        <v>557</v>
      </c>
    </row>
    <row r="106" spans="1:4" ht="15.75" thickBot="1">
      <c r="A106" s="556"/>
      <c r="B106" s="554"/>
      <c r="C106" s="399" t="s">
        <v>198</v>
      </c>
      <c r="D106" s="400">
        <v>443</v>
      </c>
    </row>
    <row r="107" spans="1:4" ht="15.75" thickBot="1">
      <c r="A107" s="556"/>
      <c r="B107" s="552" t="s">
        <v>597</v>
      </c>
      <c r="C107" s="399" t="s">
        <v>194</v>
      </c>
      <c r="D107" s="400">
        <v>5108</v>
      </c>
    </row>
    <row r="108" spans="1:4" ht="15.75" thickBot="1">
      <c r="A108" s="556"/>
      <c r="B108" s="553"/>
      <c r="C108" s="399" t="s">
        <v>192</v>
      </c>
      <c r="D108" s="400">
        <v>3235</v>
      </c>
    </row>
    <row r="109" spans="1:4" ht="15.75" thickBot="1">
      <c r="A109" s="556"/>
      <c r="B109" s="553"/>
      <c r="C109" s="399" t="s">
        <v>224</v>
      </c>
      <c r="D109" s="400">
        <v>2545</v>
      </c>
    </row>
    <row r="110" spans="1:4" ht="15.75" thickBot="1">
      <c r="A110" s="556"/>
      <c r="B110" s="553"/>
      <c r="C110" s="399" t="s">
        <v>601</v>
      </c>
      <c r="D110" s="400">
        <v>1478</v>
      </c>
    </row>
    <row r="111" spans="1:4" ht="15.75" thickBot="1">
      <c r="A111" s="556"/>
      <c r="B111" s="554"/>
      <c r="C111" s="399" t="s">
        <v>233</v>
      </c>
      <c r="D111" s="400">
        <v>1438</v>
      </c>
    </row>
    <row r="112" spans="1:4" ht="15.75" thickBot="1">
      <c r="A112" s="556"/>
      <c r="B112" s="552" t="s">
        <v>600</v>
      </c>
      <c r="C112" s="399" t="s">
        <v>192</v>
      </c>
      <c r="D112" s="400">
        <v>7944</v>
      </c>
    </row>
    <row r="113" spans="1:4" ht="15.75" thickBot="1">
      <c r="A113" s="556"/>
      <c r="B113" s="553"/>
      <c r="C113" s="399" t="s">
        <v>193</v>
      </c>
      <c r="D113" s="400">
        <v>1961</v>
      </c>
    </row>
    <row r="114" spans="1:4" ht="15.75" thickBot="1">
      <c r="A114" s="556"/>
      <c r="B114" s="553"/>
      <c r="C114" s="399" t="s">
        <v>201</v>
      </c>
      <c r="D114" s="400">
        <v>1203</v>
      </c>
    </row>
    <row r="115" spans="1:4" ht="15.75" thickBot="1">
      <c r="A115" s="556"/>
      <c r="B115" s="553"/>
      <c r="C115" s="399" t="s">
        <v>601</v>
      </c>
      <c r="D115" s="400">
        <v>1050</v>
      </c>
    </row>
    <row r="116" spans="1:4" ht="15.75" thickBot="1">
      <c r="A116" s="556"/>
      <c r="B116" s="554"/>
      <c r="C116" s="399" t="s">
        <v>639</v>
      </c>
      <c r="D116" s="400">
        <v>872</v>
      </c>
    </row>
    <row r="117" spans="1:4" ht="15.75" thickBot="1">
      <c r="A117" s="556"/>
      <c r="B117" s="552" t="s">
        <v>636</v>
      </c>
      <c r="C117" s="399" t="s">
        <v>646</v>
      </c>
      <c r="D117" s="400">
        <v>347</v>
      </c>
    </row>
    <row r="118" spans="1:4" ht="15.75" thickBot="1">
      <c r="A118" s="556"/>
      <c r="B118" s="553"/>
      <c r="C118" s="399" t="s">
        <v>647</v>
      </c>
      <c r="D118" s="400">
        <v>306</v>
      </c>
    </row>
    <row r="119" spans="1:4" ht="15.75" thickBot="1">
      <c r="A119" s="556"/>
      <c r="B119" s="553"/>
      <c r="C119" s="399" t="s">
        <v>648</v>
      </c>
      <c r="D119" s="400">
        <v>185</v>
      </c>
    </row>
    <row r="120" spans="1:4" ht="15.75" thickBot="1">
      <c r="A120" s="556"/>
      <c r="B120" s="553"/>
      <c r="C120" s="399" t="s">
        <v>649</v>
      </c>
      <c r="D120" s="400">
        <v>109</v>
      </c>
    </row>
    <row r="121" spans="1:4" ht="15.75" thickBot="1">
      <c r="A121" s="556"/>
      <c r="B121" s="554"/>
      <c r="C121" s="399" t="s">
        <v>650</v>
      </c>
      <c r="D121" s="400">
        <v>103</v>
      </c>
    </row>
    <row r="122" spans="1:4" ht="15.75" thickBot="1">
      <c r="A122" s="556"/>
      <c r="B122" s="552" t="s">
        <v>638</v>
      </c>
      <c r="C122" s="399" t="s">
        <v>192</v>
      </c>
      <c r="D122" s="400">
        <v>11436</v>
      </c>
    </row>
    <row r="123" spans="1:4" ht="15.75" thickBot="1">
      <c r="A123" s="556"/>
      <c r="B123" s="553"/>
      <c r="C123" s="399" t="s">
        <v>193</v>
      </c>
      <c r="D123" s="400">
        <v>6203</v>
      </c>
    </row>
    <row r="124" spans="1:4" ht="15.75" thickBot="1">
      <c r="A124" s="556"/>
      <c r="B124" s="553"/>
      <c r="C124" s="399" t="s">
        <v>194</v>
      </c>
      <c r="D124" s="400">
        <v>4680</v>
      </c>
    </row>
    <row r="125" spans="1:4" ht="15.75" thickBot="1">
      <c r="A125" s="556"/>
      <c r="B125" s="553"/>
      <c r="C125" s="399" t="s">
        <v>198</v>
      </c>
      <c r="D125" s="400">
        <v>3150</v>
      </c>
    </row>
    <row r="126" spans="1:4" ht="15.75" thickBot="1">
      <c r="A126" s="556"/>
      <c r="B126" s="554"/>
      <c r="C126" s="399" t="s">
        <v>237</v>
      </c>
      <c r="D126" s="400">
        <v>2944</v>
      </c>
    </row>
    <row r="127" spans="1:4" ht="15.75" thickBot="1">
      <c r="A127" s="556"/>
      <c r="B127" s="401" t="s">
        <v>603</v>
      </c>
      <c r="C127" s="399" t="s">
        <v>651</v>
      </c>
      <c r="D127" s="400">
        <v>48</v>
      </c>
    </row>
    <row r="128" spans="1:4" ht="15.75" thickBot="1">
      <c r="A128" s="556"/>
      <c r="B128" s="549" t="s">
        <v>604</v>
      </c>
      <c r="C128" s="399" t="s">
        <v>192</v>
      </c>
      <c r="D128" s="400">
        <v>6544</v>
      </c>
    </row>
    <row r="129" spans="1:4" ht="15.75" thickBot="1">
      <c r="A129" s="556"/>
      <c r="B129" s="550"/>
      <c r="C129" s="399" t="s">
        <v>193</v>
      </c>
      <c r="D129" s="400">
        <v>4393</v>
      </c>
    </row>
    <row r="130" spans="1:4" ht="15.75" thickBot="1">
      <c r="A130" s="556"/>
      <c r="B130" s="550"/>
      <c r="C130" s="399" t="s">
        <v>198</v>
      </c>
      <c r="D130" s="400">
        <v>1480</v>
      </c>
    </row>
    <row r="131" spans="1:4" ht="15.75" thickBot="1">
      <c r="A131" s="556"/>
      <c r="B131" s="550"/>
      <c r="C131" s="399" t="s">
        <v>194</v>
      </c>
      <c r="D131" s="400">
        <v>1205</v>
      </c>
    </row>
    <row r="132" spans="1:4" ht="15.75" thickBot="1">
      <c r="A132" s="556"/>
      <c r="B132" s="551"/>
      <c r="C132" s="399" t="s">
        <v>207</v>
      </c>
      <c r="D132" s="400">
        <v>1167</v>
      </c>
    </row>
    <row r="133" spans="1:4" ht="15.75" thickBot="1">
      <c r="A133" s="556"/>
      <c r="B133" s="549" t="s">
        <v>607</v>
      </c>
      <c r="C133" s="399" t="s">
        <v>192</v>
      </c>
      <c r="D133" s="400">
        <v>3547</v>
      </c>
    </row>
    <row r="134" spans="1:4" ht="15.75" thickBot="1">
      <c r="A134" s="556"/>
      <c r="B134" s="550"/>
      <c r="C134" s="399" t="s">
        <v>193</v>
      </c>
      <c r="D134" s="400">
        <v>1346</v>
      </c>
    </row>
    <row r="135" spans="1:4" ht="15.75" thickBot="1">
      <c r="A135" s="556"/>
      <c r="B135" s="550"/>
      <c r="C135" s="399" t="s">
        <v>198</v>
      </c>
      <c r="D135" s="400">
        <v>1201</v>
      </c>
    </row>
    <row r="136" spans="1:4" ht="15.75" thickBot="1">
      <c r="A136" s="556"/>
      <c r="B136" s="550"/>
      <c r="C136" s="399" t="s">
        <v>240</v>
      </c>
      <c r="D136" s="400">
        <v>867</v>
      </c>
    </row>
    <row r="137" spans="1:4" ht="15.75" thickBot="1">
      <c r="A137" s="556"/>
      <c r="B137" s="551"/>
      <c r="C137" s="399" t="s">
        <v>601</v>
      </c>
      <c r="D137" s="400">
        <v>587</v>
      </c>
    </row>
    <row r="138" spans="1:4" ht="15.75" thickBot="1">
      <c r="A138" s="556"/>
      <c r="B138" s="549" t="s">
        <v>608</v>
      </c>
      <c r="C138" s="399" t="s">
        <v>192</v>
      </c>
      <c r="D138" s="400">
        <v>6664</v>
      </c>
    </row>
    <row r="139" spans="1:4" ht="15.75" thickBot="1">
      <c r="A139" s="556"/>
      <c r="B139" s="550"/>
      <c r="C139" s="399" t="s">
        <v>193</v>
      </c>
      <c r="D139" s="400">
        <v>5490</v>
      </c>
    </row>
    <row r="140" spans="1:4" ht="15.75" thickBot="1">
      <c r="A140" s="556"/>
      <c r="B140" s="550"/>
      <c r="C140" s="399" t="s">
        <v>194</v>
      </c>
      <c r="D140" s="400">
        <v>4250</v>
      </c>
    </row>
    <row r="141" spans="1:4" ht="15.75" thickBot="1">
      <c r="A141" s="556"/>
      <c r="B141" s="550"/>
      <c r="C141" s="399" t="s">
        <v>601</v>
      </c>
      <c r="D141" s="400">
        <v>2233</v>
      </c>
    </row>
    <row r="142" spans="1:4" ht="15.75" thickBot="1">
      <c r="A142" s="556"/>
      <c r="B142" s="551"/>
      <c r="C142" s="399" t="s">
        <v>198</v>
      </c>
      <c r="D142" s="400">
        <v>2030</v>
      </c>
    </row>
    <row r="143" spans="1:4" ht="15.75" thickBot="1">
      <c r="A143" s="556"/>
      <c r="B143" s="549" t="s">
        <v>640</v>
      </c>
      <c r="C143" s="399" t="s">
        <v>198</v>
      </c>
      <c r="D143" s="400">
        <v>1034</v>
      </c>
    </row>
    <row r="144" spans="1:4" ht="15.75" thickBot="1">
      <c r="A144" s="556"/>
      <c r="B144" s="550"/>
      <c r="C144" s="399" t="s">
        <v>194</v>
      </c>
      <c r="D144" s="400">
        <v>256</v>
      </c>
    </row>
    <row r="145" spans="1:4" ht="15.75" thickBot="1">
      <c r="A145" s="556"/>
      <c r="B145" s="550"/>
      <c r="C145" s="399" t="s">
        <v>220</v>
      </c>
      <c r="D145" s="400">
        <v>156</v>
      </c>
    </row>
    <row r="146" spans="1:4" ht="15.75" thickBot="1">
      <c r="A146" s="556"/>
      <c r="B146" s="550"/>
      <c r="C146" s="399" t="s">
        <v>635</v>
      </c>
      <c r="D146" s="400">
        <v>135</v>
      </c>
    </row>
    <row r="147" spans="1:4" ht="15.75" thickBot="1">
      <c r="A147" s="556"/>
      <c r="B147" s="551"/>
      <c r="C147" s="399" t="s">
        <v>652</v>
      </c>
      <c r="D147" s="400">
        <v>133</v>
      </c>
    </row>
    <row r="148" spans="1:4" ht="15.75" thickBot="1">
      <c r="A148" s="556"/>
      <c r="B148" s="549" t="s">
        <v>221</v>
      </c>
      <c r="C148" s="399" t="s">
        <v>192</v>
      </c>
      <c r="D148" s="400">
        <v>4496</v>
      </c>
    </row>
    <row r="149" spans="1:4" ht="15.75" thickBot="1">
      <c r="A149" s="556"/>
      <c r="B149" s="550"/>
      <c r="C149" s="399" t="s">
        <v>193</v>
      </c>
      <c r="D149" s="400">
        <v>3784</v>
      </c>
    </row>
    <row r="150" spans="1:4" ht="15.75" thickBot="1">
      <c r="A150" s="556"/>
      <c r="B150" s="550"/>
      <c r="C150" s="399" t="s">
        <v>194</v>
      </c>
      <c r="D150" s="400">
        <v>2476</v>
      </c>
    </row>
    <row r="151" spans="1:4" ht="15.75" thickBot="1">
      <c r="A151" s="556"/>
      <c r="B151" s="550"/>
      <c r="C151" s="399" t="s">
        <v>201</v>
      </c>
      <c r="D151" s="400">
        <v>1321</v>
      </c>
    </row>
    <row r="152" spans="1:4" ht="15.75" thickBot="1">
      <c r="A152" s="556"/>
      <c r="B152" s="551"/>
      <c r="C152" s="399" t="s">
        <v>601</v>
      </c>
      <c r="D152" s="400">
        <v>1192</v>
      </c>
    </row>
    <row r="153" spans="1:4" ht="15.75" thickBot="1">
      <c r="A153" s="556"/>
      <c r="B153" s="549" t="s">
        <v>627</v>
      </c>
      <c r="C153" s="399" t="s">
        <v>198</v>
      </c>
      <c r="D153" s="400">
        <v>3132</v>
      </c>
    </row>
    <row r="154" spans="1:4" ht="15.75" thickBot="1">
      <c r="A154" s="556"/>
      <c r="B154" s="550"/>
      <c r="C154" s="399" t="s">
        <v>193</v>
      </c>
      <c r="D154" s="400">
        <v>2262</v>
      </c>
    </row>
    <row r="155" spans="1:4" ht="15.75" thickBot="1">
      <c r="A155" s="556"/>
      <c r="B155" s="550"/>
      <c r="C155" s="399" t="s">
        <v>192</v>
      </c>
      <c r="D155" s="400">
        <v>1487</v>
      </c>
    </row>
    <row r="156" spans="1:4" ht="15.75" thickBot="1">
      <c r="A156" s="556"/>
      <c r="B156" s="550"/>
      <c r="C156" s="399" t="s">
        <v>220</v>
      </c>
      <c r="D156" s="400">
        <v>774</v>
      </c>
    </row>
    <row r="157" spans="1:4" ht="15.75" thickBot="1">
      <c r="A157" s="556"/>
      <c r="B157" s="551"/>
      <c r="C157" s="399" t="s">
        <v>601</v>
      </c>
      <c r="D157" s="400">
        <v>647</v>
      </c>
    </row>
    <row r="158" spans="1:4" ht="15.75" thickBot="1">
      <c r="A158" s="556"/>
      <c r="B158" s="549" t="s">
        <v>610</v>
      </c>
      <c r="C158" s="399" t="s">
        <v>192</v>
      </c>
      <c r="D158" s="400">
        <v>4679</v>
      </c>
    </row>
    <row r="159" spans="1:4" ht="15.75" thickBot="1">
      <c r="A159" s="556"/>
      <c r="B159" s="550"/>
      <c r="C159" s="399" t="s">
        <v>194</v>
      </c>
      <c r="D159" s="400">
        <v>3290</v>
      </c>
    </row>
    <row r="160" spans="1:4" ht="15.75" thickBot="1">
      <c r="A160" s="556"/>
      <c r="B160" s="550"/>
      <c r="C160" s="399" t="s">
        <v>193</v>
      </c>
      <c r="D160" s="400">
        <v>2962</v>
      </c>
    </row>
    <row r="161" spans="1:4" ht="15.75" thickBot="1">
      <c r="A161" s="556"/>
      <c r="B161" s="550"/>
      <c r="C161" s="399" t="s">
        <v>601</v>
      </c>
      <c r="D161" s="400">
        <v>2703</v>
      </c>
    </row>
    <row r="162" spans="1:4" ht="15.75" thickBot="1">
      <c r="A162" s="556"/>
      <c r="B162" s="551"/>
      <c r="C162" s="399" t="s">
        <v>201</v>
      </c>
      <c r="D162" s="400">
        <v>1303</v>
      </c>
    </row>
    <row r="163" spans="1:4" ht="15.75" thickBot="1">
      <c r="A163" s="556"/>
      <c r="B163" s="549" t="s">
        <v>611</v>
      </c>
      <c r="C163" s="399" t="s">
        <v>601</v>
      </c>
      <c r="D163" s="400">
        <v>275</v>
      </c>
    </row>
    <row r="164" spans="1:4" ht="15.75" thickBot="1">
      <c r="A164" s="556"/>
      <c r="B164" s="550"/>
      <c r="C164" s="399" t="s">
        <v>635</v>
      </c>
      <c r="D164" s="400">
        <v>186</v>
      </c>
    </row>
    <row r="165" spans="1:4" ht="15.75" thickBot="1">
      <c r="A165" s="556"/>
      <c r="B165" s="550"/>
      <c r="C165" s="399" t="s">
        <v>653</v>
      </c>
      <c r="D165" s="400">
        <v>177</v>
      </c>
    </row>
    <row r="166" spans="1:4" ht="15.75" thickBot="1">
      <c r="A166" s="556"/>
      <c r="B166" s="550"/>
      <c r="C166" s="399" t="s">
        <v>654</v>
      </c>
      <c r="D166" s="400">
        <v>177</v>
      </c>
    </row>
    <row r="167" spans="1:4" ht="15.75" thickBot="1">
      <c r="A167" s="556"/>
      <c r="B167" s="551"/>
      <c r="C167" s="399" t="s">
        <v>655</v>
      </c>
      <c r="D167" s="400">
        <v>168</v>
      </c>
    </row>
    <row r="168" spans="1:4" ht="15.75" thickBot="1">
      <c r="A168" s="556"/>
      <c r="B168" s="549" t="s">
        <v>612</v>
      </c>
      <c r="C168" s="399" t="s">
        <v>198</v>
      </c>
      <c r="D168" s="400">
        <v>5847</v>
      </c>
    </row>
    <row r="169" spans="1:4" ht="15.75" thickBot="1">
      <c r="A169" s="556"/>
      <c r="B169" s="550"/>
      <c r="C169" s="399" t="s">
        <v>220</v>
      </c>
      <c r="D169" s="400">
        <v>2810</v>
      </c>
    </row>
    <row r="170" spans="1:4" ht="15.75" thickBot="1">
      <c r="A170" s="556"/>
      <c r="B170" s="550"/>
      <c r="C170" s="399" t="s">
        <v>656</v>
      </c>
      <c r="D170" s="400">
        <v>1140</v>
      </c>
    </row>
    <row r="171" spans="1:4" ht="15.75" thickBot="1">
      <c r="A171" s="556"/>
      <c r="B171" s="550"/>
      <c r="C171" s="399" t="s">
        <v>657</v>
      </c>
      <c r="D171" s="400">
        <v>935</v>
      </c>
    </row>
    <row r="172" spans="1:4" ht="15.75" thickBot="1">
      <c r="A172" s="556"/>
      <c r="B172" s="551"/>
      <c r="C172" s="399" t="s">
        <v>658</v>
      </c>
      <c r="D172" s="400">
        <v>760</v>
      </c>
    </row>
    <row r="173" spans="1:4" ht="15.75" thickBot="1">
      <c r="A173" s="556"/>
      <c r="B173" s="549" t="s">
        <v>613</v>
      </c>
      <c r="C173" s="399" t="s">
        <v>192</v>
      </c>
      <c r="D173" s="400">
        <v>8786</v>
      </c>
    </row>
    <row r="174" spans="1:4" ht="15.75" thickBot="1">
      <c r="A174" s="556"/>
      <c r="B174" s="550"/>
      <c r="C174" s="399" t="s">
        <v>194</v>
      </c>
      <c r="D174" s="400">
        <v>4864</v>
      </c>
    </row>
    <row r="175" spans="1:4" ht="15.75" thickBot="1">
      <c r="A175" s="556"/>
      <c r="B175" s="550"/>
      <c r="C175" s="399" t="s">
        <v>193</v>
      </c>
      <c r="D175" s="400">
        <v>4694</v>
      </c>
    </row>
    <row r="176" spans="1:4" ht="15.75" thickBot="1">
      <c r="A176" s="556"/>
      <c r="B176" s="550"/>
      <c r="C176" s="399" t="s">
        <v>198</v>
      </c>
      <c r="D176" s="400">
        <v>3373</v>
      </c>
    </row>
    <row r="177" spans="1:4" ht="15.75" thickBot="1">
      <c r="A177" s="556"/>
      <c r="B177" s="551"/>
      <c r="C177" s="399" t="s">
        <v>601</v>
      </c>
      <c r="D177" s="400">
        <v>3090</v>
      </c>
    </row>
    <row r="178" spans="1:4" ht="15.75" thickBot="1">
      <c r="A178" s="556"/>
      <c r="B178" s="549" t="s">
        <v>644</v>
      </c>
      <c r="C178" s="399" t="s">
        <v>192</v>
      </c>
      <c r="D178" s="400">
        <v>14925</v>
      </c>
    </row>
    <row r="179" spans="1:4" ht="15.75" thickBot="1">
      <c r="A179" s="556"/>
      <c r="B179" s="550"/>
      <c r="C179" s="399" t="s">
        <v>193</v>
      </c>
      <c r="D179" s="400">
        <v>13972</v>
      </c>
    </row>
    <row r="180" spans="1:4" ht="15.75" thickBot="1">
      <c r="A180" s="556"/>
      <c r="B180" s="550"/>
      <c r="C180" s="399" t="s">
        <v>198</v>
      </c>
      <c r="D180" s="400">
        <v>10466</v>
      </c>
    </row>
    <row r="181" spans="1:4" ht="15.75" thickBot="1">
      <c r="A181" s="556"/>
      <c r="B181" s="550"/>
      <c r="C181" s="399" t="s">
        <v>194</v>
      </c>
      <c r="D181" s="400">
        <v>5214</v>
      </c>
    </row>
    <row r="182" spans="1:4" ht="15.75" thickBot="1">
      <c r="A182" s="556"/>
      <c r="B182" s="551"/>
      <c r="C182" s="399" t="s">
        <v>201</v>
      </c>
      <c r="D182" s="400">
        <v>4442</v>
      </c>
    </row>
    <row r="183" spans="1:4" ht="15.75" thickBot="1">
      <c r="A183" s="556"/>
      <c r="B183" s="549" t="s">
        <v>616</v>
      </c>
      <c r="C183" s="399" t="s">
        <v>198</v>
      </c>
      <c r="D183" s="400">
        <v>745</v>
      </c>
    </row>
    <row r="184" spans="1:4" ht="15.75" thickBot="1">
      <c r="A184" s="556"/>
      <c r="B184" s="550"/>
      <c r="C184" s="399" t="s">
        <v>193</v>
      </c>
      <c r="D184" s="400">
        <v>591</v>
      </c>
    </row>
    <row r="185" spans="1:4" ht="15.75" thickBot="1">
      <c r="A185" s="556"/>
      <c r="B185" s="550"/>
      <c r="C185" s="399" t="s">
        <v>216</v>
      </c>
      <c r="D185" s="400">
        <v>359</v>
      </c>
    </row>
    <row r="186" spans="1:4" ht="15.75" thickBot="1">
      <c r="A186" s="556"/>
      <c r="B186" s="550"/>
      <c r="C186" s="399" t="s">
        <v>194</v>
      </c>
      <c r="D186" s="400">
        <v>195</v>
      </c>
    </row>
    <row r="187" spans="1:4" ht="15.75" thickBot="1">
      <c r="A187" s="556"/>
      <c r="B187" s="551"/>
      <c r="C187" s="399" t="s">
        <v>601</v>
      </c>
      <c r="D187" s="400">
        <v>141</v>
      </c>
    </row>
    <row r="188" spans="1:4" ht="15.75" thickBot="1">
      <c r="A188" s="556"/>
      <c r="B188" s="549" t="s">
        <v>619</v>
      </c>
      <c r="C188" s="399" t="s">
        <v>194</v>
      </c>
      <c r="D188" s="400">
        <v>4880</v>
      </c>
    </row>
    <row r="189" spans="1:4" ht="15.75" thickBot="1">
      <c r="A189" s="556"/>
      <c r="B189" s="550"/>
      <c r="C189" s="399" t="s">
        <v>193</v>
      </c>
      <c r="D189" s="400">
        <v>4121</v>
      </c>
    </row>
    <row r="190" spans="1:4" ht="15.75" thickBot="1">
      <c r="A190" s="556"/>
      <c r="B190" s="550"/>
      <c r="C190" s="399" t="s">
        <v>192</v>
      </c>
      <c r="D190" s="400">
        <v>3404</v>
      </c>
    </row>
    <row r="191" spans="1:4" ht="15.75" thickBot="1">
      <c r="A191" s="556"/>
      <c r="B191" s="550"/>
      <c r="C191" s="399" t="s">
        <v>198</v>
      </c>
      <c r="D191" s="400">
        <v>2751</v>
      </c>
    </row>
    <row r="192" spans="1:4" ht="15.75" thickBot="1">
      <c r="A192" s="556"/>
      <c r="B192" s="551"/>
      <c r="C192" s="399" t="s">
        <v>601</v>
      </c>
      <c r="D192" s="400">
        <v>2722</v>
      </c>
    </row>
    <row r="193" spans="1:4" ht="15.75" thickBot="1">
      <c r="A193" s="556"/>
      <c r="B193" s="549" t="s">
        <v>620</v>
      </c>
      <c r="C193" s="399" t="s">
        <v>192</v>
      </c>
      <c r="D193" s="400">
        <v>1604</v>
      </c>
    </row>
    <row r="194" spans="1:4" ht="15.75" thickBot="1">
      <c r="A194" s="556"/>
      <c r="B194" s="550"/>
      <c r="C194" s="399" t="s">
        <v>193</v>
      </c>
      <c r="D194" s="400">
        <v>1271</v>
      </c>
    </row>
    <row r="195" spans="1:4" ht="15.75" thickBot="1">
      <c r="A195" s="556"/>
      <c r="B195" s="550"/>
      <c r="C195" s="399" t="s">
        <v>207</v>
      </c>
      <c r="D195" s="400">
        <v>338</v>
      </c>
    </row>
    <row r="196" spans="1:4" ht="15.75" thickBot="1">
      <c r="A196" s="556"/>
      <c r="B196" s="550"/>
      <c r="C196" s="399" t="s">
        <v>198</v>
      </c>
      <c r="D196" s="400">
        <v>259</v>
      </c>
    </row>
    <row r="197" spans="1:4" ht="15.75" thickBot="1">
      <c r="A197" s="557"/>
      <c r="B197" s="551"/>
      <c r="C197" s="399" t="s">
        <v>201</v>
      </c>
      <c r="D197" s="400">
        <v>195</v>
      </c>
    </row>
  </sheetData>
  <sheetProtection/>
  <mergeCells count="42">
    <mergeCell ref="B72:B76"/>
    <mergeCell ref="A3:A101"/>
    <mergeCell ref="B3:B7"/>
    <mergeCell ref="B8:B12"/>
    <mergeCell ref="B13:B17"/>
    <mergeCell ref="B18:B22"/>
    <mergeCell ref="B23:B27"/>
    <mergeCell ref="B28:B32"/>
    <mergeCell ref="B33:B36"/>
    <mergeCell ref="B37:B41"/>
    <mergeCell ref="B42:B46"/>
    <mergeCell ref="B47:B51"/>
    <mergeCell ref="B52:B56"/>
    <mergeCell ref="B57:B61"/>
    <mergeCell ref="B62:B66"/>
    <mergeCell ref="B67:B71"/>
    <mergeCell ref="A102:A197"/>
    <mergeCell ref="B102:B106"/>
    <mergeCell ref="B107:B111"/>
    <mergeCell ref="B112:B116"/>
    <mergeCell ref="B117:B121"/>
    <mergeCell ref="B183:B187"/>
    <mergeCell ref="B188:B192"/>
    <mergeCell ref="B193:B197"/>
    <mergeCell ref="B173:B177"/>
    <mergeCell ref="B178:B182"/>
    <mergeCell ref="F3:M10"/>
    <mergeCell ref="B153:B157"/>
    <mergeCell ref="B158:B162"/>
    <mergeCell ref="B163:B167"/>
    <mergeCell ref="B168:B172"/>
    <mergeCell ref="B122:B126"/>
    <mergeCell ref="B128:B132"/>
    <mergeCell ref="B133:B137"/>
    <mergeCell ref="B138:B142"/>
    <mergeCell ref="B143:B147"/>
    <mergeCell ref="B148:B152"/>
    <mergeCell ref="B77:B81"/>
    <mergeCell ref="B82:B86"/>
    <mergeCell ref="B87:B91"/>
    <mergeCell ref="B92:B96"/>
    <mergeCell ref="B97:B10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O26"/>
  <sheetViews>
    <sheetView zoomScale="80" zoomScaleNormal="80" zoomScalePageLayoutView="0" workbookViewId="0" topLeftCell="A1">
      <selection activeCell="L17" sqref="L17"/>
    </sheetView>
  </sheetViews>
  <sheetFormatPr defaultColWidth="11.421875" defaultRowHeight="15"/>
  <cols>
    <col min="2" max="2" width="22.57421875" style="0" customWidth="1"/>
    <col min="4" max="4" width="16.421875" style="0" customWidth="1"/>
    <col min="6" max="6" width="15.8515625" style="0" customWidth="1"/>
    <col min="10" max="10" width="14.421875" style="0" customWidth="1"/>
    <col min="12" max="12" width="13.57421875" style="0" customWidth="1"/>
    <col min="13" max="13" width="15.7109375" style="0" customWidth="1"/>
    <col min="14" max="14" width="12.7109375" style="0" customWidth="1"/>
    <col min="15" max="15" width="25.00390625" style="0" customWidth="1"/>
  </cols>
  <sheetData>
    <row r="1" spans="2:9" ht="15">
      <c r="B1" s="40" t="s">
        <v>254</v>
      </c>
      <c r="I1" s="40" t="s">
        <v>257</v>
      </c>
    </row>
    <row r="3" spans="2:15" s="41" customFormat="1" ht="22.5">
      <c r="B3" s="442" t="s">
        <v>25</v>
      </c>
      <c r="C3" s="443">
        <v>2015</v>
      </c>
      <c r="D3" s="443"/>
      <c r="E3" s="443">
        <v>2016</v>
      </c>
      <c r="F3" s="443"/>
      <c r="I3" s="114" t="s">
        <v>258</v>
      </c>
      <c r="J3" s="114" t="s">
        <v>259</v>
      </c>
      <c r="K3" s="108" t="s">
        <v>260</v>
      </c>
      <c r="L3" s="108" t="s">
        <v>261</v>
      </c>
      <c r="M3" s="108" t="s">
        <v>262</v>
      </c>
      <c r="N3" s="108" t="s">
        <v>263</v>
      </c>
      <c r="O3" s="108" t="s">
        <v>264</v>
      </c>
    </row>
    <row r="4" spans="2:15" s="41" customFormat="1" ht="22.5">
      <c r="B4" s="442"/>
      <c r="C4" s="108" t="s">
        <v>255</v>
      </c>
      <c r="D4" s="108" t="s">
        <v>256</v>
      </c>
      <c r="E4" s="108" t="s">
        <v>255</v>
      </c>
      <c r="F4" s="108" t="s">
        <v>256</v>
      </c>
      <c r="I4" s="443">
        <v>2015</v>
      </c>
      <c r="J4" s="109" t="s">
        <v>265</v>
      </c>
      <c r="K4" s="109" t="s">
        <v>266</v>
      </c>
      <c r="L4" s="109" t="s">
        <v>162</v>
      </c>
      <c r="M4" s="109" t="s">
        <v>95</v>
      </c>
      <c r="N4" s="109" t="s">
        <v>267</v>
      </c>
      <c r="O4" s="109" t="s">
        <v>268</v>
      </c>
    </row>
    <row r="5" spans="2:15" s="41" customFormat="1" ht="15">
      <c r="B5" s="109" t="s">
        <v>1</v>
      </c>
      <c r="C5" s="110">
        <v>0</v>
      </c>
      <c r="D5" s="110">
        <v>0</v>
      </c>
      <c r="E5" s="110">
        <v>0</v>
      </c>
      <c r="F5" s="110">
        <v>0</v>
      </c>
      <c r="I5" s="443"/>
      <c r="J5" s="109" t="s">
        <v>269</v>
      </c>
      <c r="K5" s="109" t="s">
        <v>270</v>
      </c>
      <c r="L5" s="109" t="s">
        <v>162</v>
      </c>
      <c r="M5" s="109" t="s">
        <v>94</v>
      </c>
      <c r="N5" s="115" t="s">
        <v>271</v>
      </c>
      <c r="O5" s="109" t="s">
        <v>272</v>
      </c>
    </row>
    <row r="6" spans="2:15" s="41" customFormat="1" ht="15">
      <c r="B6" s="109" t="s">
        <v>2</v>
      </c>
      <c r="C6" s="110">
        <v>0</v>
      </c>
      <c r="D6" s="110">
        <v>0</v>
      </c>
      <c r="E6" s="110">
        <v>0</v>
      </c>
      <c r="F6" s="110">
        <v>0</v>
      </c>
      <c r="I6" s="443">
        <v>2016</v>
      </c>
      <c r="J6" s="109" t="s">
        <v>265</v>
      </c>
      <c r="K6" s="109" t="s">
        <v>273</v>
      </c>
      <c r="L6" s="109" t="s">
        <v>163</v>
      </c>
      <c r="M6" s="109" t="s">
        <v>274</v>
      </c>
      <c r="N6" s="109" t="s">
        <v>275</v>
      </c>
      <c r="O6" s="109" t="s">
        <v>276</v>
      </c>
    </row>
    <row r="7" spans="2:15" s="41" customFormat="1" ht="15">
      <c r="B7" s="109" t="s">
        <v>31</v>
      </c>
      <c r="C7" s="110">
        <v>0</v>
      </c>
      <c r="D7" s="110">
        <v>0</v>
      </c>
      <c r="E7" s="110">
        <v>0</v>
      </c>
      <c r="F7" s="110">
        <v>0</v>
      </c>
      <c r="I7" s="443"/>
      <c r="J7" s="109" t="s">
        <v>277</v>
      </c>
      <c r="K7" s="109" t="s">
        <v>278</v>
      </c>
      <c r="L7" s="109" t="s">
        <v>162</v>
      </c>
      <c r="M7" s="109" t="s">
        <v>279</v>
      </c>
      <c r="N7" s="115" t="s">
        <v>280</v>
      </c>
      <c r="O7" s="109" t="s">
        <v>276</v>
      </c>
    </row>
    <row r="8" spans="2:15" s="41" customFormat="1" ht="15">
      <c r="B8" s="109" t="s">
        <v>32</v>
      </c>
      <c r="C8" s="110">
        <v>0</v>
      </c>
      <c r="D8" s="110">
        <v>0</v>
      </c>
      <c r="E8" s="110">
        <v>0</v>
      </c>
      <c r="F8" s="110">
        <v>0</v>
      </c>
      <c r="I8" s="443"/>
      <c r="J8" s="109" t="s">
        <v>281</v>
      </c>
      <c r="K8" s="109" t="s">
        <v>278</v>
      </c>
      <c r="L8" s="109" t="s">
        <v>162</v>
      </c>
      <c r="M8" s="109" t="s">
        <v>282</v>
      </c>
      <c r="N8" s="109" t="s">
        <v>283</v>
      </c>
      <c r="O8" s="109" t="s">
        <v>284</v>
      </c>
    </row>
    <row r="9" spans="2:15" s="41" customFormat="1" ht="15">
      <c r="B9" s="109" t="s">
        <v>5</v>
      </c>
      <c r="C9" s="110">
        <v>1</v>
      </c>
      <c r="D9" s="110">
        <v>2.3</v>
      </c>
      <c r="E9" s="110">
        <v>0</v>
      </c>
      <c r="F9" s="110">
        <v>0</v>
      </c>
      <c r="I9" s="443"/>
      <c r="J9" s="109" t="s">
        <v>285</v>
      </c>
      <c r="K9" s="109" t="s">
        <v>286</v>
      </c>
      <c r="L9" s="109" t="s">
        <v>162</v>
      </c>
      <c r="M9" s="109" t="s">
        <v>282</v>
      </c>
      <c r="N9" s="109" t="s">
        <v>283</v>
      </c>
      <c r="O9" s="109" t="s">
        <v>276</v>
      </c>
    </row>
    <row r="10" spans="2:6" s="41" customFormat="1" ht="15">
      <c r="B10" s="109" t="s">
        <v>6</v>
      </c>
      <c r="C10" s="110">
        <v>1</v>
      </c>
      <c r="D10" s="110">
        <v>6.5</v>
      </c>
      <c r="E10" s="110">
        <v>0</v>
      </c>
      <c r="F10" s="110">
        <v>0</v>
      </c>
    </row>
    <row r="11" spans="2:6" s="41" customFormat="1" ht="15">
      <c r="B11" s="109" t="s">
        <v>7</v>
      </c>
      <c r="C11" s="111">
        <v>0</v>
      </c>
      <c r="D11" s="111">
        <v>0</v>
      </c>
      <c r="E11" s="110">
        <v>1</v>
      </c>
      <c r="F11" s="110">
        <v>1.5</v>
      </c>
    </row>
    <row r="12" spans="2:6" s="41" customFormat="1" ht="15">
      <c r="B12" s="109" t="s">
        <v>8</v>
      </c>
      <c r="C12" s="110">
        <v>0</v>
      </c>
      <c r="D12" s="110">
        <v>0</v>
      </c>
      <c r="E12" s="110">
        <v>0</v>
      </c>
      <c r="F12" s="110">
        <v>0</v>
      </c>
    </row>
    <row r="13" spans="2:6" s="41" customFormat="1" ht="15">
      <c r="B13" s="109" t="s">
        <v>9</v>
      </c>
      <c r="C13" s="110">
        <v>0</v>
      </c>
      <c r="D13" s="110">
        <v>0</v>
      </c>
      <c r="E13" s="110">
        <v>0</v>
      </c>
      <c r="F13" s="110">
        <v>0</v>
      </c>
    </row>
    <row r="14" spans="2:6" s="41" customFormat="1" ht="15">
      <c r="B14" s="109" t="s">
        <v>10</v>
      </c>
      <c r="C14" s="110">
        <v>0</v>
      </c>
      <c r="D14" s="110">
        <v>0</v>
      </c>
      <c r="E14" s="110">
        <v>0</v>
      </c>
      <c r="F14" s="110">
        <v>0</v>
      </c>
    </row>
    <row r="15" spans="2:6" s="41" customFormat="1" ht="15">
      <c r="B15" s="109" t="s">
        <v>11</v>
      </c>
      <c r="C15" s="110">
        <v>0</v>
      </c>
      <c r="D15" s="110">
        <v>0</v>
      </c>
      <c r="E15" s="110">
        <v>0</v>
      </c>
      <c r="F15" s="110">
        <v>0</v>
      </c>
    </row>
    <row r="16" spans="2:6" s="41" customFormat="1" ht="15">
      <c r="B16" s="109" t="s">
        <v>33</v>
      </c>
      <c r="C16" s="110">
        <v>0</v>
      </c>
      <c r="D16" s="110">
        <v>0</v>
      </c>
      <c r="E16" s="110">
        <v>0</v>
      </c>
      <c r="F16" s="110">
        <v>0</v>
      </c>
    </row>
    <row r="17" spans="2:6" s="41" customFormat="1" ht="15">
      <c r="B17" s="109" t="s">
        <v>13</v>
      </c>
      <c r="C17" s="110">
        <v>0</v>
      </c>
      <c r="D17" s="110">
        <v>0</v>
      </c>
      <c r="E17" s="110">
        <v>0</v>
      </c>
      <c r="F17" s="110">
        <v>0</v>
      </c>
    </row>
    <row r="18" spans="2:6" s="41" customFormat="1" ht="15">
      <c r="B18" s="109" t="s">
        <v>34</v>
      </c>
      <c r="C18" s="110">
        <v>0</v>
      </c>
      <c r="D18" s="110">
        <v>0</v>
      </c>
      <c r="E18" s="110">
        <v>0</v>
      </c>
      <c r="F18" s="110">
        <v>0</v>
      </c>
    </row>
    <row r="19" spans="2:6" s="41" customFormat="1" ht="15">
      <c r="B19" s="109" t="s">
        <v>35</v>
      </c>
      <c r="C19" s="110">
        <v>0</v>
      </c>
      <c r="D19" s="110">
        <v>0</v>
      </c>
      <c r="E19" s="110">
        <v>0</v>
      </c>
      <c r="F19" s="110">
        <v>0</v>
      </c>
    </row>
    <row r="20" spans="2:6" s="41" customFormat="1" ht="15">
      <c r="B20" s="109" t="s">
        <v>36</v>
      </c>
      <c r="C20" s="110">
        <v>0</v>
      </c>
      <c r="D20" s="110">
        <v>0</v>
      </c>
      <c r="E20" s="110">
        <v>0</v>
      </c>
      <c r="F20" s="110">
        <v>0</v>
      </c>
    </row>
    <row r="21" spans="2:6" s="41" customFormat="1" ht="15">
      <c r="B21" s="109" t="s">
        <v>16</v>
      </c>
      <c r="C21" s="110">
        <v>0</v>
      </c>
      <c r="D21" s="110">
        <v>0</v>
      </c>
      <c r="E21" s="110">
        <v>0</v>
      </c>
      <c r="F21" s="110">
        <v>0</v>
      </c>
    </row>
    <row r="22" spans="2:6" s="41" customFormat="1" ht="15">
      <c r="B22" s="109" t="s">
        <v>37</v>
      </c>
      <c r="C22" s="111">
        <v>0</v>
      </c>
      <c r="D22" s="111">
        <v>0</v>
      </c>
      <c r="E22" s="110">
        <v>1</v>
      </c>
      <c r="F22" s="110">
        <v>3.5</v>
      </c>
    </row>
    <row r="23" spans="2:6" s="41" customFormat="1" ht="15">
      <c r="B23" s="109" t="s">
        <v>38</v>
      </c>
      <c r="C23" s="111">
        <v>0</v>
      </c>
      <c r="D23" s="111">
        <v>0</v>
      </c>
      <c r="E23" s="110">
        <v>2</v>
      </c>
      <c r="F23" s="110">
        <v>2.8</v>
      </c>
    </row>
    <row r="24" spans="2:6" s="41" customFormat="1" ht="15">
      <c r="B24" s="109" t="s">
        <v>18</v>
      </c>
      <c r="C24" s="110">
        <v>0</v>
      </c>
      <c r="D24" s="110">
        <v>0</v>
      </c>
      <c r="E24" s="110">
        <v>0</v>
      </c>
      <c r="F24" s="110">
        <v>0</v>
      </c>
    </row>
    <row r="25" spans="2:6" s="41" customFormat="1" ht="15">
      <c r="B25" s="109" t="s">
        <v>39</v>
      </c>
      <c r="C25" s="110">
        <v>0</v>
      </c>
      <c r="D25" s="110">
        <v>0</v>
      </c>
      <c r="E25" s="110">
        <v>0</v>
      </c>
      <c r="F25" s="110">
        <v>0</v>
      </c>
    </row>
    <row r="26" spans="2:6" s="41" customFormat="1" ht="15">
      <c r="B26" s="112" t="s">
        <v>40</v>
      </c>
      <c r="C26" s="113">
        <v>2</v>
      </c>
      <c r="D26" s="113">
        <v>0.3</v>
      </c>
      <c r="E26" s="112">
        <v>4</v>
      </c>
      <c r="F26" s="112">
        <v>0.7</v>
      </c>
    </row>
  </sheetData>
  <sheetProtection/>
  <mergeCells count="5">
    <mergeCell ref="B3:B4"/>
    <mergeCell ref="C3:D3"/>
    <mergeCell ref="E3:F3"/>
    <mergeCell ref="I4:I5"/>
    <mergeCell ref="I6:I9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Q36"/>
  <sheetViews>
    <sheetView zoomScale="80" zoomScaleNormal="80" zoomScalePageLayoutView="0" workbookViewId="0" topLeftCell="B1">
      <selection activeCell="AE39" sqref="AE39"/>
    </sheetView>
  </sheetViews>
  <sheetFormatPr defaultColWidth="11.421875" defaultRowHeight="15"/>
  <cols>
    <col min="1" max="1" width="11.421875" style="1" customWidth="1"/>
    <col min="2" max="2" width="17.57421875" style="1" customWidth="1"/>
    <col min="3" max="3" width="13.00390625" style="1" customWidth="1"/>
    <col min="4" max="4" width="13.7109375" style="1" customWidth="1"/>
    <col min="5" max="5" width="13.421875" style="1" customWidth="1"/>
    <col min="6" max="6" width="13.57421875" style="1" customWidth="1"/>
    <col min="7" max="7" width="12.421875" style="1" customWidth="1"/>
    <col min="8" max="8" width="14.00390625" style="1" customWidth="1"/>
    <col min="9" max="9" width="3.8515625" style="1" customWidth="1"/>
    <col min="10" max="10" width="0.71875" style="1" customWidth="1"/>
    <col min="11" max="11" width="16.57421875" style="1" customWidth="1"/>
    <col min="12" max="12" width="13.57421875" style="1" customWidth="1"/>
    <col min="13" max="13" width="11.00390625" style="1" customWidth="1"/>
    <col min="14" max="14" width="15.57421875" style="1" customWidth="1"/>
    <col min="15" max="15" width="12.421875" style="1" customWidth="1"/>
    <col min="16" max="16" width="10.28125" style="1" customWidth="1"/>
    <col min="17" max="17" width="16.28125" style="1" customWidth="1"/>
    <col min="18" max="18" width="12.140625" style="1" hidden="1" customWidth="1"/>
    <col min="19" max="19" width="11.421875" style="1" customWidth="1"/>
    <col min="20" max="20" width="8.140625" style="1" customWidth="1"/>
    <col min="21" max="21" width="14.28125" style="1" customWidth="1"/>
    <col min="22" max="22" width="12.57421875" style="1" customWidth="1"/>
    <col min="23" max="23" width="7.8515625" style="1" customWidth="1"/>
    <col min="24" max="24" width="14.421875" style="1" customWidth="1"/>
    <col min="25" max="25" width="0" style="1" hidden="1" customWidth="1"/>
    <col min="26" max="26" width="1.421875" style="1" customWidth="1"/>
    <col min="27" max="27" width="2.140625" style="1" customWidth="1"/>
    <col min="28" max="28" width="2.7109375" style="1" customWidth="1"/>
    <col min="29" max="29" width="15.28125" style="1" customWidth="1"/>
    <col min="30" max="30" width="17.57421875" style="1" customWidth="1"/>
    <col min="31" max="34" width="14.00390625" style="1" customWidth="1"/>
    <col min="35" max="35" width="8.7109375" style="1" hidden="1" customWidth="1"/>
    <col min="36" max="36" width="7.8515625" style="1" hidden="1" customWidth="1"/>
    <col min="37" max="37" width="16.421875" style="1" customWidth="1"/>
    <col min="38" max="39" width="15.140625" style="1" customWidth="1"/>
    <col min="40" max="40" width="14.7109375" style="1" customWidth="1"/>
    <col min="41" max="41" width="16.421875" style="1" customWidth="1"/>
    <col min="42" max="42" width="10.140625" style="1" hidden="1" customWidth="1"/>
    <col min="43" max="43" width="7.57421875" style="1" hidden="1" customWidth="1"/>
    <col min="44" max="16384" width="11.421875" style="1" customWidth="1"/>
  </cols>
  <sheetData>
    <row r="2" ht="15">
      <c r="U2" s="1" t="s">
        <v>67</v>
      </c>
    </row>
    <row r="3" ht="15.75" thickBot="1"/>
    <row r="4" spans="30:41" ht="15.75" customHeight="1" thickBot="1">
      <c r="AD4" s="427" t="s">
        <v>68</v>
      </c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9"/>
    </row>
    <row r="5" spans="2:41" ht="15.75" customHeight="1" thickBot="1">
      <c r="B5" s="421" t="s">
        <v>69</v>
      </c>
      <c r="C5" s="422"/>
      <c r="D5" s="422"/>
      <c r="E5" s="422"/>
      <c r="F5" s="422"/>
      <c r="G5" s="422"/>
      <c r="H5" s="423"/>
      <c r="K5" s="427" t="s">
        <v>70</v>
      </c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AD5" s="430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2"/>
    </row>
    <row r="6" spans="2:41" ht="23.25" thickBot="1">
      <c r="B6" s="424"/>
      <c r="C6" s="425"/>
      <c r="D6" s="425"/>
      <c r="E6" s="425"/>
      <c r="F6" s="425"/>
      <c r="G6" s="425"/>
      <c r="H6" s="426"/>
      <c r="K6" s="430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2"/>
      <c r="AD6" s="116" t="s">
        <v>83</v>
      </c>
      <c r="AE6" s="116" t="s">
        <v>83</v>
      </c>
      <c r="AF6" s="116" t="s">
        <v>83</v>
      </c>
      <c r="AG6" s="116" t="s">
        <v>83</v>
      </c>
      <c r="AH6" s="116" t="s">
        <v>83</v>
      </c>
      <c r="AI6" s="116" t="s">
        <v>83</v>
      </c>
      <c r="AK6" s="116" t="s">
        <v>83</v>
      </c>
      <c r="AL6" s="116" t="s">
        <v>83</v>
      </c>
      <c r="AM6" s="116" t="s">
        <v>83</v>
      </c>
      <c r="AN6" s="116" t="s">
        <v>83</v>
      </c>
      <c r="AO6" s="116" t="s">
        <v>83</v>
      </c>
    </row>
    <row r="7" spans="2:25" ht="7.5" customHeight="1">
      <c r="B7" s="19"/>
      <c r="C7" s="19"/>
      <c r="D7" s="19"/>
      <c r="E7" s="19"/>
      <c r="F7" s="19"/>
      <c r="G7" s="19"/>
      <c r="H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42" ht="18.75" customHeight="1">
      <c r="B8" s="19"/>
      <c r="C8" s="19"/>
      <c r="D8" s="19"/>
      <c r="E8" s="19"/>
      <c r="F8" s="19"/>
      <c r="G8" s="19"/>
      <c r="H8" s="1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AP8" s="116" t="s">
        <v>83</v>
      </c>
    </row>
    <row r="9" spans="2:43" s="22" customFormat="1" ht="20.25" customHeight="1">
      <c r="B9" s="417" t="s">
        <v>25</v>
      </c>
      <c r="C9" s="444" t="s">
        <v>26</v>
      </c>
      <c r="D9" s="444"/>
      <c r="E9" s="444"/>
      <c r="F9" s="444" t="s">
        <v>27</v>
      </c>
      <c r="G9" s="444"/>
      <c r="H9" s="444"/>
      <c r="K9" s="438" t="s">
        <v>25</v>
      </c>
      <c r="L9" s="445" t="s">
        <v>26</v>
      </c>
      <c r="M9" s="445"/>
      <c r="N9" s="445"/>
      <c r="O9" s="445"/>
      <c r="P9" s="445"/>
      <c r="Q9" s="445"/>
      <c r="R9" s="445"/>
      <c r="S9" s="445" t="s">
        <v>27</v>
      </c>
      <c r="T9" s="445"/>
      <c r="U9" s="445"/>
      <c r="V9" s="445"/>
      <c r="W9" s="445"/>
      <c r="X9" s="445"/>
      <c r="Y9" s="445"/>
      <c r="AC9" s="417" t="s">
        <v>25</v>
      </c>
      <c r="AD9" s="444" t="s">
        <v>551</v>
      </c>
      <c r="AE9" s="444"/>
      <c r="AF9" s="444"/>
      <c r="AG9" s="444"/>
      <c r="AH9" s="444"/>
      <c r="AI9" s="444"/>
      <c r="AJ9" s="444"/>
      <c r="AK9" s="444" t="s">
        <v>552</v>
      </c>
      <c r="AL9" s="444"/>
      <c r="AM9" s="444"/>
      <c r="AN9" s="444"/>
      <c r="AO9" s="444"/>
      <c r="AP9" s="444"/>
      <c r="AQ9" s="444"/>
    </row>
    <row r="10" spans="2:43" s="22" customFormat="1" ht="25.5" customHeight="1">
      <c r="B10" s="417"/>
      <c r="C10" s="446" t="s">
        <v>74</v>
      </c>
      <c r="D10" s="446" t="s">
        <v>75</v>
      </c>
      <c r="E10" s="446" t="s">
        <v>76</v>
      </c>
      <c r="F10" s="446" t="s">
        <v>74</v>
      </c>
      <c r="G10" s="446" t="s">
        <v>75</v>
      </c>
      <c r="H10" s="446" t="s">
        <v>76</v>
      </c>
      <c r="K10" s="438"/>
      <c r="L10" s="445" t="s">
        <v>45</v>
      </c>
      <c r="M10" s="445"/>
      <c r="N10" s="445"/>
      <c r="O10" s="445" t="s">
        <v>46</v>
      </c>
      <c r="P10" s="445"/>
      <c r="Q10" s="445"/>
      <c r="R10" s="438" t="s">
        <v>74</v>
      </c>
      <c r="S10" s="445" t="s">
        <v>45</v>
      </c>
      <c r="T10" s="445"/>
      <c r="U10" s="445"/>
      <c r="V10" s="445" t="s">
        <v>46</v>
      </c>
      <c r="W10" s="445"/>
      <c r="X10" s="445"/>
      <c r="Y10" s="438" t="s">
        <v>74</v>
      </c>
      <c r="Z10" s="44"/>
      <c r="AA10" s="44"/>
      <c r="AB10" s="44"/>
      <c r="AC10" s="417"/>
      <c r="AD10" s="116" t="s">
        <v>85</v>
      </c>
      <c r="AE10" s="116" t="s">
        <v>77</v>
      </c>
      <c r="AF10" s="116" t="s">
        <v>78</v>
      </c>
      <c r="AG10" s="116" t="s">
        <v>79</v>
      </c>
      <c r="AH10" s="116" t="s">
        <v>80</v>
      </c>
      <c r="AI10" s="100" t="s">
        <v>71</v>
      </c>
      <c r="AJ10" s="100" t="s">
        <v>72</v>
      </c>
      <c r="AK10" s="116" t="s">
        <v>85</v>
      </c>
      <c r="AL10" s="116" t="s">
        <v>77</v>
      </c>
      <c r="AM10" s="116" t="s">
        <v>78</v>
      </c>
      <c r="AN10" s="116" t="s">
        <v>79</v>
      </c>
      <c r="AO10" s="116" t="s">
        <v>80</v>
      </c>
      <c r="AP10" s="116" t="s">
        <v>71</v>
      </c>
      <c r="AQ10" s="100" t="s">
        <v>73</v>
      </c>
    </row>
    <row r="11" spans="2:43" s="22" customFormat="1" ht="18" customHeight="1">
      <c r="B11" s="417"/>
      <c r="C11" s="446"/>
      <c r="D11" s="446"/>
      <c r="E11" s="446"/>
      <c r="F11" s="446"/>
      <c r="G11" s="446"/>
      <c r="H11" s="446"/>
      <c r="K11" s="438"/>
      <c r="L11" s="117" t="s">
        <v>81</v>
      </c>
      <c r="M11" s="117" t="s">
        <v>82</v>
      </c>
      <c r="N11" s="117" t="s">
        <v>76</v>
      </c>
      <c r="O11" s="117" t="s">
        <v>74</v>
      </c>
      <c r="P11" s="117" t="s">
        <v>82</v>
      </c>
      <c r="Q11" s="117" t="s">
        <v>76</v>
      </c>
      <c r="R11" s="438"/>
      <c r="S11" s="117" t="s">
        <v>81</v>
      </c>
      <c r="T11" s="117" t="s">
        <v>82</v>
      </c>
      <c r="U11" s="117" t="s">
        <v>76</v>
      </c>
      <c r="V11" s="117" t="s">
        <v>74</v>
      </c>
      <c r="W11" s="117" t="s">
        <v>82</v>
      </c>
      <c r="X11" s="117" t="s">
        <v>76</v>
      </c>
      <c r="Y11" s="438"/>
      <c r="Z11" s="44"/>
      <c r="AA11" s="44"/>
      <c r="AB11" s="44"/>
      <c r="AC11" s="266" t="s">
        <v>90</v>
      </c>
      <c r="AD11" s="105">
        <v>11.6</v>
      </c>
      <c r="AE11" s="105">
        <v>13.313161875945537</v>
      </c>
      <c r="AF11" s="105">
        <v>8.125</v>
      </c>
      <c r="AG11" s="106">
        <v>0</v>
      </c>
      <c r="AH11" s="105">
        <v>10.16260162601626</v>
      </c>
      <c r="AI11" s="105">
        <v>11.633428300094966</v>
      </c>
      <c r="AJ11" s="107">
        <v>6318</v>
      </c>
      <c r="AK11" s="105">
        <v>12.404766555967962</v>
      </c>
      <c r="AL11" s="105">
        <v>13.25301204819277</v>
      </c>
      <c r="AM11" s="105">
        <v>10.559006211180124</v>
      </c>
      <c r="AN11" s="105">
        <v>100</v>
      </c>
      <c r="AO11" s="105">
        <v>14.917127071823204</v>
      </c>
      <c r="AP11" s="105">
        <v>12.546303752617169</v>
      </c>
      <c r="AQ11" s="107">
        <v>6209</v>
      </c>
    </row>
    <row r="12" spans="2:43" s="3" customFormat="1" ht="15">
      <c r="B12" s="256" t="s">
        <v>1</v>
      </c>
      <c r="C12" s="259">
        <v>6318</v>
      </c>
      <c r="D12" s="259">
        <v>735</v>
      </c>
      <c r="E12" s="260">
        <v>11.633428300094966</v>
      </c>
      <c r="F12" s="259">
        <v>6209</v>
      </c>
      <c r="G12" s="259">
        <v>779</v>
      </c>
      <c r="H12" s="260">
        <v>12.546303752617169</v>
      </c>
      <c r="K12" s="266" t="s">
        <v>90</v>
      </c>
      <c r="L12" s="102">
        <v>3069</v>
      </c>
      <c r="M12" s="102">
        <v>404</v>
      </c>
      <c r="N12" s="103">
        <f>(M12*100/L12)</f>
        <v>13.163897034864776</v>
      </c>
      <c r="O12" s="102">
        <v>3249</v>
      </c>
      <c r="P12" s="102">
        <v>331</v>
      </c>
      <c r="Q12" s="103">
        <f>(P12*100/O12)</f>
        <v>10.187750076946752</v>
      </c>
      <c r="R12" s="102">
        <v>6318</v>
      </c>
      <c r="S12" s="102">
        <v>3071</v>
      </c>
      <c r="T12" s="104">
        <v>411</v>
      </c>
      <c r="U12" s="103">
        <v>13.383262780853142</v>
      </c>
      <c r="V12" s="102">
        <v>3137</v>
      </c>
      <c r="W12" s="104">
        <v>367</v>
      </c>
      <c r="X12" s="103">
        <v>11.699075549888429</v>
      </c>
      <c r="Y12" s="102">
        <v>6209</v>
      </c>
      <c r="Z12" s="16"/>
      <c r="AA12" s="16"/>
      <c r="AB12" s="16"/>
      <c r="AC12" s="266" t="s">
        <v>91</v>
      </c>
      <c r="AD12" s="105">
        <v>12.561576354679802</v>
      </c>
      <c r="AE12" s="105">
        <v>12.5</v>
      </c>
      <c r="AF12" s="105">
        <v>12.5</v>
      </c>
      <c r="AG12" s="106">
        <v>0</v>
      </c>
      <c r="AH12" s="105">
        <v>13.26530612244898</v>
      </c>
      <c r="AI12" s="105">
        <v>12.591815320041972</v>
      </c>
      <c r="AJ12" s="107">
        <v>1906</v>
      </c>
      <c r="AK12" s="105">
        <v>12.231030577576444</v>
      </c>
      <c r="AL12" s="105">
        <v>14.285714285714286</v>
      </c>
      <c r="AM12" s="105">
        <v>17.46031746031746</v>
      </c>
      <c r="AN12" s="105">
        <v>0</v>
      </c>
      <c r="AO12" s="105">
        <v>8.860759493670885</v>
      </c>
      <c r="AP12" s="105">
        <v>12.363996043521267</v>
      </c>
      <c r="AQ12" s="107">
        <v>2022</v>
      </c>
    </row>
    <row r="13" spans="2:43" s="20" customFormat="1" ht="15">
      <c r="B13" s="311" t="s">
        <v>2</v>
      </c>
      <c r="C13" s="312">
        <v>1906</v>
      </c>
      <c r="D13" s="312">
        <v>240</v>
      </c>
      <c r="E13" s="316">
        <v>12.591815320041972</v>
      </c>
      <c r="F13" s="312">
        <v>2022</v>
      </c>
      <c r="G13" s="312">
        <v>250</v>
      </c>
      <c r="H13" s="316">
        <v>12.363996043521267</v>
      </c>
      <c r="K13" s="266" t="s">
        <v>91</v>
      </c>
      <c r="L13" s="102">
        <v>944</v>
      </c>
      <c r="M13" s="102">
        <v>124</v>
      </c>
      <c r="N13" s="103">
        <f aca="true" t="shared" si="0" ref="N13:N33">(M13*100/L13)</f>
        <v>13.135593220338983</v>
      </c>
      <c r="O13" s="102">
        <v>962</v>
      </c>
      <c r="P13" s="102">
        <v>116</v>
      </c>
      <c r="Q13" s="103">
        <f aca="true" t="shared" si="1" ref="Q13:Q33">(P13*100/O13)</f>
        <v>12.058212058212058</v>
      </c>
      <c r="R13" s="102">
        <v>1906</v>
      </c>
      <c r="S13" s="102">
        <v>965</v>
      </c>
      <c r="T13" s="104">
        <v>140</v>
      </c>
      <c r="U13" s="103">
        <v>14.507772020725389</v>
      </c>
      <c r="V13" s="102">
        <v>1057</v>
      </c>
      <c r="W13" s="104">
        <v>110</v>
      </c>
      <c r="X13" s="103">
        <v>10.406811731315043</v>
      </c>
      <c r="Y13" s="102">
        <v>2022</v>
      </c>
      <c r="Z13" s="18"/>
      <c r="AA13" s="18"/>
      <c r="AB13" s="18"/>
      <c r="AC13" s="266" t="s">
        <v>311</v>
      </c>
      <c r="AD13" s="105">
        <v>10.520487264673312</v>
      </c>
      <c r="AE13" s="105">
        <v>10.831721470019342</v>
      </c>
      <c r="AF13" s="105">
        <v>13.88888888888889</v>
      </c>
      <c r="AG13" s="106">
        <v>0</v>
      </c>
      <c r="AH13" s="105">
        <v>12.67605633802817</v>
      </c>
      <c r="AI13" s="105">
        <v>10.805500982318271</v>
      </c>
      <c r="AJ13" s="107">
        <v>1527</v>
      </c>
      <c r="AK13" s="105">
        <v>9.27070457354759</v>
      </c>
      <c r="AL13" s="105">
        <v>10.730593607305936</v>
      </c>
      <c r="AM13" s="105">
        <v>27.77777777777778</v>
      </c>
      <c r="AN13" s="105">
        <v>50</v>
      </c>
      <c r="AO13" s="105">
        <v>14.112903225806452</v>
      </c>
      <c r="AP13" s="105">
        <v>10.643015521064301</v>
      </c>
      <c r="AQ13" s="107">
        <v>1353</v>
      </c>
    </row>
    <row r="14" spans="2:43" s="3" customFormat="1" ht="15">
      <c r="B14" s="256" t="s">
        <v>31</v>
      </c>
      <c r="C14" s="259">
        <v>1527</v>
      </c>
      <c r="D14" s="259">
        <v>165</v>
      </c>
      <c r="E14" s="260">
        <v>10.805500982318271</v>
      </c>
      <c r="F14" s="259">
        <v>1353</v>
      </c>
      <c r="G14" s="259">
        <v>144</v>
      </c>
      <c r="H14" s="260">
        <v>10.643015521064301</v>
      </c>
      <c r="K14" s="266" t="s">
        <v>311</v>
      </c>
      <c r="L14" s="102">
        <v>753</v>
      </c>
      <c r="M14" s="102">
        <v>87</v>
      </c>
      <c r="N14" s="103">
        <f t="shared" si="0"/>
        <v>11.55378486055777</v>
      </c>
      <c r="O14" s="102">
        <v>774</v>
      </c>
      <c r="P14" s="102">
        <v>78</v>
      </c>
      <c r="Q14" s="103">
        <f t="shared" si="1"/>
        <v>10.077519379844961</v>
      </c>
      <c r="R14" s="102">
        <v>1527</v>
      </c>
      <c r="S14" s="102">
        <v>652</v>
      </c>
      <c r="T14" s="104">
        <v>77</v>
      </c>
      <c r="U14" s="103">
        <v>11.809815950920246</v>
      </c>
      <c r="V14" s="102">
        <v>701</v>
      </c>
      <c r="W14" s="104">
        <v>67</v>
      </c>
      <c r="X14" s="103">
        <v>9.557774607703282</v>
      </c>
      <c r="Y14" s="102">
        <v>1353</v>
      </c>
      <c r="Z14" s="16"/>
      <c r="AA14" s="16"/>
      <c r="AB14" s="16"/>
      <c r="AC14" s="266" t="s">
        <v>93</v>
      </c>
      <c r="AD14" s="105">
        <v>13.41138903672166</v>
      </c>
      <c r="AE14" s="105">
        <v>13.448090371167295</v>
      </c>
      <c r="AF14" s="105">
        <v>14.093959731543624</v>
      </c>
      <c r="AG14" s="105">
        <v>33.333333333333336</v>
      </c>
      <c r="AH14" s="105">
        <v>15.677966101694915</v>
      </c>
      <c r="AI14" s="105">
        <v>13.538717735220649</v>
      </c>
      <c r="AJ14" s="107">
        <v>6005</v>
      </c>
      <c r="AK14" s="105">
        <v>12.232334047109207</v>
      </c>
      <c r="AL14" s="105">
        <v>12.544589774078478</v>
      </c>
      <c r="AM14" s="105">
        <v>14.705882352941176</v>
      </c>
      <c r="AN14" s="105">
        <v>0</v>
      </c>
      <c r="AO14" s="105">
        <v>14.678899082568808</v>
      </c>
      <c r="AP14" s="105">
        <v>12.597470109166522</v>
      </c>
      <c r="AQ14" s="107">
        <v>5771</v>
      </c>
    </row>
    <row r="15" spans="2:43" s="20" customFormat="1" ht="15">
      <c r="B15" s="311" t="s">
        <v>32</v>
      </c>
      <c r="C15" s="312">
        <v>6005</v>
      </c>
      <c r="D15" s="312">
        <v>813</v>
      </c>
      <c r="E15" s="316">
        <v>13.538717735220649</v>
      </c>
      <c r="F15" s="312">
        <v>5771</v>
      </c>
      <c r="G15" s="312">
        <v>727</v>
      </c>
      <c r="H15" s="316">
        <v>12.597470109166522</v>
      </c>
      <c r="K15" s="266" t="s">
        <v>93</v>
      </c>
      <c r="L15" s="102">
        <v>2905</v>
      </c>
      <c r="M15" s="102">
        <v>428</v>
      </c>
      <c r="N15" s="103">
        <f t="shared" si="0"/>
        <v>14.733218588640275</v>
      </c>
      <c r="O15" s="102">
        <v>3100</v>
      </c>
      <c r="P15" s="102">
        <v>385</v>
      </c>
      <c r="Q15" s="103">
        <f t="shared" si="1"/>
        <v>12.419354838709678</v>
      </c>
      <c r="R15" s="102">
        <v>6005</v>
      </c>
      <c r="S15" s="102">
        <v>2821</v>
      </c>
      <c r="T15" s="104">
        <v>387</v>
      </c>
      <c r="U15" s="103">
        <v>13.718539524991138</v>
      </c>
      <c r="V15" s="102">
        <v>2950</v>
      </c>
      <c r="W15" s="104">
        <v>340</v>
      </c>
      <c r="X15" s="103">
        <v>11.525423728813559</v>
      </c>
      <c r="Y15" s="102">
        <v>5771</v>
      </c>
      <c r="Z15" s="18"/>
      <c r="AA15" s="18"/>
      <c r="AB15" s="18"/>
      <c r="AC15" s="266" t="s">
        <v>94</v>
      </c>
      <c r="AD15" s="105">
        <v>14.492287917737789</v>
      </c>
      <c r="AE15" s="105">
        <v>13.54941551540914</v>
      </c>
      <c r="AF15" s="105">
        <v>8.527131782945736</v>
      </c>
      <c r="AG15" s="106">
        <v>0</v>
      </c>
      <c r="AH15" s="105">
        <v>15.36144578313253</v>
      </c>
      <c r="AI15" s="105">
        <v>14.078826764436297</v>
      </c>
      <c r="AJ15" s="107">
        <v>5455</v>
      </c>
      <c r="AK15" s="105">
        <v>14.012363850456286</v>
      </c>
      <c r="AL15" s="105">
        <v>14.764338444065872</v>
      </c>
      <c r="AM15" s="105">
        <v>21.568627450980394</v>
      </c>
      <c r="AN15" s="105">
        <v>0</v>
      </c>
      <c r="AO15" s="105">
        <v>14.112903225806452</v>
      </c>
      <c r="AP15" s="105">
        <v>14.363438520130577</v>
      </c>
      <c r="AQ15" s="107">
        <v>5514</v>
      </c>
    </row>
    <row r="16" spans="2:43" s="3" customFormat="1" ht="15">
      <c r="B16" s="256" t="s">
        <v>5</v>
      </c>
      <c r="C16" s="259">
        <v>5455</v>
      </c>
      <c r="D16" s="259">
        <v>768</v>
      </c>
      <c r="E16" s="260">
        <v>14.078826764436297</v>
      </c>
      <c r="F16" s="259">
        <v>5514</v>
      </c>
      <c r="G16" s="259">
        <v>792</v>
      </c>
      <c r="H16" s="260">
        <v>14.363438520130577</v>
      </c>
      <c r="K16" s="266" t="s">
        <v>94</v>
      </c>
      <c r="L16" s="102">
        <v>2646</v>
      </c>
      <c r="M16" s="102">
        <v>399</v>
      </c>
      <c r="N16" s="103">
        <f t="shared" si="0"/>
        <v>15.079365079365079</v>
      </c>
      <c r="O16" s="102">
        <v>2809</v>
      </c>
      <c r="P16" s="102">
        <v>369</v>
      </c>
      <c r="Q16" s="103">
        <f t="shared" si="1"/>
        <v>13.136347454610181</v>
      </c>
      <c r="R16" s="102">
        <v>5455</v>
      </c>
      <c r="S16" s="102">
        <v>2713</v>
      </c>
      <c r="T16" s="104">
        <v>420</v>
      </c>
      <c r="U16" s="103">
        <v>15.481017323995577</v>
      </c>
      <c r="V16" s="102">
        <v>2801</v>
      </c>
      <c r="W16" s="104">
        <v>372</v>
      </c>
      <c r="X16" s="103">
        <v>13.280971081756515</v>
      </c>
      <c r="Y16" s="102">
        <v>5514</v>
      </c>
      <c r="Z16" s="16"/>
      <c r="AA16" s="16"/>
      <c r="AB16" s="16"/>
      <c r="AC16" s="266" t="s">
        <v>95</v>
      </c>
      <c r="AD16" s="105">
        <v>11.166390270867883</v>
      </c>
      <c r="AE16" s="105">
        <v>14.664586583463338</v>
      </c>
      <c r="AF16" s="105">
        <v>15.573770491803279</v>
      </c>
      <c r="AG16" s="106">
        <v>0</v>
      </c>
      <c r="AH16" s="105">
        <v>9.23076923076923</v>
      </c>
      <c r="AI16" s="105">
        <v>12.09319526627219</v>
      </c>
      <c r="AJ16" s="107">
        <v>2704</v>
      </c>
      <c r="AK16" s="105">
        <v>12.42905788876277</v>
      </c>
      <c r="AL16" s="105">
        <v>12.882447665056361</v>
      </c>
      <c r="AM16" s="105">
        <v>8.571428571428571</v>
      </c>
      <c r="AN16" s="105">
        <v>0</v>
      </c>
      <c r="AO16" s="105">
        <v>14.678899082568808</v>
      </c>
      <c r="AP16" s="105">
        <v>12.677679600461007</v>
      </c>
      <c r="AQ16" s="107">
        <v>2603</v>
      </c>
    </row>
    <row r="17" spans="2:43" s="20" customFormat="1" ht="15">
      <c r="B17" s="311" t="s">
        <v>6</v>
      </c>
      <c r="C17" s="312">
        <v>2704</v>
      </c>
      <c r="D17" s="312">
        <v>327</v>
      </c>
      <c r="E17" s="316">
        <v>12.09319526627219</v>
      </c>
      <c r="F17" s="312">
        <v>2603</v>
      </c>
      <c r="G17" s="312">
        <v>330</v>
      </c>
      <c r="H17" s="316">
        <v>12.677679600461007</v>
      </c>
      <c r="K17" s="266" t="s">
        <v>95</v>
      </c>
      <c r="L17" s="102">
        <v>1298</v>
      </c>
      <c r="M17" s="102">
        <v>174</v>
      </c>
      <c r="N17" s="103">
        <f t="shared" si="0"/>
        <v>13.405238828967642</v>
      </c>
      <c r="O17" s="102">
        <v>1406</v>
      </c>
      <c r="P17" s="102">
        <v>153</v>
      </c>
      <c r="Q17" s="103">
        <f t="shared" si="1"/>
        <v>10.881934566145093</v>
      </c>
      <c r="R17" s="102">
        <v>2704</v>
      </c>
      <c r="S17" s="102">
        <v>1305</v>
      </c>
      <c r="T17" s="104">
        <v>179</v>
      </c>
      <c r="U17" s="103">
        <v>13.71647509578544</v>
      </c>
      <c r="V17" s="102">
        <v>1298</v>
      </c>
      <c r="W17" s="104">
        <v>151</v>
      </c>
      <c r="X17" s="103">
        <v>11.633281972265022</v>
      </c>
      <c r="Y17" s="102">
        <v>2603</v>
      </c>
      <c r="Z17" s="18"/>
      <c r="AA17" s="18"/>
      <c r="AB17" s="18"/>
      <c r="AC17" s="266" t="s">
        <v>96</v>
      </c>
      <c r="AD17" s="105">
        <v>12.144955925563174</v>
      </c>
      <c r="AE17" s="105">
        <v>10.295812524010756</v>
      </c>
      <c r="AF17" s="105">
        <v>7.94392523364486</v>
      </c>
      <c r="AG17" s="106">
        <v>0</v>
      </c>
      <c r="AH17" s="105">
        <v>13.118279569892474</v>
      </c>
      <c r="AI17" s="105">
        <v>11.640617508869498</v>
      </c>
      <c r="AJ17" s="107">
        <v>10429</v>
      </c>
      <c r="AK17" s="105">
        <v>11.871823828345567</v>
      </c>
      <c r="AL17" s="105">
        <v>10.806385591485878</v>
      </c>
      <c r="AM17" s="105">
        <v>14.832535885167465</v>
      </c>
      <c r="AN17" s="105">
        <v>0</v>
      </c>
      <c r="AO17" s="105">
        <v>13.216957605985037</v>
      </c>
      <c r="AP17" s="105">
        <v>11.761776715466587</v>
      </c>
      <c r="AQ17" s="107">
        <v>10041</v>
      </c>
    </row>
    <row r="18" spans="2:43" s="3" customFormat="1" ht="15">
      <c r="B18" s="256" t="s">
        <v>7</v>
      </c>
      <c r="C18" s="259">
        <v>10429</v>
      </c>
      <c r="D18" s="259">
        <v>1214</v>
      </c>
      <c r="E18" s="260">
        <v>11.640617508869498</v>
      </c>
      <c r="F18" s="259">
        <v>10041</v>
      </c>
      <c r="G18" s="259">
        <v>1181</v>
      </c>
      <c r="H18" s="260">
        <v>11.761776715466587</v>
      </c>
      <c r="K18" s="266" t="s">
        <v>96</v>
      </c>
      <c r="L18" s="102">
        <v>5047</v>
      </c>
      <c r="M18" s="102">
        <v>608</v>
      </c>
      <c r="N18" s="103">
        <f t="shared" si="0"/>
        <v>12.046760451753517</v>
      </c>
      <c r="O18" s="102">
        <v>5382</v>
      </c>
      <c r="P18" s="102">
        <v>606</v>
      </c>
      <c r="Q18" s="103">
        <f t="shared" si="1"/>
        <v>11.259754738015607</v>
      </c>
      <c r="R18" s="102">
        <v>10429</v>
      </c>
      <c r="S18" s="102">
        <v>4862</v>
      </c>
      <c r="T18" s="104">
        <v>632</v>
      </c>
      <c r="U18" s="103">
        <v>12.99876593994241</v>
      </c>
      <c r="V18" s="102">
        <v>5179</v>
      </c>
      <c r="W18" s="104">
        <v>549</v>
      </c>
      <c r="X18" s="103">
        <v>10.60050202741842</v>
      </c>
      <c r="Y18" s="102">
        <v>10041</v>
      </c>
      <c r="Z18" s="16"/>
      <c r="AA18" s="16"/>
      <c r="AB18" s="16"/>
      <c r="AC18" s="266" t="s">
        <v>97</v>
      </c>
      <c r="AD18" s="105">
        <v>11.655390166892197</v>
      </c>
      <c r="AE18" s="105">
        <v>11.134453781512605</v>
      </c>
      <c r="AF18" s="105">
        <v>11.151736745886655</v>
      </c>
      <c r="AG18" s="105">
        <v>14.285714285714286</v>
      </c>
      <c r="AH18" s="105">
        <v>14.22680412371134</v>
      </c>
      <c r="AI18" s="105">
        <v>11.622162883845126</v>
      </c>
      <c r="AJ18" s="107">
        <v>14980</v>
      </c>
      <c r="AK18" s="105">
        <v>12.359862874085055</v>
      </c>
      <c r="AL18" s="105">
        <v>13.982878108438646</v>
      </c>
      <c r="AM18" s="105">
        <v>12.280701754385966</v>
      </c>
      <c r="AN18" s="105">
        <v>0</v>
      </c>
      <c r="AO18" s="105">
        <v>14.754098360655737</v>
      </c>
      <c r="AP18" s="105">
        <v>12.639510912063695</v>
      </c>
      <c r="AQ18" s="107">
        <v>14067</v>
      </c>
    </row>
    <row r="19" spans="2:43" s="20" customFormat="1" ht="15">
      <c r="B19" s="311" t="s">
        <v>8</v>
      </c>
      <c r="C19" s="312">
        <v>14980</v>
      </c>
      <c r="D19" s="312">
        <v>1741</v>
      </c>
      <c r="E19" s="316">
        <v>11.622162883845126</v>
      </c>
      <c r="F19" s="312">
        <v>14067</v>
      </c>
      <c r="G19" s="312">
        <v>1778</v>
      </c>
      <c r="H19" s="316">
        <v>12.639510912063695</v>
      </c>
      <c r="K19" s="266" t="s">
        <v>97</v>
      </c>
      <c r="L19" s="102">
        <v>7270</v>
      </c>
      <c r="M19" s="102">
        <v>926</v>
      </c>
      <c r="N19" s="103">
        <f t="shared" si="0"/>
        <v>12.737276478679505</v>
      </c>
      <c r="O19" s="102">
        <v>7710</v>
      </c>
      <c r="P19" s="102">
        <v>815</v>
      </c>
      <c r="Q19" s="103">
        <f t="shared" si="1"/>
        <v>10.570687418936446</v>
      </c>
      <c r="R19" s="102">
        <v>14980</v>
      </c>
      <c r="S19" s="102">
        <v>6846</v>
      </c>
      <c r="T19" s="104">
        <v>922</v>
      </c>
      <c r="U19" s="103">
        <v>13.467718375693837</v>
      </c>
      <c r="V19" s="102">
        <v>7218</v>
      </c>
      <c r="W19" s="104">
        <v>855</v>
      </c>
      <c r="X19" s="103">
        <v>11.845386533665835</v>
      </c>
      <c r="Y19" s="102">
        <v>14067</v>
      </c>
      <c r="Z19" s="18"/>
      <c r="AA19" s="18"/>
      <c r="AB19" s="18"/>
      <c r="AC19" s="266" t="s">
        <v>98</v>
      </c>
      <c r="AD19" s="105">
        <v>11.28707169594011</v>
      </c>
      <c r="AE19" s="105">
        <v>9.25553319919517</v>
      </c>
      <c r="AF19" s="105">
        <v>11.11111111111111</v>
      </c>
      <c r="AG19" s="106">
        <v>0</v>
      </c>
      <c r="AH19" s="105">
        <v>12.149532710280374</v>
      </c>
      <c r="AI19" s="105">
        <v>11.063829787234043</v>
      </c>
      <c r="AJ19" s="107">
        <v>4230</v>
      </c>
      <c r="AK19" s="105">
        <v>12.641402714932127</v>
      </c>
      <c r="AL19" s="105">
        <v>13.348946135831381</v>
      </c>
      <c r="AM19" s="105">
        <v>13.740458015267176</v>
      </c>
      <c r="AN19" s="105">
        <v>0</v>
      </c>
      <c r="AO19" s="105">
        <v>12.534818941504179</v>
      </c>
      <c r="AP19" s="105">
        <v>12.652475484333891</v>
      </c>
      <c r="AQ19" s="107">
        <v>4181</v>
      </c>
    </row>
    <row r="20" spans="2:43" s="3" customFormat="1" ht="15">
      <c r="B20" s="256" t="s">
        <v>9</v>
      </c>
      <c r="C20" s="259">
        <v>4230</v>
      </c>
      <c r="D20" s="259">
        <v>468</v>
      </c>
      <c r="E20" s="260">
        <v>11.063829787234043</v>
      </c>
      <c r="F20" s="259">
        <v>4181</v>
      </c>
      <c r="G20" s="259">
        <v>529</v>
      </c>
      <c r="H20" s="260">
        <v>12.652475484333891</v>
      </c>
      <c r="K20" s="266" t="s">
        <v>98</v>
      </c>
      <c r="L20" s="102">
        <v>2056</v>
      </c>
      <c r="M20" s="102">
        <v>234</v>
      </c>
      <c r="N20" s="103">
        <f t="shared" si="0"/>
        <v>11.381322957198444</v>
      </c>
      <c r="O20" s="102">
        <v>2174</v>
      </c>
      <c r="P20" s="102">
        <v>234</v>
      </c>
      <c r="Q20" s="103">
        <f t="shared" si="1"/>
        <v>10.763569457221712</v>
      </c>
      <c r="R20" s="102">
        <v>4230</v>
      </c>
      <c r="S20" s="102">
        <v>2088</v>
      </c>
      <c r="T20" s="104">
        <v>297</v>
      </c>
      <c r="U20" s="103">
        <v>14.224137931034482</v>
      </c>
      <c r="V20" s="102">
        <v>2093</v>
      </c>
      <c r="W20" s="104">
        <v>232</v>
      </c>
      <c r="X20" s="103">
        <v>11.084567606306736</v>
      </c>
      <c r="Y20" s="102">
        <v>4181</v>
      </c>
      <c r="Z20" s="16"/>
      <c r="AA20" s="16"/>
      <c r="AB20" s="16"/>
      <c r="AC20" s="266" t="s">
        <v>99</v>
      </c>
      <c r="AD20" s="105">
        <v>12.004202784344628</v>
      </c>
      <c r="AE20" s="105">
        <v>12.057416267942584</v>
      </c>
      <c r="AF20" s="105">
        <v>12.987012987012987</v>
      </c>
      <c r="AG20" s="106">
        <v>0</v>
      </c>
      <c r="AH20" s="105">
        <v>12.465373961218837</v>
      </c>
      <c r="AI20" s="105">
        <v>12.057877813504824</v>
      </c>
      <c r="AJ20" s="107">
        <v>9330</v>
      </c>
      <c r="AK20" s="105">
        <v>12.25013506212858</v>
      </c>
      <c r="AL20" s="105">
        <v>11.004784688995215</v>
      </c>
      <c r="AM20" s="105">
        <v>11.285266457680251</v>
      </c>
      <c r="AN20" s="105">
        <v>0</v>
      </c>
      <c r="AO20" s="105">
        <v>12.565445026178011</v>
      </c>
      <c r="AP20" s="105">
        <v>12.100091407678246</v>
      </c>
      <c r="AQ20" s="107">
        <v>8752</v>
      </c>
    </row>
    <row r="21" spans="2:43" s="20" customFormat="1" ht="15">
      <c r="B21" s="311" t="s">
        <v>10</v>
      </c>
      <c r="C21" s="312">
        <v>9330</v>
      </c>
      <c r="D21" s="312">
        <v>1125</v>
      </c>
      <c r="E21" s="316">
        <v>12.057877813504824</v>
      </c>
      <c r="F21" s="312">
        <v>8752</v>
      </c>
      <c r="G21" s="312">
        <v>1059</v>
      </c>
      <c r="H21" s="316">
        <v>12.100091407678246</v>
      </c>
      <c r="K21" s="266" t="s">
        <v>99</v>
      </c>
      <c r="L21" s="102">
        <v>4514</v>
      </c>
      <c r="M21" s="102">
        <v>567</v>
      </c>
      <c r="N21" s="103">
        <f t="shared" si="0"/>
        <v>12.56092157731502</v>
      </c>
      <c r="O21" s="102">
        <v>4816</v>
      </c>
      <c r="P21" s="102">
        <v>558</v>
      </c>
      <c r="Q21" s="103">
        <f t="shared" si="1"/>
        <v>11.586378737541528</v>
      </c>
      <c r="R21" s="102">
        <v>9330</v>
      </c>
      <c r="S21" s="102">
        <v>4171</v>
      </c>
      <c r="T21" s="104">
        <v>549</v>
      </c>
      <c r="U21" s="103">
        <v>13.16231119635579</v>
      </c>
      <c r="V21" s="102">
        <v>4580</v>
      </c>
      <c r="W21" s="104">
        <v>509</v>
      </c>
      <c r="X21" s="103">
        <v>11.11353711790393</v>
      </c>
      <c r="Y21" s="102">
        <v>8752</v>
      </c>
      <c r="Z21" s="18"/>
      <c r="AA21" s="18"/>
      <c r="AB21" s="18"/>
      <c r="AC21" s="266" t="s">
        <v>100</v>
      </c>
      <c r="AD21" s="105">
        <v>11.867276113086168</v>
      </c>
      <c r="AE21" s="105">
        <v>13.147410358565738</v>
      </c>
      <c r="AF21" s="105">
        <v>11.221945137157107</v>
      </c>
      <c r="AG21" s="105">
        <v>33.333333333333336</v>
      </c>
      <c r="AH21" s="105">
        <v>13.518886679920477</v>
      </c>
      <c r="AI21" s="105">
        <v>12.09775967413442</v>
      </c>
      <c r="AJ21" s="107">
        <v>14730</v>
      </c>
      <c r="AK21" s="105">
        <v>12.052730696798493</v>
      </c>
      <c r="AL21" s="105">
        <v>15.534883720930232</v>
      </c>
      <c r="AM21" s="105">
        <v>12.280701754385966</v>
      </c>
      <c r="AN21" s="105">
        <v>0</v>
      </c>
      <c r="AO21" s="105">
        <v>13.364928909952607</v>
      </c>
      <c r="AP21" s="105">
        <v>12.432115074123</v>
      </c>
      <c r="AQ21" s="107">
        <v>13626</v>
      </c>
    </row>
    <row r="22" spans="2:43" s="3" customFormat="1" ht="15">
      <c r="B22" s="256" t="s">
        <v>11</v>
      </c>
      <c r="C22" s="259">
        <v>14730</v>
      </c>
      <c r="D22" s="259">
        <v>1782</v>
      </c>
      <c r="E22" s="260">
        <v>12.09775967413442</v>
      </c>
      <c r="F22" s="259">
        <v>13626</v>
      </c>
      <c r="G22" s="259">
        <v>1694</v>
      </c>
      <c r="H22" s="260">
        <v>12.432115074123</v>
      </c>
      <c r="K22" s="266" t="s">
        <v>100</v>
      </c>
      <c r="L22" s="102">
        <v>7189</v>
      </c>
      <c r="M22" s="102">
        <v>936</v>
      </c>
      <c r="N22" s="103">
        <f t="shared" si="0"/>
        <v>13.019891500904158</v>
      </c>
      <c r="O22" s="102">
        <v>7541</v>
      </c>
      <c r="P22" s="102">
        <v>846</v>
      </c>
      <c r="Q22" s="103">
        <f t="shared" si="1"/>
        <v>11.218671263758122</v>
      </c>
      <c r="R22" s="102">
        <v>14730</v>
      </c>
      <c r="S22" s="102">
        <v>6638</v>
      </c>
      <c r="T22" s="104">
        <v>874</v>
      </c>
      <c r="U22" s="103">
        <v>13.166616450738173</v>
      </c>
      <c r="V22" s="102">
        <v>6987</v>
      </c>
      <c r="W22" s="104">
        <v>820</v>
      </c>
      <c r="X22" s="103">
        <v>11.7360812938314</v>
      </c>
      <c r="Y22" s="102">
        <v>13626</v>
      </c>
      <c r="Z22" s="16"/>
      <c r="AA22" s="16"/>
      <c r="AB22" s="16"/>
      <c r="AC22" s="266" t="s">
        <v>101</v>
      </c>
      <c r="AD22" s="105">
        <v>11.48804934464148</v>
      </c>
      <c r="AE22" s="105">
        <v>10.92896174863388</v>
      </c>
      <c r="AF22" s="105">
        <v>5.2631578947368425</v>
      </c>
      <c r="AG22" s="106">
        <v>0</v>
      </c>
      <c r="AH22" s="105">
        <v>20.930232558139537</v>
      </c>
      <c r="AI22" s="105">
        <v>11.531069827033953</v>
      </c>
      <c r="AJ22" s="107">
        <v>1561</v>
      </c>
      <c r="AK22" s="105">
        <v>11.827141774071267</v>
      </c>
      <c r="AL22" s="105">
        <v>16.901408450704224</v>
      </c>
      <c r="AM22" s="105">
        <v>21.568627450980394</v>
      </c>
      <c r="AN22" s="105">
        <v>0</v>
      </c>
      <c r="AO22" s="105">
        <v>22.22222222222222</v>
      </c>
      <c r="AP22" s="105">
        <v>12.846998063266623</v>
      </c>
      <c r="AQ22" s="107">
        <v>1549</v>
      </c>
    </row>
    <row r="23" spans="2:43" s="20" customFormat="1" ht="15">
      <c r="B23" s="311" t="s">
        <v>33</v>
      </c>
      <c r="C23" s="312">
        <v>1561</v>
      </c>
      <c r="D23" s="312">
        <v>180</v>
      </c>
      <c r="E23" s="316">
        <v>11.531069827033953</v>
      </c>
      <c r="F23" s="312">
        <v>1549</v>
      </c>
      <c r="G23" s="312">
        <v>199</v>
      </c>
      <c r="H23" s="316">
        <v>12.846998063266623</v>
      </c>
      <c r="K23" s="266" t="s">
        <v>101</v>
      </c>
      <c r="L23" s="102">
        <v>737</v>
      </c>
      <c r="M23" s="102">
        <v>100</v>
      </c>
      <c r="N23" s="103">
        <f t="shared" si="0"/>
        <v>13.568521031207599</v>
      </c>
      <c r="O23" s="102">
        <v>824</v>
      </c>
      <c r="P23" s="102">
        <v>80</v>
      </c>
      <c r="Q23" s="103">
        <f t="shared" si="1"/>
        <v>9.70873786407767</v>
      </c>
      <c r="R23" s="102">
        <v>1561</v>
      </c>
      <c r="S23" s="102">
        <v>783</v>
      </c>
      <c r="T23" s="104">
        <v>120</v>
      </c>
      <c r="U23" s="103">
        <v>15.32567049808429</v>
      </c>
      <c r="V23" s="102">
        <v>766</v>
      </c>
      <c r="W23" s="104">
        <v>79</v>
      </c>
      <c r="X23" s="103">
        <v>10.313315926892951</v>
      </c>
      <c r="Y23" s="102">
        <v>1549</v>
      </c>
      <c r="Z23" s="18"/>
      <c r="AA23" s="18"/>
      <c r="AB23" s="18"/>
      <c r="AC23" s="266" t="s">
        <v>102</v>
      </c>
      <c r="AD23" s="105">
        <v>12.46684350132626</v>
      </c>
      <c r="AE23" s="105">
        <v>3.9215686274509802</v>
      </c>
      <c r="AF23" s="105">
        <v>20.754716981132077</v>
      </c>
      <c r="AG23" s="105">
        <v>22.22222222222222</v>
      </c>
      <c r="AH23" s="105">
        <v>9.375</v>
      </c>
      <c r="AI23" s="105">
        <v>12.460815047021944</v>
      </c>
      <c r="AJ23" s="107">
        <v>1276</v>
      </c>
      <c r="AK23" s="105">
        <v>13.799283154121865</v>
      </c>
      <c r="AL23" s="105">
        <v>17.647058823529413</v>
      </c>
      <c r="AM23" s="105">
        <v>8.571428571428571</v>
      </c>
      <c r="AN23" s="105">
        <v>0</v>
      </c>
      <c r="AO23" s="105">
        <v>9.090909090909092</v>
      </c>
      <c r="AP23" s="105">
        <v>13.658536585365853</v>
      </c>
      <c r="AQ23" s="107">
        <v>1230</v>
      </c>
    </row>
    <row r="24" spans="2:43" s="3" customFormat="1" ht="15">
      <c r="B24" s="256" t="s">
        <v>13</v>
      </c>
      <c r="C24" s="259">
        <v>1276</v>
      </c>
      <c r="D24" s="259">
        <v>159</v>
      </c>
      <c r="E24" s="260">
        <v>12.460815047021944</v>
      </c>
      <c r="F24" s="259">
        <v>1230</v>
      </c>
      <c r="G24" s="259">
        <v>168</v>
      </c>
      <c r="H24" s="260">
        <v>13.658536585365853</v>
      </c>
      <c r="K24" s="266" t="s">
        <v>102</v>
      </c>
      <c r="L24" s="102">
        <v>632</v>
      </c>
      <c r="M24" s="102">
        <v>80</v>
      </c>
      <c r="N24" s="103">
        <f t="shared" si="0"/>
        <v>12.658227848101266</v>
      </c>
      <c r="O24" s="102">
        <v>644</v>
      </c>
      <c r="P24" s="102">
        <v>79</v>
      </c>
      <c r="Q24" s="103">
        <f t="shared" si="1"/>
        <v>12.267080745341614</v>
      </c>
      <c r="R24" s="102">
        <v>1276</v>
      </c>
      <c r="S24" s="102">
        <v>593</v>
      </c>
      <c r="T24" s="104">
        <v>96</v>
      </c>
      <c r="U24" s="103">
        <v>16.188870151770658</v>
      </c>
      <c r="V24" s="102">
        <v>637</v>
      </c>
      <c r="W24" s="104">
        <v>72</v>
      </c>
      <c r="X24" s="103">
        <v>11.30298273155416</v>
      </c>
      <c r="Y24" s="102">
        <v>1230</v>
      </c>
      <c r="Z24" s="16"/>
      <c r="AA24" s="16"/>
      <c r="AB24" s="16"/>
      <c r="AC24" s="266" t="s">
        <v>103</v>
      </c>
      <c r="AD24" s="105">
        <v>10.38961038961039</v>
      </c>
      <c r="AE24" s="105">
        <v>14.915254237288135</v>
      </c>
      <c r="AF24" s="105">
        <v>14.814814814814815</v>
      </c>
      <c r="AG24" s="106">
        <v>0</v>
      </c>
      <c r="AH24" s="105">
        <v>18.75</v>
      </c>
      <c r="AI24" s="105">
        <v>12.20136518771331</v>
      </c>
      <c r="AJ24" s="107">
        <v>1172</v>
      </c>
      <c r="AK24" s="105">
        <v>9.986320109439124</v>
      </c>
      <c r="AL24" s="105">
        <v>18.62348178137652</v>
      </c>
      <c r="AM24" s="105">
        <v>7.142857142857143</v>
      </c>
      <c r="AN24" s="105">
        <v>0</v>
      </c>
      <c r="AO24" s="105">
        <v>8.235294117647058</v>
      </c>
      <c r="AP24" s="105">
        <v>12.337662337662337</v>
      </c>
      <c r="AQ24" s="107">
        <v>1078</v>
      </c>
    </row>
    <row r="25" spans="2:43" s="20" customFormat="1" ht="15">
      <c r="B25" s="311" t="s">
        <v>34</v>
      </c>
      <c r="C25" s="312">
        <v>1172</v>
      </c>
      <c r="D25" s="312">
        <v>143</v>
      </c>
      <c r="E25" s="316">
        <v>12.20136518771331</v>
      </c>
      <c r="F25" s="312">
        <v>1078</v>
      </c>
      <c r="G25" s="312">
        <v>133</v>
      </c>
      <c r="H25" s="316">
        <v>12.337662337662337</v>
      </c>
      <c r="K25" s="266" t="s">
        <v>103</v>
      </c>
      <c r="L25" s="102">
        <v>561</v>
      </c>
      <c r="M25" s="102">
        <v>79</v>
      </c>
      <c r="N25" s="103">
        <f t="shared" si="0"/>
        <v>14.081996434937611</v>
      </c>
      <c r="O25" s="102">
        <v>611</v>
      </c>
      <c r="P25" s="102">
        <v>64</v>
      </c>
      <c r="Q25" s="103">
        <f t="shared" si="1"/>
        <v>10.474631751227497</v>
      </c>
      <c r="R25" s="102">
        <v>1172</v>
      </c>
      <c r="S25" s="102">
        <v>554</v>
      </c>
      <c r="T25" s="104">
        <v>71</v>
      </c>
      <c r="U25" s="103">
        <v>12.815884476534295</v>
      </c>
      <c r="V25" s="102">
        <v>523</v>
      </c>
      <c r="W25" s="104">
        <v>62</v>
      </c>
      <c r="X25" s="103">
        <v>11.854684512428298</v>
      </c>
      <c r="Y25" s="102">
        <v>1078</v>
      </c>
      <c r="Z25" s="18"/>
      <c r="AA25" s="18"/>
      <c r="AB25" s="18"/>
      <c r="AC25" s="266" t="s">
        <v>104</v>
      </c>
      <c r="AD25" s="105">
        <v>11.262798634812286</v>
      </c>
      <c r="AE25" s="105">
        <v>15.068493150684931</v>
      </c>
      <c r="AF25" s="105">
        <v>14.285714285714286</v>
      </c>
      <c r="AG25" s="106">
        <v>0</v>
      </c>
      <c r="AH25" s="105">
        <v>15.555555555555555</v>
      </c>
      <c r="AI25" s="105">
        <v>12.224108658743633</v>
      </c>
      <c r="AJ25" s="107">
        <v>1178</v>
      </c>
      <c r="AK25" s="105">
        <v>12.849740932642487</v>
      </c>
      <c r="AL25" s="105">
        <v>14.367816091954023</v>
      </c>
      <c r="AM25" s="105">
        <v>11.11111111111111</v>
      </c>
      <c r="AN25" s="105">
        <v>0</v>
      </c>
      <c r="AO25" s="105">
        <v>18.96551724137931</v>
      </c>
      <c r="AP25" s="105">
        <v>13.216957605985037</v>
      </c>
      <c r="AQ25" s="107">
        <v>1203</v>
      </c>
    </row>
    <row r="26" spans="2:43" s="3" customFormat="1" ht="15">
      <c r="B26" s="256" t="s">
        <v>35</v>
      </c>
      <c r="C26" s="259">
        <v>1178</v>
      </c>
      <c r="D26" s="259">
        <v>144</v>
      </c>
      <c r="E26" s="260">
        <v>12.224108658743633</v>
      </c>
      <c r="F26" s="259">
        <v>1203</v>
      </c>
      <c r="G26" s="259">
        <v>159</v>
      </c>
      <c r="H26" s="260">
        <v>13.216957605985037</v>
      </c>
      <c r="K26" s="266" t="s">
        <v>104</v>
      </c>
      <c r="L26" s="102">
        <v>547</v>
      </c>
      <c r="M26" s="102">
        <v>76</v>
      </c>
      <c r="N26" s="103">
        <f t="shared" si="0"/>
        <v>13.893967093235831</v>
      </c>
      <c r="O26" s="102">
        <v>631</v>
      </c>
      <c r="P26" s="102">
        <v>68</v>
      </c>
      <c r="Q26" s="103">
        <f t="shared" si="1"/>
        <v>10.776545166402535</v>
      </c>
      <c r="R26" s="102">
        <v>1178</v>
      </c>
      <c r="S26" s="102">
        <v>603</v>
      </c>
      <c r="T26" s="104">
        <v>96</v>
      </c>
      <c r="U26" s="103">
        <v>15.92039800995025</v>
      </c>
      <c r="V26" s="102">
        <v>600</v>
      </c>
      <c r="W26" s="104">
        <v>63</v>
      </c>
      <c r="X26" s="103">
        <v>10.5</v>
      </c>
      <c r="Y26" s="102">
        <v>1203</v>
      </c>
      <c r="Z26" s="16"/>
      <c r="AA26" s="16"/>
      <c r="AB26" s="16"/>
      <c r="AC26" s="266" t="s">
        <v>105</v>
      </c>
      <c r="AD26" s="105">
        <v>11.968503937007874</v>
      </c>
      <c r="AE26" s="105">
        <v>10.303030303030303</v>
      </c>
      <c r="AF26" s="105">
        <v>9.649122807017545</v>
      </c>
      <c r="AG26" s="106">
        <v>0</v>
      </c>
      <c r="AH26" s="105">
        <v>18.309859154929576</v>
      </c>
      <c r="AI26" s="105">
        <v>11.845549738219896</v>
      </c>
      <c r="AJ26" s="107">
        <v>3056</v>
      </c>
      <c r="AK26" s="105">
        <v>12.463887742468016</v>
      </c>
      <c r="AL26" s="105">
        <v>12.446351931330472</v>
      </c>
      <c r="AM26" s="105">
        <v>10.526315789473685</v>
      </c>
      <c r="AN26" s="105">
        <v>0</v>
      </c>
      <c r="AO26" s="105">
        <v>21.428571428571427</v>
      </c>
      <c r="AP26" s="105">
        <v>12.460176991150442</v>
      </c>
      <c r="AQ26" s="107">
        <v>2825</v>
      </c>
    </row>
    <row r="27" spans="2:43" s="20" customFormat="1" ht="15">
      <c r="B27" s="311" t="s">
        <v>36</v>
      </c>
      <c r="C27" s="312">
        <v>3056</v>
      </c>
      <c r="D27" s="312">
        <v>362</v>
      </c>
      <c r="E27" s="316">
        <v>11.845549738219896</v>
      </c>
      <c r="F27" s="312">
        <v>2825</v>
      </c>
      <c r="G27" s="312">
        <v>352</v>
      </c>
      <c r="H27" s="316">
        <v>12.460176991150442</v>
      </c>
      <c r="K27" s="266" t="s">
        <v>105</v>
      </c>
      <c r="L27" s="102">
        <v>1528</v>
      </c>
      <c r="M27" s="102">
        <v>186</v>
      </c>
      <c r="N27" s="103">
        <f t="shared" si="0"/>
        <v>12.172774869109947</v>
      </c>
      <c r="O27" s="102">
        <v>1528</v>
      </c>
      <c r="P27" s="102">
        <v>176</v>
      </c>
      <c r="Q27" s="103">
        <f t="shared" si="1"/>
        <v>11.518324607329843</v>
      </c>
      <c r="R27" s="102">
        <v>3056</v>
      </c>
      <c r="S27" s="102">
        <v>1381</v>
      </c>
      <c r="T27" s="104">
        <v>187</v>
      </c>
      <c r="U27" s="103">
        <v>13.540912382331644</v>
      </c>
      <c r="V27" s="102">
        <v>1444</v>
      </c>
      <c r="W27" s="104">
        <v>165</v>
      </c>
      <c r="X27" s="103">
        <v>11.426592797783934</v>
      </c>
      <c r="Y27" s="102">
        <v>2825</v>
      </c>
      <c r="Z27" s="18"/>
      <c r="AA27" s="18"/>
      <c r="AB27" s="18"/>
      <c r="AC27" s="266" t="s">
        <v>106</v>
      </c>
      <c r="AD27" s="105">
        <v>13.551401869158878</v>
      </c>
      <c r="AE27" s="105">
        <v>18.085106382978722</v>
      </c>
      <c r="AF27" s="105">
        <v>10</v>
      </c>
      <c r="AG27" s="106">
        <v>0</v>
      </c>
      <c r="AH27" s="105">
        <v>15</v>
      </c>
      <c r="AI27" s="105">
        <v>14.792899408284024</v>
      </c>
      <c r="AJ27" s="107">
        <v>338</v>
      </c>
      <c r="AK27" s="105">
        <v>14.117647058823529</v>
      </c>
      <c r="AL27" s="105">
        <v>18.181818181818183</v>
      </c>
      <c r="AM27" s="105">
        <v>0</v>
      </c>
      <c r="AN27" s="105">
        <v>0</v>
      </c>
      <c r="AO27" s="105">
        <v>9.090909090909092</v>
      </c>
      <c r="AP27" s="105">
        <v>14.682539682539682</v>
      </c>
      <c r="AQ27" s="107">
        <v>252</v>
      </c>
    </row>
    <row r="28" spans="2:43" s="3" customFormat="1" ht="15">
      <c r="B28" s="256" t="s">
        <v>16</v>
      </c>
      <c r="C28" s="259">
        <v>338</v>
      </c>
      <c r="D28" s="259">
        <v>50</v>
      </c>
      <c r="E28" s="260">
        <v>14.792899408284024</v>
      </c>
      <c r="F28" s="259">
        <v>252</v>
      </c>
      <c r="G28" s="259">
        <v>37</v>
      </c>
      <c r="H28" s="260">
        <v>14.682539682539682</v>
      </c>
      <c r="K28" s="266" t="s">
        <v>106</v>
      </c>
      <c r="L28" s="102">
        <v>160</v>
      </c>
      <c r="M28" s="102">
        <v>24</v>
      </c>
      <c r="N28" s="103">
        <f t="shared" si="0"/>
        <v>15</v>
      </c>
      <c r="O28" s="102">
        <v>178</v>
      </c>
      <c r="P28" s="102">
        <v>26</v>
      </c>
      <c r="Q28" s="103">
        <f t="shared" si="1"/>
        <v>14.606741573033707</v>
      </c>
      <c r="R28" s="102">
        <v>338</v>
      </c>
      <c r="S28" s="102">
        <v>118</v>
      </c>
      <c r="T28" s="104">
        <v>20</v>
      </c>
      <c r="U28" s="103">
        <v>16.949152542372882</v>
      </c>
      <c r="V28" s="102">
        <v>134</v>
      </c>
      <c r="W28" s="104">
        <v>17</v>
      </c>
      <c r="X28" s="103">
        <v>12.686567164179104</v>
      </c>
      <c r="Y28" s="102">
        <v>252</v>
      </c>
      <c r="Z28" s="16"/>
      <c r="AA28" s="16"/>
      <c r="AB28" s="16"/>
      <c r="AC28" s="266" t="s">
        <v>107</v>
      </c>
      <c r="AD28" s="105">
        <v>12.699771689497718</v>
      </c>
      <c r="AE28" s="105">
        <v>10.966415352981494</v>
      </c>
      <c r="AF28" s="105">
        <v>8.843537414965986</v>
      </c>
      <c r="AG28" s="106">
        <v>0</v>
      </c>
      <c r="AH28" s="105">
        <v>11.764705882352942</v>
      </c>
      <c r="AI28" s="105">
        <v>12.078285181733458</v>
      </c>
      <c r="AJ28" s="107">
        <v>5365</v>
      </c>
      <c r="AK28" s="105">
        <v>12.583668005354752</v>
      </c>
      <c r="AL28" s="105">
        <v>13.145896656534955</v>
      </c>
      <c r="AM28" s="105">
        <v>11.510791366906474</v>
      </c>
      <c r="AN28" s="105">
        <v>0</v>
      </c>
      <c r="AO28" s="105">
        <v>10.714285714285714</v>
      </c>
      <c r="AP28" s="105">
        <v>12.63295390931144</v>
      </c>
      <c r="AQ28" s="107">
        <v>5359</v>
      </c>
    </row>
    <row r="29" spans="2:43" s="20" customFormat="1" ht="15">
      <c r="B29" s="311" t="s">
        <v>37</v>
      </c>
      <c r="C29" s="312">
        <v>5365</v>
      </c>
      <c r="D29" s="312">
        <v>648</v>
      </c>
      <c r="E29" s="316">
        <v>12.078285181733458</v>
      </c>
      <c r="F29" s="312">
        <v>5359</v>
      </c>
      <c r="G29" s="312">
        <v>677</v>
      </c>
      <c r="H29" s="316">
        <v>12.63295390931144</v>
      </c>
      <c r="K29" s="266" t="s">
        <v>107</v>
      </c>
      <c r="L29" s="102">
        <v>2643</v>
      </c>
      <c r="M29" s="102">
        <v>344</v>
      </c>
      <c r="N29" s="103">
        <f t="shared" si="0"/>
        <v>13.015512674990541</v>
      </c>
      <c r="O29" s="102">
        <v>2722</v>
      </c>
      <c r="P29" s="102">
        <v>304</v>
      </c>
      <c r="Q29" s="103">
        <f t="shared" si="1"/>
        <v>11.168258633357825</v>
      </c>
      <c r="R29" s="102">
        <v>5365</v>
      </c>
      <c r="S29" s="102">
        <v>2566</v>
      </c>
      <c r="T29" s="104">
        <v>358</v>
      </c>
      <c r="U29" s="103">
        <v>13.951675759937647</v>
      </c>
      <c r="V29" s="102">
        <v>2793</v>
      </c>
      <c r="W29" s="104">
        <v>319</v>
      </c>
      <c r="X29" s="103">
        <v>11.421410669530971</v>
      </c>
      <c r="Y29" s="102">
        <v>5359</v>
      </c>
      <c r="Z29" s="18"/>
      <c r="AA29" s="18"/>
      <c r="AB29" s="18"/>
      <c r="AC29" s="266" t="s">
        <v>108</v>
      </c>
      <c r="AD29" s="105">
        <v>11.972306653157718</v>
      </c>
      <c r="AE29" s="105">
        <v>12.820512820512821</v>
      </c>
      <c r="AF29" s="105">
        <v>12.55813953488372</v>
      </c>
      <c r="AG29" s="106">
        <v>0</v>
      </c>
      <c r="AH29" s="105">
        <v>15.606936416184972</v>
      </c>
      <c r="AI29" s="105">
        <v>12.514563106796116</v>
      </c>
      <c r="AJ29" s="107">
        <v>10300</v>
      </c>
      <c r="AK29" s="105">
        <v>13.436345314074572</v>
      </c>
      <c r="AL29" s="105">
        <v>11.915438821268417</v>
      </c>
      <c r="AM29" s="105">
        <v>11.794871794871796</v>
      </c>
      <c r="AN29" s="105">
        <v>0</v>
      </c>
      <c r="AO29" s="105">
        <v>14.9402390438247</v>
      </c>
      <c r="AP29" s="105">
        <v>12.99365664006548</v>
      </c>
      <c r="AQ29" s="107">
        <v>9774</v>
      </c>
    </row>
    <row r="30" spans="2:43" s="3" customFormat="1" ht="15">
      <c r="B30" s="256" t="s">
        <v>38</v>
      </c>
      <c r="C30" s="259">
        <v>10300</v>
      </c>
      <c r="D30" s="259">
        <v>1289</v>
      </c>
      <c r="E30" s="260">
        <v>12.514563106796116</v>
      </c>
      <c r="F30" s="259">
        <v>9774</v>
      </c>
      <c r="G30" s="259">
        <v>1270</v>
      </c>
      <c r="H30" s="260">
        <v>12.99365664006548</v>
      </c>
      <c r="K30" s="266" t="s">
        <v>108</v>
      </c>
      <c r="L30" s="102">
        <v>5086</v>
      </c>
      <c r="M30" s="102">
        <v>681</v>
      </c>
      <c r="N30" s="103">
        <f t="shared" si="0"/>
        <v>13.389697208022021</v>
      </c>
      <c r="O30" s="102">
        <v>5214</v>
      </c>
      <c r="P30" s="102">
        <v>608</v>
      </c>
      <c r="Q30" s="103">
        <f t="shared" si="1"/>
        <v>11.660912926735712</v>
      </c>
      <c r="R30" s="102">
        <v>10300</v>
      </c>
      <c r="S30" s="102">
        <v>4730</v>
      </c>
      <c r="T30" s="104">
        <v>719</v>
      </c>
      <c r="U30" s="103">
        <v>15.200845665961944</v>
      </c>
      <c r="V30" s="102">
        <v>5043</v>
      </c>
      <c r="W30" s="104">
        <v>551</v>
      </c>
      <c r="X30" s="103">
        <v>10.92603608962919</v>
      </c>
      <c r="Y30" s="102">
        <v>9774</v>
      </c>
      <c r="Z30" s="16"/>
      <c r="AA30" s="16"/>
      <c r="AB30" s="16"/>
      <c r="AC30" s="266" t="s">
        <v>109</v>
      </c>
      <c r="AD30" s="105">
        <v>11.11111111111111</v>
      </c>
      <c r="AE30" s="105">
        <v>13.636363636363637</v>
      </c>
      <c r="AF30" s="105">
        <v>0</v>
      </c>
      <c r="AG30" s="106">
        <v>0</v>
      </c>
      <c r="AH30" s="105">
        <v>0</v>
      </c>
      <c r="AI30" s="105">
        <v>11.764705882352942</v>
      </c>
      <c r="AJ30" s="107">
        <v>34</v>
      </c>
      <c r="AK30" s="105">
        <v>0</v>
      </c>
      <c r="AL30" s="105">
        <v>0</v>
      </c>
      <c r="AM30" s="105">
        <v>0</v>
      </c>
      <c r="AN30" s="105">
        <v>0</v>
      </c>
      <c r="AO30" s="105">
        <v>0</v>
      </c>
      <c r="AP30" s="105">
        <v>0</v>
      </c>
      <c r="AQ30" s="107">
        <v>26</v>
      </c>
    </row>
    <row r="31" spans="2:43" s="20" customFormat="1" ht="15">
      <c r="B31" s="311" t="s">
        <v>18</v>
      </c>
      <c r="C31" s="312">
        <v>34</v>
      </c>
      <c r="D31" s="312">
        <v>4</v>
      </c>
      <c r="E31" s="316">
        <v>11.764705882352942</v>
      </c>
      <c r="F31" s="312">
        <v>26</v>
      </c>
      <c r="G31" s="312">
        <v>0</v>
      </c>
      <c r="H31" s="316">
        <v>0</v>
      </c>
      <c r="K31" s="266" t="s">
        <v>109</v>
      </c>
      <c r="L31" s="102">
        <v>11</v>
      </c>
      <c r="M31" s="102">
        <v>1</v>
      </c>
      <c r="N31" s="103">
        <f t="shared" si="0"/>
        <v>9.090909090909092</v>
      </c>
      <c r="O31" s="102">
        <v>23</v>
      </c>
      <c r="P31" s="102">
        <v>3</v>
      </c>
      <c r="Q31" s="103">
        <f t="shared" si="1"/>
        <v>13.043478260869565</v>
      </c>
      <c r="R31" s="102">
        <v>34</v>
      </c>
      <c r="S31" s="102">
        <v>10</v>
      </c>
      <c r="T31" s="104">
        <v>0</v>
      </c>
      <c r="U31" s="103">
        <v>0</v>
      </c>
      <c r="V31" s="102">
        <v>16</v>
      </c>
      <c r="W31" s="104">
        <v>0</v>
      </c>
      <c r="X31" s="103">
        <v>0</v>
      </c>
      <c r="Y31" s="102">
        <v>26</v>
      </c>
      <c r="Z31" s="18"/>
      <c r="AA31" s="18"/>
      <c r="AB31" s="18"/>
      <c r="AC31" s="266" t="s">
        <v>221</v>
      </c>
      <c r="AD31" s="105">
        <v>14.035087719298245</v>
      </c>
      <c r="AE31" s="105">
        <v>25.301204819277107</v>
      </c>
      <c r="AF31" s="105">
        <v>0</v>
      </c>
      <c r="AG31" s="106">
        <v>0</v>
      </c>
      <c r="AH31" s="105">
        <v>16</v>
      </c>
      <c r="AI31" s="105">
        <v>17.220543806646525</v>
      </c>
      <c r="AJ31" s="107">
        <v>331</v>
      </c>
      <c r="AK31" s="105">
        <v>10.236220472440944</v>
      </c>
      <c r="AL31" s="105">
        <v>16.31205673758865</v>
      </c>
      <c r="AM31" s="105">
        <v>0</v>
      </c>
      <c r="AN31" s="105">
        <v>0</v>
      </c>
      <c r="AO31" s="105">
        <v>21.05263157894737</v>
      </c>
      <c r="AP31" s="105">
        <v>13.884785819793205</v>
      </c>
      <c r="AQ31" s="107">
        <v>677</v>
      </c>
    </row>
    <row r="32" spans="2:43" s="3" customFormat="1" ht="15">
      <c r="B32" s="256" t="s">
        <v>39</v>
      </c>
      <c r="C32" s="259">
        <v>331</v>
      </c>
      <c r="D32" s="259">
        <v>57</v>
      </c>
      <c r="E32" s="260">
        <v>17.220543806646525</v>
      </c>
      <c r="F32" s="259">
        <v>677</v>
      </c>
      <c r="G32" s="259">
        <v>94</v>
      </c>
      <c r="H32" s="260">
        <v>13.884785819793205</v>
      </c>
      <c r="K32" s="266" t="s">
        <v>221</v>
      </c>
      <c r="L32" s="102">
        <v>178</v>
      </c>
      <c r="M32" s="102">
        <v>33</v>
      </c>
      <c r="N32" s="103">
        <f t="shared" si="0"/>
        <v>18.53932584269663</v>
      </c>
      <c r="O32" s="102">
        <v>153</v>
      </c>
      <c r="P32" s="102">
        <v>24</v>
      </c>
      <c r="Q32" s="103">
        <f t="shared" si="1"/>
        <v>15.686274509803921</v>
      </c>
      <c r="R32" s="102">
        <v>331</v>
      </c>
      <c r="S32" s="102">
        <v>315</v>
      </c>
      <c r="T32" s="104">
        <v>54</v>
      </c>
      <c r="U32" s="103">
        <v>17.142857142857142</v>
      </c>
      <c r="V32" s="102">
        <v>362</v>
      </c>
      <c r="W32" s="104">
        <v>40</v>
      </c>
      <c r="X32" s="103">
        <v>11.049723756906078</v>
      </c>
      <c r="Y32" s="102">
        <v>677</v>
      </c>
      <c r="Z32" s="16"/>
      <c r="AA32" s="16"/>
      <c r="AB32" s="16"/>
      <c r="AC32" s="267" t="s">
        <v>55</v>
      </c>
      <c r="AD32" s="264">
        <v>12.04171507308243</v>
      </c>
      <c r="AE32" s="264">
        <v>12.224615685890532</v>
      </c>
      <c r="AF32" s="264">
        <v>11.307053941908714</v>
      </c>
      <c r="AG32" s="264">
        <v>17.24137931034483</v>
      </c>
      <c r="AH32" s="264">
        <v>13.829348722176421</v>
      </c>
      <c r="AI32" s="264">
        <v>12.14380044020543</v>
      </c>
      <c r="AJ32" s="263">
        <v>102225</v>
      </c>
      <c r="AK32" s="264">
        <v>12.394531303245506</v>
      </c>
      <c r="AL32" s="264">
        <v>12.982204045539959</v>
      </c>
      <c r="AM32" s="264">
        <v>12.964338781575037</v>
      </c>
      <c r="AN32" s="264">
        <v>6.666666666666667</v>
      </c>
      <c r="AO32" s="264">
        <v>14.21306890414442</v>
      </c>
      <c r="AP32" s="264">
        <v>12.58969341161122</v>
      </c>
      <c r="AQ32" s="263">
        <v>98112</v>
      </c>
    </row>
    <row r="33" spans="2:43" s="20" customFormat="1" ht="15">
      <c r="B33" s="332" t="s">
        <v>40</v>
      </c>
      <c r="C33" s="318">
        <v>102225</v>
      </c>
      <c r="D33" s="318">
        <v>12414</v>
      </c>
      <c r="E33" s="319">
        <v>12.14380044020543</v>
      </c>
      <c r="F33" s="318">
        <v>98112</v>
      </c>
      <c r="G33" s="318">
        <v>12352</v>
      </c>
      <c r="H33" s="319">
        <v>12.58969341161122</v>
      </c>
      <c r="K33" s="267" t="s">
        <v>55</v>
      </c>
      <c r="L33" s="268">
        <v>49773</v>
      </c>
      <c r="M33" s="268">
        <v>6491</v>
      </c>
      <c r="N33" s="269">
        <f t="shared" si="0"/>
        <v>13.041207080143852</v>
      </c>
      <c r="O33" s="268">
        <v>52451</v>
      </c>
      <c r="P33" s="268">
        <v>5923</v>
      </c>
      <c r="Q33" s="269">
        <f t="shared" si="1"/>
        <v>11.292444376656308</v>
      </c>
      <c r="R33" s="268">
        <v>102225</v>
      </c>
      <c r="S33" s="268">
        <v>47785</v>
      </c>
      <c r="T33" s="268">
        <v>6609</v>
      </c>
      <c r="U33" s="269">
        <v>13.830700010463534</v>
      </c>
      <c r="V33" s="268">
        <v>50319</v>
      </c>
      <c r="W33" s="201">
        <v>5740</v>
      </c>
      <c r="X33" s="269">
        <v>11.407221924124089</v>
      </c>
      <c r="Y33" s="268">
        <v>98112</v>
      </c>
      <c r="Z33" s="18"/>
      <c r="AA33" s="18"/>
      <c r="AB33" s="1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="3" customFormat="1" ht="15"/>
    <row r="35" spans="2:18" s="3" customFormat="1" ht="15">
      <c r="B35" s="8" t="s">
        <v>84</v>
      </c>
      <c r="C35" s="8"/>
      <c r="D35" s="8"/>
      <c r="E35" s="8"/>
      <c r="K35" s="8" t="s">
        <v>84</v>
      </c>
      <c r="L35" s="8"/>
      <c r="M35" s="8"/>
      <c r="N35" s="8"/>
      <c r="O35" s="8"/>
      <c r="P35" s="8"/>
      <c r="Q35" s="8"/>
      <c r="R35" s="8"/>
    </row>
    <row r="36" spans="2:18" s="3" customFormat="1" ht="15">
      <c r="B36" s="8" t="s">
        <v>61</v>
      </c>
      <c r="C36" s="8"/>
      <c r="D36" s="8"/>
      <c r="E36" s="8"/>
      <c r="K36" s="8" t="s">
        <v>61</v>
      </c>
      <c r="L36" s="8"/>
      <c r="M36" s="8"/>
      <c r="N36" s="8"/>
      <c r="O36" s="8"/>
      <c r="P36" s="8"/>
      <c r="Q36" s="8"/>
      <c r="R36" s="8"/>
    </row>
  </sheetData>
  <sheetProtection/>
  <mergeCells count="24">
    <mergeCell ref="R10:R11"/>
    <mergeCell ref="S10:U10"/>
    <mergeCell ref="V10:X10"/>
    <mergeCell ref="F10:F11"/>
    <mergeCell ref="G10:G11"/>
    <mergeCell ref="H10:H11"/>
    <mergeCell ref="L10:N10"/>
    <mergeCell ref="O10:Q10"/>
    <mergeCell ref="AD4:AO5"/>
    <mergeCell ref="B5:H6"/>
    <mergeCell ref="K5:Y6"/>
    <mergeCell ref="AD9:AJ9"/>
    <mergeCell ref="AK9:AQ9"/>
    <mergeCell ref="B9:B11"/>
    <mergeCell ref="C9:E9"/>
    <mergeCell ref="F9:H9"/>
    <mergeCell ref="K9:K11"/>
    <mergeCell ref="L9:R9"/>
    <mergeCell ref="S9:Y9"/>
    <mergeCell ref="C10:C11"/>
    <mergeCell ref="D10:D11"/>
    <mergeCell ref="Y10:Y11"/>
    <mergeCell ref="AC9:AC10"/>
    <mergeCell ref="E10:E1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4"/>
  <sheetViews>
    <sheetView zoomScale="80" zoomScaleNormal="80" zoomScalePageLayoutView="0" workbookViewId="0" topLeftCell="A1">
      <selection activeCell="E30" sqref="E30"/>
    </sheetView>
  </sheetViews>
  <sheetFormatPr defaultColWidth="11.421875" defaultRowHeight="15"/>
  <cols>
    <col min="1" max="1" width="11.421875" style="1" customWidth="1"/>
    <col min="2" max="2" width="24.421875" style="1" customWidth="1"/>
    <col min="3" max="4" width="14.7109375" style="1" customWidth="1"/>
    <col min="5" max="6" width="11.421875" style="1" customWidth="1"/>
    <col min="7" max="7" width="14.140625" style="1" customWidth="1"/>
    <col min="8" max="10" width="11.421875" style="1" customWidth="1"/>
    <col min="11" max="11" width="35.7109375" style="1" customWidth="1"/>
    <col min="12" max="12" width="16.28125" style="1" customWidth="1"/>
    <col min="13" max="13" width="11.00390625" style="1" customWidth="1"/>
    <col min="14" max="16" width="11.421875" style="1" customWidth="1"/>
    <col min="17" max="17" width="16.00390625" style="1" customWidth="1"/>
    <col min="18" max="16384" width="11.421875" style="1" customWidth="1"/>
  </cols>
  <sheetData>
    <row r="1" spans="2:11" ht="15">
      <c r="B1" s="1" t="s">
        <v>482</v>
      </c>
      <c r="K1" s="1" t="s">
        <v>483</v>
      </c>
    </row>
    <row r="2" spans="2:28" ht="15">
      <c r="B2" s="333"/>
      <c r="C2" s="334"/>
      <c r="D2" s="334"/>
      <c r="E2" s="334"/>
      <c r="F2" s="334"/>
      <c r="G2" s="334"/>
      <c r="H2" s="41"/>
      <c r="I2" s="41"/>
      <c r="K2" s="457" t="s">
        <v>317</v>
      </c>
      <c r="L2" s="457" t="s">
        <v>318</v>
      </c>
      <c r="M2" s="457" t="s">
        <v>89</v>
      </c>
      <c r="N2" s="457" t="s">
        <v>319</v>
      </c>
      <c r="O2" s="119"/>
      <c r="Q2" s="1" t="s">
        <v>484</v>
      </c>
      <c r="AB2" s="1" t="s">
        <v>550</v>
      </c>
    </row>
    <row r="3" spans="2:37" ht="24">
      <c r="B3" s="209" t="s">
        <v>178</v>
      </c>
      <c r="C3" s="209" t="s">
        <v>553</v>
      </c>
      <c r="D3" s="209" t="s">
        <v>312</v>
      </c>
      <c r="E3" s="209" t="s">
        <v>313</v>
      </c>
      <c r="F3" s="209" t="s">
        <v>314</v>
      </c>
      <c r="G3" s="209" t="s">
        <v>315</v>
      </c>
      <c r="H3" s="209" t="s">
        <v>316</v>
      </c>
      <c r="I3" s="41"/>
      <c r="K3" s="457"/>
      <c r="L3" s="457"/>
      <c r="M3" s="457"/>
      <c r="N3" s="457"/>
      <c r="O3" s="11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I3" s="3"/>
      <c r="AJ3" s="3"/>
      <c r="AK3" s="3"/>
    </row>
    <row r="4" spans="2:37" ht="15">
      <c r="B4" s="451">
        <v>2015</v>
      </c>
      <c r="C4" s="210" t="s">
        <v>320</v>
      </c>
      <c r="D4" s="211">
        <v>364</v>
      </c>
      <c r="E4" s="211">
        <v>15308</v>
      </c>
      <c r="F4" s="211">
        <v>72798</v>
      </c>
      <c r="G4" s="211">
        <v>13755</v>
      </c>
      <c r="H4" s="211">
        <v>102225</v>
      </c>
      <c r="I4" s="41"/>
      <c r="K4" s="455" t="s">
        <v>322</v>
      </c>
      <c r="L4" s="455"/>
      <c r="M4" s="455"/>
      <c r="N4" s="120"/>
      <c r="O4" s="119"/>
      <c r="P4" s="3"/>
      <c r="Q4" s="274"/>
      <c r="R4" s="450">
        <v>2015</v>
      </c>
      <c r="S4" s="450"/>
      <c r="T4" s="450">
        <v>2016</v>
      </c>
      <c r="U4" s="450"/>
      <c r="V4" s="3"/>
      <c r="W4" s="3"/>
      <c r="X4" s="3"/>
      <c r="Y4" s="447"/>
      <c r="Z4" s="447"/>
      <c r="AA4" s="271"/>
      <c r="AB4" s="271"/>
      <c r="AI4" s="215"/>
      <c r="AJ4" s="32"/>
      <c r="AK4" s="3"/>
    </row>
    <row r="5" spans="2:37" ht="24">
      <c r="B5" s="452"/>
      <c r="C5" s="210" t="s">
        <v>321</v>
      </c>
      <c r="D5" s="211">
        <v>0</v>
      </c>
      <c r="E5" s="211">
        <v>3</v>
      </c>
      <c r="F5" s="211">
        <v>22</v>
      </c>
      <c r="G5" s="211">
        <v>11</v>
      </c>
      <c r="H5" s="211">
        <v>36</v>
      </c>
      <c r="I5" s="41"/>
      <c r="K5" s="121" t="s">
        <v>324</v>
      </c>
      <c r="L5" s="122">
        <v>4</v>
      </c>
      <c r="M5" s="123">
        <v>0.166</v>
      </c>
      <c r="N5" s="120"/>
      <c r="O5" s="119"/>
      <c r="P5" s="3"/>
      <c r="Q5" s="210" t="s">
        <v>44</v>
      </c>
      <c r="R5" s="209" t="s">
        <v>132</v>
      </c>
      <c r="S5" s="209" t="s">
        <v>326</v>
      </c>
      <c r="T5" s="209" t="s">
        <v>132</v>
      </c>
      <c r="U5" s="209" t="s">
        <v>326</v>
      </c>
      <c r="V5" s="3"/>
      <c r="W5" s="3"/>
      <c r="X5" s="3"/>
      <c r="Y5" s="447"/>
      <c r="Z5" s="447"/>
      <c r="AA5" s="271"/>
      <c r="AB5" s="271"/>
      <c r="AI5" s="216"/>
      <c r="AJ5" s="32"/>
      <c r="AK5" s="3"/>
    </row>
    <row r="6" spans="2:37" ht="15">
      <c r="B6" s="453"/>
      <c r="C6" s="210" t="s">
        <v>323</v>
      </c>
      <c r="D6" s="211">
        <v>0</v>
      </c>
      <c r="E6" s="211">
        <v>19.6</v>
      </c>
      <c r="F6" s="211">
        <v>30.2</v>
      </c>
      <c r="G6" s="211">
        <v>80</v>
      </c>
      <c r="H6" s="211">
        <v>35.2</v>
      </c>
      <c r="I6" s="41"/>
      <c r="K6" s="121" t="s">
        <v>325</v>
      </c>
      <c r="L6" s="122">
        <v>16</v>
      </c>
      <c r="M6" s="122">
        <v>66.6</v>
      </c>
      <c r="N6" s="120"/>
      <c r="O6" s="119"/>
      <c r="P6" s="3"/>
      <c r="Q6" s="210" t="s">
        <v>90</v>
      </c>
      <c r="R6" s="211">
        <v>3</v>
      </c>
      <c r="S6" s="211">
        <v>47.5</v>
      </c>
      <c r="T6" s="211">
        <v>2</v>
      </c>
      <c r="U6" s="211">
        <v>32.2</v>
      </c>
      <c r="V6" s="3"/>
      <c r="W6" s="3"/>
      <c r="X6" s="3"/>
      <c r="Y6" s="272"/>
      <c r="Z6" s="270"/>
      <c r="AA6" s="271"/>
      <c r="AB6" s="271"/>
      <c r="AI6" s="220"/>
      <c r="AJ6" s="221"/>
      <c r="AK6" s="3"/>
    </row>
    <row r="7" spans="2:37" ht="15">
      <c r="B7" s="451">
        <v>2016</v>
      </c>
      <c r="C7" s="210" t="s">
        <v>320</v>
      </c>
      <c r="D7" s="211">
        <v>314</v>
      </c>
      <c r="E7" s="211">
        <v>13676</v>
      </c>
      <c r="F7" s="211">
        <v>70336</v>
      </c>
      <c r="G7" s="211">
        <v>13786</v>
      </c>
      <c r="H7" s="211">
        <v>98112</v>
      </c>
      <c r="I7" s="41"/>
      <c r="K7" s="121" t="s">
        <v>327</v>
      </c>
      <c r="L7" s="122">
        <v>4</v>
      </c>
      <c r="M7" s="123">
        <v>0.166</v>
      </c>
      <c r="N7" s="120"/>
      <c r="O7" s="119"/>
      <c r="P7" s="3"/>
      <c r="Q7" s="210" t="s">
        <v>91</v>
      </c>
      <c r="R7" s="211">
        <v>0</v>
      </c>
      <c r="S7" s="211">
        <v>0</v>
      </c>
      <c r="T7" s="211">
        <v>0</v>
      </c>
      <c r="U7" s="211">
        <v>0</v>
      </c>
      <c r="V7" s="3"/>
      <c r="W7" s="3"/>
      <c r="X7" s="3"/>
      <c r="Y7" s="272"/>
      <c r="Z7" s="270"/>
      <c r="AA7" s="271"/>
      <c r="AB7" s="271"/>
      <c r="AI7" s="220"/>
      <c r="AJ7" s="221"/>
      <c r="AK7" s="3"/>
    </row>
    <row r="8" spans="2:37" ht="15">
      <c r="B8" s="452"/>
      <c r="C8" s="210" t="s">
        <v>321</v>
      </c>
      <c r="D8" s="211">
        <v>0</v>
      </c>
      <c r="E8" s="211">
        <v>3</v>
      </c>
      <c r="F8" s="211">
        <v>14</v>
      </c>
      <c r="G8" s="211">
        <v>7</v>
      </c>
      <c r="H8" s="211">
        <v>24</v>
      </c>
      <c r="I8" s="41"/>
      <c r="K8" s="455" t="s">
        <v>328</v>
      </c>
      <c r="L8" s="455"/>
      <c r="M8" s="455"/>
      <c r="N8" s="120"/>
      <c r="O8" s="119"/>
      <c r="P8" s="3"/>
      <c r="Q8" s="210" t="s">
        <v>311</v>
      </c>
      <c r="R8" s="211">
        <v>1</v>
      </c>
      <c r="S8" s="211">
        <v>65.5</v>
      </c>
      <c r="T8" s="211">
        <v>2</v>
      </c>
      <c r="U8" s="211">
        <v>147.8</v>
      </c>
      <c r="V8" s="3"/>
      <c r="W8" s="3"/>
      <c r="X8" s="3"/>
      <c r="Y8" s="272"/>
      <c r="Z8" s="270"/>
      <c r="AA8" s="271"/>
      <c r="AB8" s="271"/>
      <c r="AI8" s="220"/>
      <c r="AJ8" s="221"/>
      <c r="AK8" s="3"/>
    </row>
    <row r="9" spans="2:37" ht="15">
      <c r="B9" s="453"/>
      <c r="C9" s="210" t="s">
        <v>323</v>
      </c>
      <c r="D9" s="211">
        <v>0</v>
      </c>
      <c r="E9" s="211">
        <v>21.9</v>
      </c>
      <c r="F9" s="211">
        <v>19.9</v>
      </c>
      <c r="G9" s="211">
        <v>50.8</v>
      </c>
      <c r="H9" s="211">
        <v>24.5</v>
      </c>
      <c r="I9" s="41"/>
      <c r="K9" s="121" t="s">
        <v>331</v>
      </c>
      <c r="L9" s="122">
        <v>4</v>
      </c>
      <c r="M9" s="123">
        <v>0.1667</v>
      </c>
      <c r="N9" s="124">
        <f>M9</f>
        <v>0.1667</v>
      </c>
      <c r="O9" s="119"/>
      <c r="P9" s="3"/>
      <c r="Q9" s="210" t="s">
        <v>93</v>
      </c>
      <c r="R9" s="211">
        <v>1</v>
      </c>
      <c r="S9" s="211">
        <v>16.7</v>
      </c>
      <c r="T9" s="211">
        <v>0</v>
      </c>
      <c r="U9" s="211">
        <v>0</v>
      </c>
      <c r="V9" s="3"/>
      <c r="W9" s="3"/>
      <c r="X9" s="3"/>
      <c r="Y9" s="272"/>
      <c r="Z9" s="270"/>
      <c r="AA9" s="271"/>
      <c r="AB9" s="271"/>
      <c r="AI9" s="220"/>
      <c r="AJ9" s="221"/>
      <c r="AK9" s="3"/>
    </row>
    <row r="10" spans="2:37" ht="15">
      <c r="B10" s="335"/>
      <c r="C10" s="336"/>
      <c r="D10" s="336"/>
      <c r="E10" s="336"/>
      <c r="F10" s="336"/>
      <c r="G10" s="336"/>
      <c r="H10" s="336"/>
      <c r="I10" s="41"/>
      <c r="K10" s="121" t="s">
        <v>332</v>
      </c>
      <c r="L10" s="122">
        <v>3</v>
      </c>
      <c r="M10" s="123">
        <v>0.125</v>
      </c>
      <c r="N10" s="124">
        <f>N9+M10</f>
        <v>0.29169999999999996</v>
      </c>
      <c r="O10" s="119"/>
      <c r="P10" s="3"/>
      <c r="Q10" s="210" t="s">
        <v>94</v>
      </c>
      <c r="R10" s="211">
        <v>4</v>
      </c>
      <c r="S10" s="211">
        <v>73.3</v>
      </c>
      <c r="T10" s="211">
        <v>1</v>
      </c>
      <c r="U10" s="211">
        <v>18.1</v>
      </c>
      <c r="V10" s="3"/>
      <c r="W10" s="3"/>
      <c r="X10" s="3"/>
      <c r="Y10" s="272"/>
      <c r="Z10" s="270"/>
      <c r="AA10" s="271"/>
      <c r="AB10" s="271"/>
      <c r="AI10" s="220"/>
      <c r="AJ10" s="221"/>
      <c r="AK10" s="3"/>
    </row>
    <row r="11" spans="2:37" ht="15">
      <c r="B11" s="335"/>
      <c r="C11" s="336"/>
      <c r="D11" s="336"/>
      <c r="E11" s="336"/>
      <c r="F11" s="336"/>
      <c r="G11" s="336"/>
      <c r="H11" s="336"/>
      <c r="I11" s="41"/>
      <c r="K11" s="121" t="s">
        <v>333</v>
      </c>
      <c r="L11" s="122">
        <v>3</v>
      </c>
      <c r="M11" s="123">
        <v>0.125</v>
      </c>
      <c r="N11" s="124">
        <f aca="true" t="shared" si="0" ref="N11:N19">N10+M11</f>
        <v>0.41669999999999996</v>
      </c>
      <c r="O11" s="119"/>
      <c r="P11" s="3"/>
      <c r="Q11" s="210" t="s">
        <v>95</v>
      </c>
      <c r="R11" s="211">
        <v>1</v>
      </c>
      <c r="S11" s="211">
        <v>37</v>
      </c>
      <c r="T11" s="211">
        <v>1</v>
      </c>
      <c r="U11" s="211">
        <v>38.4</v>
      </c>
      <c r="V11" s="3"/>
      <c r="W11" s="3"/>
      <c r="X11" s="3"/>
      <c r="Y11" s="272"/>
      <c r="Z11" s="270"/>
      <c r="AA11" s="271"/>
      <c r="AB11" s="271"/>
      <c r="AI11" s="220"/>
      <c r="AJ11" s="221"/>
      <c r="AK11" s="3"/>
    </row>
    <row r="12" spans="2:37" ht="15">
      <c r="B12" s="335"/>
      <c r="C12" s="336"/>
      <c r="D12" s="336"/>
      <c r="E12" s="336"/>
      <c r="F12" s="336"/>
      <c r="G12" s="336"/>
      <c r="H12" s="336"/>
      <c r="I12" s="41"/>
      <c r="K12" s="121" t="s">
        <v>335</v>
      </c>
      <c r="L12" s="122">
        <v>3</v>
      </c>
      <c r="M12" s="123">
        <v>0.125</v>
      </c>
      <c r="N12" s="124">
        <f t="shared" si="0"/>
        <v>0.5417</v>
      </c>
      <c r="O12" s="119"/>
      <c r="P12" s="3"/>
      <c r="Q12" s="210" t="s">
        <v>96</v>
      </c>
      <c r="R12" s="211">
        <v>2</v>
      </c>
      <c r="S12" s="211">
        <v>19.2</v>
      </c>
      <c r="T12" s="211">
        <v>3</v>
      </c>
      <c r="U12" s="211">
        <v>29.9</v>
      </c>
      <c r="V12" s="3"/>
      <c r="W12" s="3"/>
      <c r="X12" s="3"/>
      <c r="Y12" s="272"/>
      <c r="Z12" s="270"/>
      <c r="AA12" s="271"/>
      <c r="AB12" s="271"/>
      <c r="AI12" s="220"/>
      <c r="AJ12" s="222"/>
      <c r="AK12" s="3"/>
    </row>
    <row r="13" spans="11:37" ht="15">
      <c r="K13" s="121" t="s">
        <v>330</v>
      </c>
      <c r="L13" s="122">
        <v>3</v>
      </c>
      <c r="M13" s="123">
        <v>0.125</v>
      </c>
      <c r="N13" s="124">
        <f t="shared" si="0"/>
        <v>0.6667</v>
      </c>
      <c r="O13" s="119"/>
      <c r="P13" s="3"/>
      <c r="Q13" s="210" t="s">
        <v>97</v>
      </c>
      <c r="R13" s="211">
        <v>2</v>
      </c>
      <c r="S13" s="211">
        <v>13.4</v>
      </c>
      <c r="T13" s="211">
        <v>4</v>
      </c>
      <c r="U13" s="211">
        <v>28.4</v>
      </c>
      <c r="V13" s="3"/>
      <c r="W13" s="3"/>
      <c r="X13" s="3"/>
      <c r="Y13" s="272"/>
      <c r="Z13" s="270"/>
      <c r="AA13" s="271"/>
      <c r="AB13" s="271"/>
      <c r="AI13" s="220"/>
      <c r="AJ13" s="222"/>
      <c r="AK13" s="3"/>
    </row>
    <row r="14" spans="11:37" ht="15">
      <c r="K14" s="121" t="s">
        <v>336</v>
      </c>
      <c r="L14" s="122">
        <v>2</v>
      </c>
      <c r="M14" s="123">
        <v>0.0833</v>
      </c>
      <c r="N14" s="124">
        <f t="shared" si="0"/>
        <v>0.75</v>
      </c>
      <c r="O14" s="119"/>
      <c r="P14" s="3"/>
      <c r="Q14" s="210" t="s">
        <v>98</v>
      </c>
      <c r="R14" s="211">
        <v>0</v>
      </c>
      <c r="S14" s="211">
        <v>0</v>
      </c>
      <c r="T14" s="211">
        <v>1</v>
      </c>
      <c r="U14" s="211">
        <v>23.9</v>
      </c>
      <c r="V14" s="3"/>
      <c r="W14" s="3"/>
      <c r="X14" s="3"/>
      <c r="Y14" s="272"/>
      <c r="Z14" s="270"/>
      <c r="AA14" s="271"/>
      <c r="AB14" s="271"/>
      <c r="AI14" s="220"/>
      <c r="AJ14" s="221"/>
      <c r="AK14" s="3"/>
    </row>
    <row r="15" spans="1:37" ht="15">
      <c r="A15" s="3"/>
      <c r="I15" s="3"/>
      <c r="K15" s="121" t="s">
        <v>337</v>
      </c>
      <c r="L15" s="122">
        <v>2</v>
      </c>
      <c r="M15" s="123">
        <v>0.0833</v>
      </c>
      <c r="N15" s="124">
        <f t="shared" si="0"/>
        <v>0.8333</v>
      </c>
      <c r="O15" s="119"/>
      <c r="P15" s="3"/>
      <c r="Q15" s="210" t="s">
        <v>99</v>
      </c>
      <c r="R15" s="211">
        <v>2</v>
      </c>
      <c r="S15" s="211">
        <v>21.4</v>
      </c>
      <c r="T15" s="211">
        <v>2</v>
      </c>
      <c r="U15" s="211">
        <v>22.9</v>
      </c>
      <c r="V15" s="3"/>
      <c r="W15" s="3"/>
      <c r="X15" s="3"/>
      <c r="Y15" s="272"/>
      <c r="Z15" s="270"/>
      <c r="AA15" s="271"/>
      <c r="AB15" s="271"/>
      <c r="AI15" s="220"/>
      <c r="AJ15" s="221"/>
      <c r="AK15" s="3"/>
    </row>
    <row r="16" spans="1:37" ht="15">
      <c r="A16" s="3"/>
      <c r="I16" s="3"/>
      <c r="K16" s="121" t="s">
        <v>338</v>
      </c>
      <c r="L16" s="122">
        <v>1</v>
      </c>
      <c r="M16" s="123">
        <v>0.0417</v>
      </c>
      <c r="N16" s="124">
        <f t="shared" si="0"/>
        <v>0.875</v>
      </c>
      <c r="O16" s="119"/>
      <c r="P16" s="3"/>
      <c r="Q16" s="210" t="s">
        <v>100</v>
      </c>
      <c r="R16" s="211">
        <v>8</v>
      </c>
      <c r="S16" s="211">
        <v>54.3</v>
      </c>
      <c r="T16" s="211">
        <v>2</v>
      </c>
      <c r="U16" s="211">
        <v>14.7</v>
      </c>
      <c r="V16" s="3"/>
      <c r="W16" s="3"/>
      <c r="X16" s="3"/>
      <c r="Y16" s="272"/>
      <c r="Z16" s="270"/>
      <c r="AA16" s="271"/>
      <c r="AB16" s="271"/>
      <c r="AI16" s="220"/>
      <c r="AJ16" s="222"/>
      <c r="AK16" s="3"/>
    </row>
    <row r="17" spans="1:37" ht="15">
      <c r="A17" s="3"/>
      <c r="I17" s="3"/>
      <c r="K17" s="121" t="s">
        <v>339</v>
      </c>
      <c r="L17" s="122">
        <v>1</v>
      </c>
      <c r="M17" s="123">
        <v>0.0417</v>
      </c>
      <c r="N17" s="124">
        <f t="shared" si="0"/>
        <v>0.9167</v>
      </c>
      <c r="O17" s="119"/>
      <c r="P17" s="3"/>
      <c r="Q17" s="210" t="s">
        <v>101</v>
      </c>
      <c r="R17" s="211">
        <v>1</v>
      </c>
      <c r="S17" s="211">
        <v>64.1</v>
      </c>
      <c r="T17" s="211">
        <v>1</v>
      </c>
      <c r="U17" s="211">
        <v>64.6</v>
      </c>
      <c r="V17" s="3"/>
      <c r="W17" s="3"/>
      <c r="X17" s="3"/>
      <c r="Y17" s="272"/>
      <c r="Z17" s="270"/>
      <c r="AA17" s="271"/>
      <c r="AB17" s="271"/>
      <c r="AI17" s="220"/>
      <c r="AJ17" s="221"/>
      <c r="AK17" s="3"/>
    </row>
    <row r="18" spans="1:37" ht="15">
      <c r="A18" s="3"/>
      <c r="I18" s="3"/>
      <c r="K18" s="121" t="s">
        <v>340</v>
      </c>
      <c r="L18" s="122">
        <v>1</v>
      </c>
      <c r="M18" s="123">
        <v>0.0417</v>
      </c>
      <c r="N18" s="124">
        <f t="shared" si="0"/>
        <v>0.9583999999999999</v>
      </c>
      <c r="O18" s="119"/>
      <c r="P18" s="3"/>
      <c r="Q18" s="210" t="s">
        <v>102</v>
      </c>
      <c r="R18" s="211">
        <v>0</v>
      </c>
      <c r="S18" s="211">
        <v>0</v>
      </c>
      <c r="T18" s="211">
        <v>0</v>
      </c>
      <c r="U18" s="211">
        <v>0</v>
      </c>
      <c r="V18" s="3"/>
      <c r="W18" s="3"/>
      <c r="X18" s="3"/>
      <c r="Y18" s="272"/>
      <c r="Z18" s="270"/>
      <c r="AA18" s="271"/>
      <c r="AB18" s="271"/>
      <c r="AI18" s="220"/>
      <c r="AJ18" s="221"/>
      <c r="AK18" s="3"/>
    </row>
    <row r="19" spans="1:37" ht="15">
      <c r="A19" s="3"/>
      <c r="I19" s="3"/>
      <c r="K19" s="121" t="s">
        <v>341</v>
      </c>
      <c r="L19" s="122">
        <v>1</v>
      </c>
      <c r="M19" s="123">
        <v>0.0417</v>
      </c>
      <c r="N19" s="124">
        <f t="shared" si="0"/>
        <v>1.0001</v>
      </c>
      <c r="O19" s="119"/>
      <c r="P19" s="3"/>
      <c r="Q19" s="210" t="s">
        <v>103</v>
      </c>
      <c r="R19" s="211">
        <v>0</v>
      </c>
      <c r="S19" s="211">
        <v>0</v>
      </c>
      <c r="T19" s="211">
        <v>1</v>
      </c>
      <c r="U19" s="211">
        <v>92.8</v>
      </c>
      <c r="V19" s="3"/>
      <c r="W19" s="3"/>
      <c r="X19" s="3"/>
      <c r="Y19" s="272"/>
      <c r="Z19" s="270"/>
      <c r="AA19" s="271"/>
      <c r="AB19" s="271"/>
      <c r="AI19" s="220"/>
      <c r="AJ19" s="221"/>
      <c r="AK19" s="3"/>
    </row>
    <row r="20" spans="1:37" ht="15">
      <c r="A20" s="3"/>
      <c r="I20" s="3"/>
      <c r="K20" s="445" t="s">
        <v>342</v>
      </c>
      <c r="L20" s="445"/>
      <c r="M20" s="445"/>
      <c r="N20" s="120"/>
      <c r="O20" s="119"/>
      <c r="P20" s="3"/>
      <c r="Q20" s="210" t="s">
        <v>104</v>
      </c>
      <c r="R20" s="211">
        <v>1</v>
      </c>
      <c r="S20" s="211">
        <v>84.9</v>
      </c>
      <c r="T20" s="211">
        <v>0</v>
      </c>
      <c r="U20" s="211">
        <v>0</v>
      </c>
      <c r="V20" s="3"/>
      <c r="W20" s="3"/>
      <c r="X20" s="3"/>
      <c r="Y20" s="272"/>
      <c r="Z20" s="270"/>
      <c r="AA20" s="271"/>
      <c r="AB20" s="271"/>
      <c r="AI20" s="220"/>
      <c r="AJ20" s="221"/>
      <c r="AK20" s="3"/>
    </row>
    <row r="21" spans="1:37" ht="15">
      <c r="A21" s="3"/>
      <c r="I21" s="3"/>
      <c r="K21" s="455" t="s">
        <v>343</v>
      </c>
      <c r="L21" s="455"/>
      <c r="M21" s="98"/>
      <c r="N21" s="120"/>
      <c r="O21" s="119"/>
      <c r="P21" s="3"/>
      <c r="Q21" s="210" t="s">
        <v>105</v>
      </c>
      <c r="R21" s="211">
        <v>1</v>
      </c>
      <c r="S21" s="211">
        <v>32.7</v>
      </c>
      <c r="T21" s="211">
        <v>0</v>
      </c>
      <c r="U21" s="211">
        <v>0</v>
      </c>
      <c r="V21" s="3"/>
      <c r="W21" s="3"/>
      <c r="X21" s="3"/>
      <c r="Y21" s="272"/>
      <c r="Z21" s="270"/>
      <c r="AA21" s="271"/>
      <c r="AB21" s="271"/>
      <c r="AI21" s="220"/>
      <c r="AJ21" s="221"/>
      <c r="AK21" s="3"/>
    </row>
    <row r="22" spans="1:37" ht="15">
      <c r="A22" s="3"/>
      <c r="B22" s="3"/>
      <c r="C22" s="206"/>
      <c r="D22" s="206"/>
      <c r="E22" s="206"/>
      <c r="F22" s="206"/>
      <c r="G22" s="207"/>
      <c r="H22" s="206"/>
      <c r="K22" s="121" t="s">
        <v>344</v>
      </c>
      <c r="L22" s="122">
        <v>1</v>
      </c>
      <c r="M22" s="123">
        <v>0.083</v>
      </c>
      <c r="N22" s="120"/>
      <c r="O22" s="119"/>
      <c r="P22" s="3"/>
      <c r="Q22" s="210" t="s">
        <v>106</v>
      </c>
      <c r="R22" s="211">
        <v>0</v>
      </c>
      <c r="S22" s="211">
        <v>0</v>
      </c>
      <c r="T22" s="211">
        <v>0</v>
      </c>
      <c r="U22" s="211">
        <v>0</v>
      </c>
      <c r="V22" s="3"/>
      <c r="W22" s="3"/>
      <c r="X22" s="3"/>
      <c r="Y22" s="272"/>
      <c r="Z22" s="270"/>
      <c r="AA22" s="271"/>
      <c r="AB22" s="271"/>
      <c r="AI22" s="220"/>
      <c r="AJ22" s="221"/>
      <c r="AK22" s="3"/>
    </row>
    <row r="23" spans="1:37" ht="15">
      <c r="A23" s="3"/>
      <c r="B23" s="3"/>
      <c r="C23" s="3"/>
      <c r="D23" s="3"/>
      <c r="E23" s="3"/>
      <c r="F23" s="3"/>
      <c r="G23" s="208"/>
      <c r="H23" s="3"/>
      <c r="K23" s="121" t="s">
        <v>345</v>
      </c>
      <c r="L23" s="122">
        <v>1</v>
      </c>
      <c r="M23" s="123">
        <v>0.083</v>
      </c>
      <c r="N23" s="120"/>
      <c r="O23" s="119"/>
      <c r="P23" s="3"/>
      <c r="Q23" s="210" t="s">
        <v>334</v>
      </c>
      <c r="R23" s="211">
        <v>3</v>
      </c>
      <c r="S23" s="211">
        <v>55.9</v>
      </c>
      <c r="T23" s="211">
        <v>3</v>
      </c>
      <c r="U23" s="211">
        <v>56</v>
      </c>
      <c r="V23" s="3"/>
      <c r="W23" s="3"/>
      <c r="X23" s="3"/>
      <c r="Y23" s="272"/>
      <c r="Z23" s="270"/>
      <c r="AA23" s="271"/>
      <c r="AB23" s="271"/>
      <c r="AI23" s="220"/>
      <c r="AJ23" s="222"/>
      <c r="AK23" s="3"/>
    </row>
    <row r="24" spans="1:37" ht="15">
      <c r="A24" s="3"/>
      <c r="B24" s="33"/>
      <c r="C24" s="454"/>
      <c r="D24" s="33"/>
      <c r="E24" s="454"/>
      <c r="F24" s="3"/>
      <c r="G24" s="3"/>
      <c r="H24" s="3"/>
      <c r="K24" s="121" t="s">
        <v>346</v>
      </c>
      <c r="L24" s="122">
        <v>3</v>
      </c>
      <c r="M24" s="123">
        <v>0.25</v>
      </c>
      <c r="N24" s="120"/>
      <c r="O24" s="119"/>
      <c r="P24" s="3"/>
      <c r="Q24" s="210" t="s">
        <v>108</v>
      </c>
      <c r="R24" s="211">
        <v>5</v>
      </c>
      <c r="S24" s="211">
        <v>48.5</v>
      </c>
      <c r="T24" s="211">
        <v>1</v>
      </c>
      <c r="U24" s="211">
        <v>10.2</v>
      </c>
      <c r="V24" s="3"/>
      <c r="W24" s="3"/>
      <c r="X24" s="3"/>
      <c r="Y24" s="272"/>
      <c r="Z24" s="270"/>
      <c r="AA24" s="271"/>
      <c r="AB24" s="271"/>
      <c r="AI24" s="220"/>
      <c r="AJ24" s="222"/>
      <c r="AK24" s="3"/>
    </row>
    <row r="25" spans="1:37" ht="15">
      <c r="A25" s="3"/>
      <c r="B25" s="33"/>
      <c r="C25" s="454"/>
      <c r="D25" s="33"/>
      <c r="E25" s="454"/>
      <c r="F25" s="3"/>
      <c r="G25" s="3"/>
      <c r="H25" s="3"/>
      <c r="K25" s="121" t="s">
        <v>347</v>
      </c>
      <c r="L25" s="122">
        <v>6</v>
      </c>
      <c r="M25" s="123">
        <v>0.5</v>
      </c>
      <c r="N25" s="120"/>
      <c r="O25" s="119"/>
      <c r="P25" s="3"/>
      <c r="Q25" s="210" t="s">
        <v>109</v>
      </c>
      <c r="R25" s="211">
        <v>0</v>
      </c>
      <c r="S25" s="211">
        <v>0</v>
      </c>
      <c r="T25" s="211">
        <v>0</v>
      </c>
      <c r="U25" s="211">
        <v>0</v>
      </c>
      <c r="V25" s="3"/>
      <c r="W25" s="3"/>
      <c r="X25" s="3"/>
      <c r="Y25" s="272"/>
      <c r="Z25" s="270"/>
      <c r="AA25" s="271"/>
      <c r="AB25" s="271"/>
      <c r="AI25" s="220"/>
      <c r="AJ25" s="221"/>
      <c r="AK25" s="3"/>
    </row>
    <row r="26" spans="1:37" ht="15">
      <c r="A26" s="3"/>
      <c r="B26" s="205"/>
      <c r="C26" s="205"/>
      <c r="D26" s="205"/>
      <c r="E26" s="205"/>
      <c r="F26" s="205"/>
      <c r="G26" s="205"/>
      <c r="H26" s="3"/>
      <c r="K26" s="121" t="s">
        <v>348</v>
      </c>
      <c r="L26" s="122">
        <v>1</v>
      </c>
      <c r="M26" s="123">
        <v>0.083</v>
      </c>
      <c r="N26" s="120"/>
      <c r="O26" s="119"/>
      <c r="P26" s="3"/>
      <c r="Q26" s="210" t="s">
        <v>350</v>
      </c>
      <c r="R26" s="211">
        <v>1</v>
      </c>
      <c r="S26" s="211">
        <v>0</v>
      </c>
      <c r="T26" s="211">
        <v>0</v>
      </c>
      <c r="U26" s="211">
        <v>0</v>
      </c>
      <c r="V26" s="3"/>
      <c r="W26" s="3"/>
      <c r="X26" s="3"/>
      <c r="Y26" s="273"/>
      <c r="Z26" s="270"/>
      <c r="AA26" s="271"/>
      <c r="AB26" s="271"/>
      <c r="AI26" s="220"/>
      <c r="AJ26" s="221"/>
      <c r="AK26" s="3"/>
    </row>
    <row r="27" spans="1:37" ht="15">
      <c r="A27" s="3"/>
      <c r="B27" s="202"/>
      <c r="C27" s="2"/>
      <c r="D27" s="2"/>
      <c r="E27" s="2"/>
      <c r="F27" s="2"/>
      <c r="G27" s="2"/>
      <c r="H27" s="3"/>
      <c r="K27" s="455" t="s">
        <v>349</v>
      </c>
      <c r="L27" s="455"/>
      <c r="M27" s="455"/>
      <c r="N27" s="120"/>
      <c r="O27" s="119"/>
      <c r="P27" s="3"/>
      <c r="Q27" s="210"/>
      <c r="R27" s="211">
        <v>36</v>
      </c>
      <c r="S27" s="211">
        <v>35.2</v>
      </c>
      <c r="T27" s="211">
        <v>24</v>
      </c>
      <c r="U27" s="211">
        <v>24.5</v>
      </c>
      <c r="V27" s="3"/>
      <c r="W27" s="3"/>
      <c r="X27" s="3"/>
      <c r="Y27" s="448"/>
      <c r="Z27" s="448"/>
      <c r="AA27" s="271"/>
      <c r="AB27" s="271"/>
      <c r="AC27" s="3"/>
      <c r="AD27" s="32"/>
      <c r="AE27" s="219"/>
      <c r="AF27" s="220"/>
      <c r="AG27" s="220"/>
      <c r="AH27" s="220"/>
      <c r="AI27" s="220"/>
      <c r="AJ27" s="222"/>
      <c r="AK27" s="3"/>
    </row>
    <row r="28" spans="1:37" ht="15">
      <c r="A28" s="3"/>
      <c r="B28" s="202"/>
      <c r="C28" s="2"/>
      <c r="D28" s="2"/>
      <c r="E28" s="2"/>
      <c r="F28" s="2"/>
      <c r="G28" s="2"/>
      <c r="H28" s="3"/>
      <c r="K28" s="121" t="s">
        <v>351</v>
      </c>
      <c r="L28" s="122">
        <v>1</v>
      </c>
      <c r="M28" s="123">
        <v>0.083</v>
      </c>
      <c r="N28" s="120"/>
      <c r="O28" s="11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5">
      <c r="A29" s="3"/>
      <c r="B29" s="202"/>
      <c r="C29" s="2"/>
      <c r="D29" s="2"/>
      <c r="E29" s="2"/>
      <c r="F29" s="2"/>
      <c r="G29" s="2"/>
      <c r="H29" s="3"/>
      <c r="K29" s="121" t="s">
        <v>352</v>
      </c>
      <c r="L29" s="122">
        <v>3</v>
      </c>
      <c r="M29" s="123">
        <v>0.25</v>
      </c>
      <c r="N29" s="120"/>
      <c r="O29" s="119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5">
      <c r="A30" s="3"/>
      <c r="B30" s="2"/>
      <c r="C30" s="203"/>
      <c r="D30" s="203"/>
      <c r="E30" s="203"/>
      <c r="F30" s="203"/>
      <c r="G30" s="203"/>
      <c r="H30" s="3"/>
      <c r="K30" s="121" t="s">
        <v>353</v>
      </c>
      <c r="L30" s="122">
        <v>1</v>
      </c>
      <c r="M30" s="123">
        <v>0.083</v>
      </c>
      <c r="N30" s="120"/>
      <c r="O30" s="119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15" ht="15">
      <c r="A31" s="3"/>
      <c r="B31" s="2"/>
      <c r="C31" s="2"/>
      <c r="D31" s="2"/>
      <c r="E31" s="2"/>
      <c r="F31" s="3"/>
      <c r="G31" s="3"/>
      <c r="H31" s="3"/>
      <c r="K31" s="121" t="s">
        <v>354</v>
      </c>
      <c r="L31" s="122">
        <v>1</v>
      </c>
      <c r="M31" s="123">
        <v>0.083</v>
      </c>
      <c r="N31" s="120"/>
      <c r="O31" s="119"/>
    </row>
    <row r="32" spans="1:15" ht="15">
      <c r="A32" s="3"/>
      <c r="B32" s="2"/>
      <c r="C32" s="2"/>
      <c r="D32" s="2"/>
      <c r="E32" s="2"/>
      <c r="F32" s="3"/>
      <c r="G32" s="3"/>
      <c r="H32" s="3"/>
      <c r="K32" s="121" t="s">
        <v>355</v>
      </c>
      <c r="L32" s="122">
        <v>1</v>
      </c>
      <c r="M32" s="123">
        <v>0.083</v>
      </c>
      <c r="N32" s="120"/>
      <c r="O32" s="119"/>
    </row>
    <row r="33" spans="1:15" ht="15">
      <c r="A33" s="3"/>
      <c r="B33" s="2"/>
      <c r="C33" s="2"/>
      <c r="D33" s="2"/>
      <c r="E33" s="2"/>
      <c r="F33" s="3"/>
      <c r="G33" s="3"/>
      <c r="H33" s="3"/>
      <c r="K33" s="121" t="s">
        <v>356</v>
      </c>
      <c r="L33" s="122">
        <v>2</v>
      </c>
      <c r="M33" s="123">
        <v>0.166</v>
      </c>
      <c r="N33" s="120"/>
      <c r="O33" s="119"/>
    </row>
    <row r="34" spans="1:15" ht="15">
      <c r="A34" s="3"/>
      <c r="B34" s="3"/>
      <c r="C34" s="3"/>
      <c r="D34" s="3"/>
      <c r="E34" s="3"/>
      <c r="F34" s="3"/>
      <c r="G34" s="3"/>
      <c r="H34" s="3"/>
      <c r="K34" s="121" t="s">
        <v>357</v>
      </c>
      <c r="L34" s="122">
        <v>3</v>
      </c>
      <c r="M34" s="123">
        <v>0.25</v>
      </c>
      <c r="N34" s="120"/>
      <c r="O34" s="119"/>
    </row>
    <row r="35" spans="1:8" ht="15">
      <c r="A35" s="3"/>
      <c r="B35" s="3"/>
      <c r="C35" s="3"/>
      <c r="D35" s="3"/>
      <c r="E35" s="3"/>
      <c r="F35" s="3"/>
      <c r="G35" s="3"/>
      <c r="H35" s="3"/>
    </row>
    <row r="39" spans="10:18" ht="15">
      <c r="J39" s="3"/>
      <c r="K39" s="3"/>
      <c r="L39" s="3"/>
      <c r="M39" s="3"/>
      <c r="N39" s="3"/>
      <c r="O39" s="3"/>
      <c r="P39" s="3"/>
      <c r="Q39" s="3"/>
      <c r="R39" s="3"/>
    </row>
    <row r="40" spans="10:18" ht="15">
      <c r="J40" s="3"/>
      <c r="K40" s="3"/>
      <c r="L40" s="3"/>
      <c r="M40" s="3"/>
      <c r="N40" s="3"/>
      <c r="O40" s="3"/>
      <c r="P40" s="3"/>
      <c r="Q40" s="3"/>
      <c r="R40" s="3"/>
    </row>
    <row r="41" spans="10:19" ht="15">
      <c r="J41" s="3"/>
      <c r="K41" s="3"/>
      <c r="L41" s="8"/>
      <c r="M41" s="456"/>
      <c r="N41" s="456"/>
      <c r="O41" s="214"/>
      <c r="P41" s="3"/>
      <c r="Q41" s="3"/>
      <c r="R41" s="3"/>
      <c r="S41" s="449"/>
    </row>
    <row r="42" spans="10:19" ht="15">
      <c r="J42" s="3"/>
      <c r="K42" s="3"/>
      <c r="L42" s="39"/>
      <c r="M42" s="118"/>
      <c r="N42" s="118"/>
      <c r="O42" s="118"/>
      <c r="P42" s="3"/>
      <c r="Q42" s="3"/>
      <c r="R42" s="3"/>
      <c r="S42" s="449"/>
    </row>
    <row r="43" spans="10:19" ht="15">
      <c r="J43" s="3"/>
      <c r="K43" s="3"/>
      <c r="L43" s="8"/>
      <c r="M43" s="217"/>
      <c r="N43" s="218"/>
      <c r="O43" s="217"/>
      <c r="P43" s="3"/>
      <c r="Q43" s="3"/>
      <c r="R43" s="3"/>
      <c r="S43" s="202"/>
    </row>
    <row r="44" spans="10:19" ht="15">
      <c r="J44" s="3"/>
      <c r="K44" s="3"/>
      <c r="L44" s="8"/>
      <c r="M44" s="217"/>
      <c r="N44" s="218"/>
      <c r="O44" s="217"/>
      <c r="P44" s="3"/>
      <c r="Q44" s="3"/>
      <c r="R44" s="3"/>
      <c r="S44" s="202"/>
    </row>
    <row r="45" spans="10:19" ht="15">
      <c r="J45" s="3"/>
      <c r="K45" s="3"/>
      <c r="L45" s="8"/>
      <c r="M45" s="217"/>
      <c r="N45" s="218"/>
      <c r="O45" s="217"/>
      <c r="P45" s="3"/>
      <c r="Q45" s="3"/>
      <c r="R45" s="3"/>
      <c r="S45" s="202"/>
    </row>
    <row r="46" spans="10:19" ht="15">
      <c r="J46" s="3"/>
      <c r="K46" s="3"/>
      <c r="L46" s="8"/>
      <c r="M46" s="217"/>
      <c r="N46" s="218"/>
      <c r="O46" s="217"/>
      <c r="P46" s="3"/>
      <c r="Q46" s="3"/>
      <c r="R46" s="3"/>
      <c r="S46" s="202"/>
    </row>
    <row r="47" spans="10:19" ht="15">
      <c r="J47" s="3"/>
      <c r="K47" s="3"/>
      <c r="L47" s="8"/>
      <c r="M47" s="217"/>
      <c r="N47" s="218"/>
      <c r="O47" s="217"/>
      <c r="P47" s="3"/>
      <c r="Q47" s="3"/>
      <c r="R47" s="3"/>
      <c r="S47" s="202"/>
    </row>
    <row r="48" spans="10:19" ht="15">
      <c r="J48" s="3"/>
      <c r="K48" s="3"/>
      <c r="L48" s="8"/>
      <c r="M48" s="217"/>
      <c r="N48" s="218"/>
      <c r="O48" s="217"/>
      <c r="P48" s="3"/>
      <c r="Q48" s="3"/>
      <c r="R48" s="3"/>
      <c r="S48" s="202"/>
    </row>
    <row r="49" spans="10:19" ht="15">
      <c r="J49" s="3"/>
      <c r="K49" s="3"/>
      <c r="L49" s="8"/>
      <c r="M49" s="217"/>
      <c r="N49" s="218"/>
      <c r="O49" s="217"/>
      <c r="P49" s="3"/>
      <c r="Q49" s="3"/>
      <c r="R49" s="3"/>
      <c r="S49" s="202"/>
    </row>
    <row r="50" spans="10:19" ht="15">
      <c r="J50" s="3"/>
      <c r="K50" s="3"/>
      <c r="L50" s="8"/>
      <c r="M50" s="217"/>
      <c r="N50" s="218"/>
      <c r="O50" s="217"/>
      <c r="P50" s="3"/>
      <c r="Q50" s="3"/>
      <c r="R50" s="3"/>
      <c r="S50" s="202"/>
    </row>
    <row r="51" spans="10:23" ht="15">
      <c r="J51" s="3"/>
      <c r="K51" s="3"/>
      <c r="L51" s="8"/>
      <c r="M51" s="217"/>
      <c r="N51" s="218"/>
      <c r="O51" s="217"/>
      <c r="P51" s="3"/>
      <c r="Q51" s="3"/>
      <c r="R51" s="3"/>
      <c r="S51" s="202"/>
      <c r="T51" s="2"/>
      <c r="U51" s="2"/>
      <c r="V51" s="2"/>
      <c r="W51" s="2"/>
    </row>
    <row r="52" spans="10:23" ht="15">
      <c r="J52" s="3"/>
      <c r="K52" s="3"/>
      <c r="L52" s="8"/>
      <c r="M52" s="217"/>
      <c r="N52" s="218"/>
      <c r="O52" s="217"/>
      <c r="P52" s="3"/>
      <c r="Q52" s="3"/>
      <c r="R52" s="3"/>
      <c r="S52" s="202"/>
      <c r="T52" s="2"/>
      <c r="U52" s="2"/>
      <c r="V52" s="2"/>
      <c r="W52" s="2"/>
    </row>
    <row r="53" spans="10:23" ht="15">
      <c r="J53" s="3"/>
      <c r="K53" s="3"/>
      <c r="L53" s="8"/>
      <c r="M53" s="217"/>
      <c r="N53" s="218"/>
      <c r="O53" s="217"/>
      <c r="P53" s="3"/>
      <c r="Q53" s="3"/>
      <c r="R53" s="3"/>
      <c r="S53" s="202"/>
      <c r="T53" s="2"/>
      <c r="U53" s="2"/>
      <c r="V53" s="2"/>
      <c r="W53" s="2"/>
    </row>
    <row r="54" spans="10:23" ht="15">
      <c r="J54" s="3"/>
      <c r="K54" s="3"/>
      <c r="L54" s="8"/>
      <c r="M54" s="217"/>
      <c r="N54" s="218"/>
      <c r="O54" s="217"/>
      <c r="P54" s="3"/>
      <c r="Q54" s="3"/>
      <c r="R54" s="3"/>
      <c r="S54" s="202"/>
      <c r="T54" s="2"/>
      <c r="U54" s="2"/>
      <c r="V54" s="2"/>
      <c r="W54" s="2"/>
    </row>
    <row r="55" spans="10:23" ht="15">
      <c r="J55" s="3"/>
      <c r="K55" s="3"/>
      <c r="L55" s="8"/>
      <c r="M55" s="217"/>
      <c r="N55" s="218"/>
      <c r="O55" s="217"/>
      <c r="P55" s="3"/>
      <c r="Q55" s="3"/>
      <c r="R55" s="3"/>
      <c r="S55" s="202"/>
      <c r="T55" s="2"/>
      <c r="U55" s="2"/>
      <c r="V55" s="2"/>
      <c r="W55" s="2"/>
    </row>
    <row r="56" spans="10:23" ht="15">
      <c r="J56" s="3"/>
      <c r="K56" s="3"/>
      <c r="L56" s="8"/>
      <c r="M56" s="217"/>
      <c r="N56" s="218"/>
      <c r="O56" s="217"/>
      <c r="P56" s="3"/>
      <c r="Q56" s="3"/>
      <c r="R56" s="3"/>
      <c r="S56" s="202"/>
      <c r="T56" s="2"/>
      <c r="U56" s="2"/>
      <c r="V56" s="2"/>
      <c r="W56" s="2"/>
    </row>
    <row r="57" spans="10:23" ht="15">
      <c r="J57" s="3"/>
      <c r="K57" s="3"/>
      <c r="L57" s="8"/>
      <c r="M57" s="217"/>
      <c r="N57" s="218"/>
      <c r="O57" s="217"/>
      <c r="P57" s="3"/>
      <c r="Q57" s="3"/>
      <c r="R57" s="3"/>
      <c r="S57" s="202"/>
      <c r="T57" s="2"/>
      <c r="U57" s="2"/>
      <c r="V57" s="2"/>
      <c r="W57" s="2"/>
    </row>
    <row r="58" spans="10:23" ht="15">
      <c r="J58" s="3"/>
      <c r="K58" s="3"/>
      <c r="L58" s="8"/>
      <c r="M58" s="217"/>
      <c r="N58" s="218"/>
      <c r="O58" s="217"/>
      <c r="P58" s="3"/>
      <c r="Q58" s="3"/>
      <c r="R58" s="3"/>
      <c r="S58" s="202"/>
      <c r="T58" s="2"/>
      <c r="U58" s="2"/>
      <c r="V58" s="2"/>
      <c r="W58" s="2"/>
    </row>
    <row r="59" spans="10:23" ht="15">
      <c r="J59" s="3"/>
      <c r="K59" s="3"/>
      <c r="L59" s="8"/>
      <c r="M59" s="217"/>
      <c r="N59" s="218"/>
      <c r="O59" s="217"/>
      <c r="P59" s="3"/>
      <c r="Q59" s="3"/>
      <c r="R59" s="3"/>
      <c r="S59" s="202"/>
      <c r="T59" s="2"/>
      <c r="U59" s="2"/>
      <c r="V59" s="2"/>
      <c r="W59" s="2"/>
    </row>
    <row r="60" spans="10:23" ht="15">
      <c r="J60" s="3"/>
      <c r="K60" s="3"/>
      <c r="L60" s="8"/>
      <c r="M60" s="217"/>
      <c r="N60" s="218"/>
      <c r="O60" s="217"/>
      <c r="P60" s="3"/>
      <c r="Q60" s="3"/>
      <c r="R60" s="3"/>
      <c r="S60" s="202"/>
      <c r="T60" s="2"/>
      <c r="U60" s="2"/>
      <c r="V60" s="2"/>
      <c r="W60" s="2"/>
    </row>
    <row r="61" spans="10:23" ht="15">
      <c r="J61" s="3"/>
      <c r="K61" s="3"/>
      <c r="L61" s="8"/>
      <c r="M61" s="217"/>
      <c r="N61" s="218"/>
      <c r="O61" s="217"/>
      <c r="P61" s="3"/>
      <c r="Q61" s="3"/>
      <c r="R61" s="3"/>
      <c r="S61" s="202"/>
      <c r="T61" s="2"/>
      <c r="U61" s="2"/>
      <c r="V61" s="2"/>
      <c r="W61" s="2"/>
    </row>
    <row r="62" spans="10:23" ht="15">
      <c r="J62" s="3"/>
      <c r="K62" s="3"/>
      <c r="L62" s="8"/>
      <c r="M62" s="217"/>
      <c r="N62" s="218"/>
      <c r="O62" s="217"/>
      <c r="P62" s="3"/>
      <c r="Q62" s="3"/>
      <c r="R62" s="3"/>
      <c r="S62" s="202"/>
      <c r="T62" s="2"/>
      <c r="U62" s="2"/>
      <c r="V62" s="2"/>
      <c r="W62" s="2"/>
    </row>
    <row r="63" spans="10:23" ht="15">
      <c r="J63" s="3"/>
      <c r="K63" s="3"/>
      <c r="L63" s="8"/>
      <c r="M63" s="217"/>
      <c r="N63" s="218"/>
      <c r="O63" s="217"/>
      <c r="P63" s="3"/>
      <c r="Q63" s="3"/>
      <c r="R63" s="3"/>
      <c r="S63" s="202"/>
      <c r="T63" s="2"/>
      <c r="U63" s="2"/>
      <c r="V63" s="2"/>
      <c r="W63" s="2"/>
    </row>
    <row r="64" spans="10:23" ht="15">
      <c r="J64" s="3"/>
      <c r="K64" s="3"/>
      <c r="L64" s="8"/>
      <c r="M64" s="217"/>
      <c r="N64" s="218"/>
      <c r="O64" s="217"/>
      <c r="P64" s="3"/>
      <c r="Q64" s="3"/>
      <c r="R64" s="3"/>
      <c r="S64" s="204"/>
      <c r="T64" s="33"/>
      <c r="U64" s="33"/>
      <c r="V64" s="33"/>
      <c r="W64" s="33"/>
    </row>
    <row r="65" spans="10:23" ht="15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0:18" ht="15">
      <c r="J66" s="3"/>
      <c r="K66" s="3"/>
      <c r="L66" s="3"/>
      <c r="M66" s="3"/>
      <c r="N66" s="3"/>
      <c r="O66" s="3"/>
      <c r="P66" s="3"/>
      <c r="Q66" s="3"/>
      <c r="R66" s="3"/>
    </row>
    <row r="67" spans="10:18" ht="15">
      <c r="J67" s="3"/>
      <c r="K67" s="3"/>
      <c r="L67" s="3"/>
      <c r="M67" s="3"/>
      <c r="N67" s="3"/>
      <c r="O67" s="3"/>
      <c r="P67" s="3"/>
      <c r="Q67" s="3"/>
      <c r="R67" s="3"/>
    </row>
    <row r="68" spans="10:18" ht="15">
      <c r="J68" s="3"/>
      <c r="K68" s="3"/>
      <c r="L68" s="3"/>
      <c r="M68" s="3"/>
      <c r="N68" s="3"/>
      <c r="O68" s="3"/>
      <c r="P68" s="3"/>
      <c r="Q68" s="3"/>
      <c r="R68" s="3"/>
    </row>
    <row r="69" spans="10:18" ht="15">
      <c r="J69" s="3"/>
      <c r="K69" s="3"/>
      <c r="L69" s="3"/>
      <c r="M69" s="3"/>
      <c r="N69" s="3"/>
      <c r="O69" s="3"/>
      <c r="P69" s="3"/>
      <c r="Q69" s="3"/>
      <c r="R69" s="3"/>
    </row>
    <row r="70" spans="10:18" ht="15">
      <c r="J70" s="3"/>
      <c r="K70" s="3"/>
      <c r="L70" s="3"/>
      <c r="M70" s="3"/>
      <c r="N70" s="3"/>
      <c r="O70" s="3"/>
      <c r="P70" s="3"/>
      <c r="Q70" s="3"/>
      <c r="R70" s="3"/>
    </row>
    <row r="71" spans="10:18" ht="15">
      <c r="J71" s="3"/>
      <c r="K71" s="3"/>
      <c r="L71" s="3"/>
      <c r="M71" s="3"/>
      <c r="N71" s="3"/>
      <c r="O71" s="3"/>
      <c r="P71" s="3"/>
      <c r="Q71" s="3"/>
      <c r="R71" s="3"/>
    </row>
    <row r="72" spans="10:18" ht="15">
      <c r="J72" s="3"/>
      <c r="K72" s="3"/>
      <c r="L72" s="3"/>
      <c r="M72" s="3"/>
      <c r="N72" s="3"/>
      <c r="O72" s="3"/>
      <c r="P72" s="3"/>
      <c r="Q72" s="3"/>
      <c r="R72" s="3"/>
    </row>
    <row r="73" spans="10:18" ht="15">
      <c r="J73" s="3"/>
      <c r="K73" s="3"/>
      <c r="L73" s="3"/>
      <c r="M73" s="3"/>
      <c r="N73" s="3"/>
      <c r="O73" s="3"/>
      <c r="P73" s="3"/>
      <c r="Q73" s="3"/>
      <c r="R73" s="3"/>
    </row>
    <row r="74" spans="10:18" ht="15">
      <c r="J74" s="3"/>
      <c r="K74" s="3"/>
      <c r="L74" s="3"/>
      <c r="M74" s="3"/>
      <c r="N74" s="3"/>
      <c r="O74" s="3"/>
      <c r="P74" s="3"/>
      <c r="Q74" s="3"/>
      <c r="R74" s="3"/>
    </row>
  </sheetData>
  <sheetProtection/>
  <mergeCells count="19">
    <mergeCell ref="M2:M3"/>
    <mergeCell ref="N2:N3"/>
    <mergeCell ref="K4:M4"/>
    <mergeCell ref="K8:M8"/>
    <mergeCell ref="K2:K3"/>
    <mergeCell ref="L2:L3"/>
    <mergeCell ref="Y4:Z5"/>
    <mergeCell ref="Y27:Z27"/>
    <mergeCell ref="S41:S42"/>
    <mergeCell ref="T4:U4"/>
    <mergeCell ref="B4:B6"/>
    <mergeCell ref="B7:B9"/>
    <mergeCell ref="C24:C25"/>
    <mergeCell ref="E24:E25"/>
    <mergeCell ref="K27:M27"/>
    <mergeCell ref="M41:N41"/>
    <mergeCell ref="R4:S4"/>
    <mergeCell ref="K20:M20"/>
    <mergeCell ref="K21:L21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AC27"/>
  <sheetViews>
    <sheetView zoomScalePageLayoutView="0" workbookViewId="0" topLeftCell="A1">
      <selection activeCell="L31" sqref="L31"/>
    </sheetView>
  </sheetViews>
  <sheetFormatPr defaultColWidth="11.421875" defaultRowHeight="15"/>
  <cols>
    <col min="1" max="1" width="11.421875" style="1" customWidth="1"/>
    <col min="2" max="2" width="22.57421875" style="1" customWidth="1"/>
    <col min="3" max="3" width="14.421875" style="1" customWidth="1"/>
    <col min="4" max="11" width="11.421875" style="1" customWidth="1"/>
    <col min="12" max="12" width="16.7109375" style="1" customWidth="1"/>
    <col min="13" max="21" width="11.421875" style="1" customWidth="1"/>
    <col min="22" max="22" width="13.57421875" style="1" customWidth="1"/>
    <col min="23" max="34" width="11.421875" style="1" customWidth="1"/>
    <col min="35" max="35" width="14.57421875" style="1" bestFit="1" customWidth="1"/>
    <col min="36" max="16384" width="11.421875" style="1" customWidth="1"/>
  </cols>
  <sheetData>
    <row r="1" spans="2:22" ht="15">
      <c r="B1" s="1" t="s">
        <v>485</v>
      </c>
      <c r="M1" s="1" t="s">
        <v>486</v>
      </c>
      <c r="V1" s="1" t="s">
        <v>487</v>
      </c>
    </row>
    <row r="2" ht="15.75" thickBot="1"/>
    <row r="3" spans="2:26" ht="15.75">
      <c r="B3" s="460" t="s">
        <v>86</v>
      </c>
      <c r="C3" s="461">
        <v>2015</v>
      </c>
      <c r="D3" s="461"/>
      <c r="E3" s="461"/>
      <c r="F3" s="461"/>
      <c r="G3" s="461">
        <v>2016</v>
      </c>
      <c r="H3" s="461"/>
      <c r="I3" s="461"/>
      <c r="J3" s="461"/>
      <c r="M3" s="465" t="s">
        <v>358</v>
      </c>
      <c r="N3" s="465">
        <v>2015</v>
      </c>
      <c r="O3" s="465"/>
      <c r="P3" s="465">
        <v>2016</v>
      </c>
      <c r="Q3" s="465"/>
      <c r="V3" s="465" t="s">
        <v>48</v>
      </c>
      <c r="W3" s="465">
        <v>2015</v>
      </c>
      <c r="X3" s="465"/>
      <c r="Y3" s="465">
        <v>20.16</v>
      </c>
      <c r="Z3" s="465"/>
    </row>
    <row r="4" spans="2:26" ht="30.75" customHeight="1" thickBot="1">
      <c r="B4" s="460"/>
      <c r="C4" s="275" t="s">
        <v>554</v>
      </c>
      <c r="D4" s="275" t="s">
        <v>555</v>
      </c>
      <c r="E4" s="275" t="s">
        <v>556</v>
      </c>
      <c r="F4" s="275" t="s">
        <v>557</v>
      </c>
      <c r="G4" s="275" t="s">
        <v>554</v>
      </c>
      <c r="H4" s="275" t="s">
        <v>555</v>
      </c>
      <c r="I4" s="275" t="s">
        <v>556</v>
      </c>
      <c r="J4" s="275" t="s">
        <v>558</v>
      </c>
      <c r="M4" s="466"/>
      <c r="N4" s="223" t="s">
        <v>359</v>
      </c>
      <c r="O4" s="223" t="s">
        <v>20</v>
      </c>
      <c r="P4" s="223" t="s">
        <v>360</v>
      </c>
      <c r="Q4" s="223" t="s">
        <v>20</v>
      </c>
      <c r="V4" s="466"/>
      <c r="W4" s="224" t="s">
        <v>359</v>
      </c>
      <c r="X4" s="223" t="s">
        <v>20</v>
      </c>
      <c r="Y4" s="224" t="s">
        <v>359</v>
      </c>
      <c r="Z4" s="223" t="s">
        <v>20</v>
      </c>
    </row>
    <row r="5" spans="2:29" ht="15.75">
      <c r="B5" s="284" t="s">
        <v>559</v>
      </c>
      <c r="C5" s="277">
        <v>194</v>
      </c>
      <c r="D5" s="277">
        <v>5.33</v>
      </c>
      <c r="E5" s="278">
        <v>6318</v>
      </c>
      <c r="F5" s="277">
        <v>30.71</v>
      </c>
      <c r="G5" s="277">
        <v>294</v>
      </c>
      <c r="H5" s="279">
        <v>0.0583</v>
      </c>
      <c r="I5" s="278">
        <v>6209</v>
      </c>
      <c r="J5" s="277">
        <v>47.35</v>
      </c>
      <c r="M5" s="225" t="s">
        <v>361</v>
      </c>
      <c r="N5" s="226">
        <v>2412</v>
      </c>
      <c r="O5" s="226">
        <v>66.23</v>
      </c>
      <c r="P5" s="226">
        <v>3438</v>
      </c>
      <c r="Q5" s="226">
        <v>68.15</v>
      </c>
      <c r="V5" s="225" t="s">
        <v>22</v>
      </c>
      <c r="W5" s="226">
        <v>2794</v>
      </c>
      <c r="X5" s="226">
        <v>76.72</v>
      </c>
      <c r="Y5" s="226">
        <v>3813</v>
      </c>
      <c r="Z5" s="226">
        <v>75.58</v>
      </c>
      <c r="AC5" s="130"/>
    </row>
    <row r="6" spans="2:29" ht="15.75">
      <c r="B6" s="284" t="s">
        <v>560</v>
      </c>
      <c r="C6" s="277">
        <v>75</v>
      </c>
      <c r="D6" s="277">
        <v>2.06</v>
      </c>
      <c r="E6" s="278">
        <v>1905</v>
      </c>
      <c r="F6" s="277">
        <v>39.37</v>
      </c>
      <c r="G6" s="277">
        <v>95</v>
      </c>
      <c r="H6" s="279">
        <v>0.0188</v>
      </c>
      <c r="I6" s="278">
        <v>2022</v>
      </c>
      <c r="J6" s="277">
        <v>46.98</v>
      </c>
      <c r="M6" s="225" t="s">
        <v>362</v>
      </c>
      <c r="N6" s="226">
        <v>706</v>
      </c>
      <c r="O6" s="226">
        <v>19.38</v>
      </c>
      <c r="P6" s="226">
        <v>993</v>
      </c>
      <c r="Q6" s="226">
        <v>19.68</v>
      </c>
      <c r="V6" s="225" t="s">
        <v>23</v>
      </c>
      <c r="W6" s="226">
        <v>590</v>
      </c>
      <c r="X6" s="226">
        <v>16.2</v>
      </c>
      <c r="Y6" s="226">
        <v>799</v>
      </c>
      <c r="Z6" s="226">
        <v>15.84</v>
      </c>
      <c r="AC6" s="130"/>
    </row>
    <row r="7" spans="2:29" ht="15.75">
      <c r="B7" s="284" t="s">
        <v>561</v>
      </c>
      <c r="C7" s="277">
        <v>79</v>
      </c>
      <c r="D7" s="277">
        <v>2.17</v>
      </c>
      <c r="E7" s="278">
        <v>1527</v>
      </c>
      <c r="F7" s="277">
        <v>51.74</v>
      </c>
      <c r="G7" s="277">
        <v>80</v>
      </c>
      <c r="H7" s="279">
        <v>0.0159</v>
      </c>
      <c r="I7" s="278">
        <v>1353</v>
      </c>
      <c r="J7" s="277">
        <v>59.13</v>
      </c>
      <c r="M7" s="225" t="s">
        <v>363</v>
      </c>
      <c r="N7" s="226">
        <v>507</v>
      </c>
      <c r="O7" s="226">
        <v>13.92</v>
      </c>
      <c r="P7" s="226">
        <v>589</v>
      </c>
      <c r="Q7" s="226">
        <v>11.67</v>
      </c>
      <c r="V7" s="225" t="s">
        <v>330</v>
      </c>
      <c r="W7" s="226">
        <v>138</v>
      </c>
      <c r="X7" s="226">
        <v>3.79</v>
      </c>
      <c r="Y7" s="226">
        <v>204</v>
      </c>
      <c r="Z7" s="226">
        <v>4.04</v>
      </c>
      <c r="AC7" s="130"/>
    </row>
    <row r="8" spans="2:29" ht="15.75">
      <c r="B8" s="284" t="s">
        <v>562</v>
      </c>
      <c r="C8" s="277">
        <v>257</v>
      </c>
      <c r="D8" s="277">
        <v>7.06</v>
      </c>
      <c r="E8" s="278">
        <v>6005</v>
      </c>
      <c r="F8" s="277">
        <v>42.8</v>
      </c>
      <c r="G8" s="277">
        <v>305</v>
      </c>
      <c r="H8" s="279">
        <v>0.0604</v>
      </c>
      <c r="I8" s="278">
        <v>5771</v>
      </c>
      <c r="J8" s="277">
        <v>52.85</v>
      </c>
      <c r="M8" s="225" t="s">
        <v>364</v>
      </c>
      <c r="N8" s="226">
        <v>17</v>
      </c>
      <c r="O8" s="226">
        <v>0.47</v>
      </c>
      <c r="P8" s="226">
        <v>25</v>
      </c>
      <c r="Q8" s="226">
        <v>0.5</v>
      </c>
      <c r="V8" s="225" t="s">
        <v>24</v>
      </c>
      <c r="W8" s="226">
        <v>107</v>
      </c>
      <c r="X8" s="226">
        <v>2.94</v>
      </c>
      <c r="Y8" s="226">
        <v>183</v>
      </c>
      <c r="Z8" s="226">
        <v>3.63</v>
      </c>
      <c r="AC8" s="130"/>
    </row>
    <row r="9" spans="2:29" ht="16.5" thickBot="1">
      <c r="B9" s="284" t="s">
        <v>563</v>
      </c>
      <c r="C9" s="277">
        <v>196</v>
      </c>
      <c r="D9" s="277">
        <v>5.38</v>
      </c>
      <c r="E9" s="278">
        <v>5456</v>
      </c>
      <c r="F9" s="277">
        <v>35.92</v>
      </c>
      <c r="G9" s="277">
        <v>278</v>
      </c>
      <c r="H9" s="279">
        <v>0.0551</v>
      </c>
      <c r="I9" s="278">
        <v>5514</v>
      </c>
      <c r="J9" s="277">
        <v>50.42</v>
      </c>
      <c r="M9" s="223" t="s">
        <v>21</v>
      </c>
      <c r="N9" s="224">
        <v>3642</v>
      </c>
      <c r="O9" s="224">
        <v>100</v>
      </c>
      <c r="P9" s="224">
        <v>5045</v>
      </c>
      <c r="Q9" s="224">
        <v>100</v>
      </c>
      <c r="V9" s="225" t="s">
        <v>329</v>
      </c>
      <c r="W9" s="226">
        <v>13</v>
      </c>
      <c r="X9" s="226">
        <v>0.36</v>
      </c>
      <c r="Y9" s="226">
        <v>46</v>
      </c>
      <c r="Z9" s="226">
        <v>0.91</v>
      </c>
      <c r="AC9" s="130"/>
    </row>
    <row r="10" spans="2:29" ht="16.5" thickBot="1">
      <c r="B10" s="284" t="s">
        <v>564</v>
      </c>
      <c r="C10" s="277">
        <v>100</v>
      </c>
      <c r="D10" s="277">
        <v>2.75</v>
      </c>
      <c r="E10" s="278">
        <v>2704</v>
      </c>
      <c r="F10" s="277">
        <v>36.98</v>
      </c>
      <c r="G10" s="277">
        <v>162</v>
      </c>
      <c r="H10" s="279">
        <v>0.0321</v>
      </c>
      <c r="I10" s="278">
        <v>2603</v>
      </c>
      <c r="J10" s="277">
        <v>62.24</v>
      </c>
      <c r="M10" s="227" t="s">
        <v>365</v>
      </c>
      <c r="V10" s="223" t="s">
        <v>21</v>
      </c>
      <c r="W10" s="224">
        <v>3642</v>
      </c>
      <c r="X10" s="224">
        <v>100</v>
      </c>
      <c r="Y10" s="224">
        <v>5045</v>
      </c>
      <c r="Z10" s="224">
        <v>100</v>
      </c>
      <c r="AC10" s="130"/>
    </row>
    <row r="11" spans="2:29" ht="15.75">
      <c r="B11" s="284" t="s">
        <v>565</v>
      </c>
      <c r="C11" s="277">
        <v>315</v>
      </c>
      <c r="D11" s="277">
        <v>8.65</v>
      </c>
      <c r="E11" s="278">
        <v>10429</v>
      </c>
      <c r="F11" s="277">
        <v>30.2</v>
      </c>
      <c r="G11" s="277">
        <v>488</v>
      </c>
      <c r="H11" s="279">
        <v>0.0967</v>
      </c>
      <c r="I11" s="278">
        <v>10041</v>
      </c>
      <c r="J11" s="277">
        <v>48.6</v>
      </c>
      <c r="AC11" s="130"/>
    </row>
    <row r="12" spans="2:29" ht="15.75">
      <c r="B12" s="284" t="s">
        <v>566</v>
      </c>
      <c r="C12" s="277">
        <v>497</v>
      </c>
      <c r="D12" s="277">
        <v>13.65</v>
      </c>
      <c r="E12" s="278">
        <v>14980</v>
      </c>
      <c r="F12" s="277">
        <v>33.18</v>
      </c>
      <c r="G12" s="277">
        <v>724</v>
      </c>
      <c r="H12" s="279">
        <v>0.1435</v>
      </c>
      <c r="I12" s="278">
        <v>14067</v>
      </c>
      <c r="J12" s="277">
        <v>51.47</v>
      </c>
      <c r="M12" s="289" t="s">
        <v>586</v>
      </c>
      <c r="AC12" s="130"/>
    </row>
    <row r="13" spans="2:29" ht="15.75">
      <c r="B13" s="284" t="s">
        <v>567</v>
      </c>
      <c r="C13" s="277">
        <v>157</v>
      </c>
      <c r="D13" s="277">
        <v>4.31</v>
      </c>
      <c r="E13" s="278">
        <v>4230</v>
      </c>
      <c r="F13" s="277">
        <v>37.12</v>
      </c>
      <c r="G13" s="277">
        <v>212</v>
      </c>
      <c r="H13" s="279">
        <v>0.042</v>
      </c>
      <c r="I13" s="278">
        <v>4181</v>
      </c>
      <c r="J13" s="277">
        <v>50.71</v>
      </c>
      <c r="M13" s="458" t="s">
        <v>587</v>
      </c>
      <c r="N13" s="462">
        <v>2015</v>
      </c>
      <c r="O13" s="463"/>
      <c r="P13" s="464"/>
      <c r="Q13" s="458">
        <v>2016</v>
      </c>
      <c r="R13" s="458"/>
      <c r="S13" s="458"/>
      <c r="V13" s="289" t="s">
        <v>589</v>
      </c>
      <c r="AC13" s="130"/>
    </row>
    <row r="14" spans="2:29" ht="15.75">
      <c r="B14" s="284" t="s">
        <v>568</v>
      </c>
      <c r="C14" s="277">
        <v>345</v>
      </c>
      <c r="D14" s="277">
        <v>9.47</v>
      </c>
      <c r="E14" s="278">
        <v>9330</v>
      </c>
      <c r="F14" s="277">
        <v>36.98</v>
      </c>
      <c r="G14" s="277">
        <v>481</v>
      </c>
      <c r="H14" s="279">
        <v>0.0953</v>
      </c>
      <c r="I14" s="278">
        <v>8752</v>
      </c>
      <c r="J14" s="277">
        <v>54.96</v>
      </c>
      <c r="M14" s="458"/>
      <c r="N14" s="113" t="s">
        <v>359</v>
      </c>
      <c r="O14" s="113" t="s">
        <v>556</v>
      </c>
      <c r="P14" s="113" t="s">
        <v>579</v>
      </c>
      <c r="Q14" s="113" t="s">
        <v>359</v>
      </c>
      <c r="R14" s="113" t="s">
        <v>556</v>
      </c>
      <c r="S14" s="113" t="s">
        <v>579</v>
      </c>
      <c r="V14" s="459" t="s">
        <v>588</v>
      </c>
      <c r="W14" s="458">
        <v>2015</v>
      </c>
      <c r="X14" s="458"/>
      <c r="Y14" s="458"/>
      <c r="Z14" s="458">
        <v>2016</v>
      </c>
      <c r="AA14" s="458"/>
      <c r="AB14" s="458"/>
      <c r="AC14" s="130"/>
    </row>
    <row r="15" spans="2:29" ht="15.75">
      <c r="B15" s="284" t="s">
        <v>569</v>
      </c>
      <c r="C15" s="277">
        <v>461</v>
      </c>
      <c r="D15" s="277">
        <v>12.66</v>
      </c>
      <c r="E15" s="278">
        <v>14730</v>
      </c>
      <c r="F15" s="277">
        <v>31.3</v>
      </c>
      <c r="G15" s="277">
        <v>595</v>
      </c>
      <c r="H15" s="279">
        <v>0.1179</v>
      </c>
      <c r="I15" s="278">
        <v>13626</v>
      </c>
      <c r="J15" s="277">
        <v>43.67</v>
      </c>
      <c r="M15" s="285" t="s">
        <v>580</v>
      </c>
      <c r="N15" s="111">
        <v>17</v>
      </c>
      <c r="O15" s="111">
        <v>364</v>
      </c>
      <c r="P15" s="286">
        <v>46.7</v>
      </c>
      <c r="Q15" s="111">
        <v>25</v>
      </c>
      <c r="R15" s="111">
        <v>314</v>
      </c>
      <c r="S15" s="286">
        <v>79.62</v>
      </c>
      <c r="V15" s="459"/>
      <c r="W15" s="113" t="s">
        <v>359</v>
      </c>
      <c r="X15" s="113" t="s">
        <v>556</v>
      </c>
      <c r="Y15" s="113" t="s">
        <v>579</v>
      </c>
      <c r="Z15" s="113" t="s">
        <v>359</v>
      </c>
      <c r="AA15" s="113" t="s">
        <v>556</v>
      </c>
      <c r="AB15" s="113" t="s">
        <v>579</v>
      </c>
      <c r="AC15" s="130"/>
    </row>
    <row r="16" spans="2:29" ht="15.75">
      <c r="B16" s="284" t="s">
        <v>570</v>
      </c>
      <c r="C16" s="277">
        <v>63</v>
      </c>
      <c r="D16" s="277">
        <v>1.73</v>
      </c>
      <c r="E16" s="278">
        <v>1561</v>
      </c>
      <c r="F16" s="277">
        <v>40.36</v>
      </c>
      <c r="G16" s="277">
        <v>79</v>
      </c>
      <c r="H16" s="279">
        <v>0.0157</v>
      </c>
      <c r="I16" s="278">
        <v>1549</v>
      </c>
      <c r="J16" s="277">
        <v>51</v>
      </c>
      <c r="M16" s="285" t="s">
        <v>581</v>
      </c>
      <c r="N16" s="111">
        <v>507</v>
      </c>
      <c r="O16" s="111">
        <v>15308</v>
      </c>
      <c r="P16" s="111">
        <v>33.12</v>
      </c>
      <c r="Q16" s="111">
        <v>589</v>
      </c>
      <c r="R16" s="111">
        <v>13676</v>
      </c>
      <c r="S16" s="111">
        <v>43.07</v>
      </c>
      <c r="V16" s="285" t="s">
        <v>22</v>
      </c>
      <c r="W16" s="111">
        <v>2794</v>
      </c>
      <c r="X16" s="290">
        <v>74026</v>
      </c>
      <c r="Y16" s="111">
        <v>37.74</v>
      </c>
      <c r="Z16" s="111">
        <v>3813</v>
      </c>
      <c r="AA16" s="111">
        <v>73363</v>
      </c>
      <c r="AB16" s="111">
        <v>51.97</v>
      </c>
      <c r="AC16" s="130"/>
    </row>
    <row r="17" spans="2:29" ht="15.75">
      <c r="B17" s="284" t="s">
        <v>571</v>
      </c>
      <c r="C17" s="277">
        <v>62</v>
      </c>
      <c r="D17" s="277">
        <v>1.7</v>
      </c>
      <c r="E17" s="278">
        <v>1276</v>
      </c>
      <c r="F17" s="277">
        <v>48.59</v>
      </c>
      <c r="G17" s="277">
        <v>85</v>
      </c>
      <c r="H17" s="279">
        <v>0.0168</v>
      </c>
      <c r="I17" s="278">
        <v>1230</v>
      </c>
      <c r="J17" s="277">
        <v>69.11</v>
      </c>
      <c r="M17" s="285" t="s">
        <v>582</v>
      </c>
      <c r="N17" s="111">
        <v>823</v>
      </c>
      <c r="O17" s="111">
        <v>27467</v>
      </c>
      <c r="P17" s="111">
        <v>29.96</v>
      </c>
      <c r="Q17" s="111">
        <v>1171</v>
      </c>
      <c r="R17" s="111">
        <v>26347</v>
      </c>
      <c r="S17" s="111">
        <v>44.45</v>
      </c>
      <c r="V17" s="285" t="s">
        <v>23</v>
      </c>
      <c r="W17" s="111">
        <v>590</v>
      </c>
      <c r="X17" s="290">
        <v>20426</v>
      </c>
      <c r="Y17" s="111">
        <v>28.88</v>
      </c>
      <c r="Z17" s="111">
        <v>799</v>
      </c>
      <c r="AA17" s="111">
        <v>18094</v>
      </c>
      <c r="AB17" s="111">
        <v>44.16</v>
      </c>
      <c r="AC17" s="130"/>
    </row>
    <row r="18" spans="2:29" ht="15.75">
      <c r="B18" s="284" t="s">
        <v>572</v>
      </c>
      <c r="C18" s="277">
        <v>52</v>
      </c>
      <c r="D18" s="277">
        <v>1.43</v>
      </c>
      <c r="E18" s="278">
        <v>1172</v>
      </c>
      <c r="F18" s="277">
        <v>44.37</v>
      </c>
      <c r="G18" s="277">
        <v>75</v>
      </c>
      <c r="H18" s="279">
        <v>0.0149</v>
      </c>
      <c r="I18" s="278">
        <v>1078</v>
      </c>
      <c r="J18" s="277">
        <v>69.57</v>
      </c>
      <c r="M18" s="285" t="s">
        <v>583</v>
      </c>
      <c r="N18" s="111">
        <v>823</v>
      </c>
      <c r="O18" s="111">
        <v>24837</v>
      </c>
      <c r="P18" s="111">
        <v>33.14</v>
      </c>
      <c r="Q18" s="111">
        <v>1187</v>
      </c>
      <c r="R18" s="111">
        <v>24229</v>
      </c>
      <c r="S18" s="111">
        <v>48.99</v>
      </c>
      <c r="V18" s="285" t="s">
        <v>330</v>
      </c>
      <c r="W18" s="111">
        <v>138</v>
      </c>
      <c r="X18" s="290">
        <v>29</v>
      </c>
      <c r="Y18" s="111">
        <v>4758.62</v>
      </c>
      <c r="Z18" s="111">
        <v>204</v>
      </c>
      <c r="AA18" s="111">
        <v>30</v>
      </c>
      <c r="AB18" s="111">
        <v>6800</v>
      </c>
      <c r="AC18" s="130"/>
    </row>
    <row r="19" spans="2:29" ht="15.75">
      <c r="B19" s="284" t="s">
        <v>573</v>
      </c>
      <c r="C19" s="277">
        <v>54</v>
      </c>
      <c r="D19" s="277">
        <v>1.48</v>
      </c>
      <c r="E19" s="278">
        <v>1178</v>
      </c>
      <c r="F19" s="277">
        <v>45.84</v>
      </c>
      <c r="G19" s="277">
        <v>63</v>
      </c>
      <c r="H19" s="279">
        <v>0.0125</v>
      </c>
      <c r="I19" s="278">
        <v>1203</v>
      </c>
      <c r="J19" s="277">
        <v>52.37</v>
      </c>
      <c r="M19" s="285" t="s">
        <v>584</v>
      </c>
      <c r="N19" s="111">
        <v>766</v>
      </c>
      <c r="O19" s="111">
        <v>20494</v>
      </c>
      <c r="P19" s="286">
        <v>37.38</v>
      </c>
      <c r="Q19" s="111">
        <v>1080</v>
      </c>
      <c r="R19" s="111">
        <v>19760</v>
      </c>
      <c r="S19" s="111">
        <v>54.66</v>
      </c>
      <c r="V19" s="285" t="s">
        <v>24</v>
      </c>
      <c r="W19" s="111">
        <v>107</v>
      </c>
      <c r="X19" s="290">
        <v>2892</v>
      </c>
      <c r="Y19" s="111">
        <v>37</v>
      </c>
      <c r="Z19" s="111">
        <v>183</v>
      </c>
      <c r="AA19" s="111">
        <v>2692</v>
      </c>
      <c r="AB19" s="111">
        <v>67.98</v>
      </c>
      <c r="AC19" s="130"/>
    </row>
    <row r="20" spans="2:29" ht="15.75">
      <c r="B20" s="284" t="s">
        <v>574</v>
      </c>
      <c r="C20" s="277">
        <v>118</v>
      </c>
      <c r="D20" s="277">
        <v>3.24</v>
      </c>
      <c r="E20" s="278">
        <v>3056</v>
      </c>
      <c r="F20" s="277">
        <v>38.61</v>
      </c>
      <c r="G20" s="277">
        <v>149</v>
      </c>
      <c r="H20" s="279">
        <v>0.0295</v>
      </c>
      <c r="I20" s="278">
        <v>2825</v>
      </c>
      <c r="J20" s="277">
        <v>52.74</v>
      </c>
      <c r="M20" s="285" t="s">
        <v>585</v>
      </c>
      <c r="N20" s="111">
        <v>706</v>
      </c>
      <c r="O20" s="111">
        <v>13755</v>
      </c>
      <c r="P20" s="111">
        <v>34.45</v>
      </c>
      <c r="Q20" s="111">
        <v>993</v>
      </c>
      <c r="R20" s="111">
        <v>13786</v>
      </c>
      <c r="S20" s="286">
        <v>72.03</v>
      </c>
      <c r="V20" s="285" t="s">
        <v>329</v>
      </c>
      <c r="W20" s="111">
        <v>13</v>
      </c>
      <c r="X20" s="290">
        <v>4852</v>
      </c>
      <c r="Y20" s="111">
        <v>2.68</v>
      </c>
      <c r="Z20" s="111">
        <v>46</v>
      </c>
      <c r="AA20" s="111">
        <v>3933</v>
      </c>
      <c r="AB20" s="111">
        <v>11.7</v>
      </c>
      <c r="AC20" s="130"/>
    </row>
    <row r="21" spans="2:29" ht="15.75">
      <c r="B21" s="284" t="s">
        <v>575</v>
      </c>
      <c r="C21" s="277">
        <v>27</v>
      </c>
      <c r="D21" s="277">
        <v>0.74</v>
      </c>
      <c r="E21" s="280">
        <v>338</v>
      </c>
      <c r="F21" s="281">
        <v>79.88</v>
      </c>
      <c r="G21" s="277">
        <v>53</v>
      </c>
      <c r="H21" s="279">
        <v>0.0105</v>
      </c>
      <c r="I21" s="280">
        <v>252</v>
      </c>
      <c r="J21" s="277">
        <v>210.32</v>
      </c>
      <c r="M21" s="287" t="s">
        <v>366</v>
      </c>
      <c r="N21" s="113">
        <v>3642</v>
      </c>
      <c r="O21" s="288">
        <v>102225</v>
      </c>
      <c r="P21" s="113">
        <v>35.63</v>
      </c>
      <c r="Q21" s="113">
        <v>5045</v>
      </c>
      <c r="R21" s="113">
        <v>98112</v>
      </c>
      <c r="S21" s="113">
        <v>51.42</v>
      </c>
      <c r="V21" s="287" t="s">
        <v>366</v>
      </c>
      <c r="W21" s="113">
        <v>3642</v>
      </c>
      <c r="X21" s="288">
        <v>102225</v>
      </c>
      <c r="Y21" s="113">
        <v>37</v>
      </c>
      <c r="Z21" s="113">
        <v>5045</v>
      </c>
      <c r="AA21" s="113">
        <v>98112</v>
      </c>
      <c r="AB21" s="113">
        <v>51.42</v>
      </c>
      <c r="AC21" s="130"/>
    </row>
    <row r="22" spans="2:29" ht="15.75">
      <c r="B22" s="284" t="s">
        <v>576</v>
      </c>
      <c r="C22" s="277">
        <v>233</v>
      </c>
      <c r="D22" s="277">
        <v>6.4</v>
      </c>
      <c r="E22" s="278">
        <v>5365</v>
      </c>
      <c r="F22" s="277">
        <v>43.43</v>
      </c>
      <c r="G22" s="277">
        <v>295</v>
      </c>
      <c r="H22" s="279">
        <v>0.0585</v>
      </c>
      <c r="I22" s="278">
        <v>5359</v>
      </c>
      <c r="J22" s="277">
        <v>55.05</v>
      </c>
      <c r="AC22" s="130"/>
    </row>
    <row r="23" spans="2:29" ht="15.75">
      <c r="B23" s="284" t="s">
        <v>577</v>
      </c>
      <c r="C23" s="277">
        <v>339</v>
      </c>
      <c r="D23" s="277">
        <v>9.31</v>
      </c>
      <c r="E23" s="278">
        <v>10300</v>
      </c>
      <c r="F23" s="277">
        <v>32.91</v>
      </c>
      <c r="G23" s="277">
        <v>432</v>
      </c>
      <c r="H23" s="279">
        <v>0.0856</v>
      </c>
      <c r="I23" s="278">
        <v>9774</v>
      </c>
      <c r="J23" s="277">
        <v>44.2</v>
      </c>
      <c r="AC23" s="130"/>
    </row>
    <row r="24" spans="2:29" ht="15.75">
      <c r="B24" s="284" t="s">
        <v>578</v>
      </c>
      <c r="C24" s="277">
        <v>2</v>
      </c>
      <c r="D24" s="277">
        <v>0.05</v>
      </c>
      <c r="E24" s="280">
        <v>34</v>
      </c>
      <c r="F24" s="281">
        <v>58.82</v>
      </c>
      <c r="G24" s="277">
        <v>3</v>
      </c>
      <c r="H24" s="279">
        <v>0.0006</v>
      </c>
      <c r="I24" s="280">
        <v>26</v>
      </c>
      <c r="J24" s="277">
        <v>115.38</v>
      </c>
      <c r="AC24" s="130"/>
    </row>
    <row r="25" spans="2:29" ht="15.75">
      <c r="B25" s="284" t="s">
        <v>221</v>
      </c>
      <c r="C25" s="277">
        <v>16</v>
      </c>
      <c r="D25" s="277">
        <v>0.44</v>
      </c>
      <c r="E25" s="280">
        <v>331</v>
      </c>
      <c r="F25" s="277">
        <v>48.34</v>
      </c>
      <c r="G25" s="277">
        <v>97</v>
      </c>
      <c r="H25" s="279">
        <v>0.0194</v>
      </c>
      <c r="I25" s="280">
        <v>677</v>
      </c>
      <c r="J25" s="277">
        <v>143.28</v>
      </c>
      <c r="AC25" s="130"/>
    </row>
    <row r="26" spans="2:10" ht="15.75">
      <c r="B26" s="284" t="s">
        <v>316</v>
      </c>
      <c r="C26" s="276">
        <v>3642</v>
      </c>
      <c r="D26" s="276">
        <v>100</v>
      </c>
      <c r="E26" s="282">
        <v>102225</v>
      </c>
      <c r="F26" s="276">
        <v>35.63</v>
      </c>
      <c r="G26" s="276">
        <v>5045</v>
      </c>
      <c r="H26" s="283">
        <v>1</v>
      </c>
      <c r="I26" s="282">
        <v>98112</v>
      </c>
      <c r="J26" s="276">
        <v>51.42</v>
      </c>
    </row>
    <row r="27" ht="15">
      <c r="C27" s="227" t="s">
        <v>367</v>
      </c>
    </row>
  </sheetData>
  <sheetProtection/>
  <mergeCells count="15">
    <mergeCell ref="Z14:AB14"/>
    <mergeCell ref="V14:V15"/>
    <mergeCell ref="W14:Y14"/>
    <mergeCell ref="B3:B4"/>
    <mergeCell ref="C3:F3"/>
    <mergeCell ref="G3:J3"/>
    <mergeCell ref="Q13:S13"/>
    <mergeCell ref="N13:P13"/>
    <mergeCell ref="M13:M14"/>
    <mergeCell ref="W3:X3"/>
    <mergeCell ref="Y3:Z3"/>
    <mergeCell ref="M3:M4"/>
    <mergeCell ref="N3:O3"/>
    <mergeCell ref="P3:Q3"/>
    <mergeCell ref="V3:V4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43"/>
  <sheetViews>
    <sheetView zoomScale="80" zoomScaleNormal="80" zoomScalePageLayoutView="0" workbookViewId="0" topLeftCell="B4">
      <selection activeCell="M48" sqref="M48:M49"/>
    </sheetView>
  </sheetViews>
  <sheetFormatPr defaultColWidth="24.140625" defaultRowHeight="15"/>
  <cols>
    <col min="1" max="1" width="24.140625" style="1" customWidth="1"/>
    <col min="2" max="2" width="24.140625" style="340" customWidth="1"/>
    <col min="3" max="8" width="24.140625" style="1" customWidth="1"/>
    <col min="9" max="9" width="12.140625" style="1" customWidth="1"/>
    <col min="10" max="10" width="20.00390625" style="1" customWidth="1"/>
    <col min="11" max="11" width="14.28125" style="1" customWidth="1"/>
    <col min="12" max="13" width="24.140625" style="1" customWidth="1"/>
    <col min="14" max="14" width="12.7109375" style="1" customWidth="1"/>
    <col min="15" max="15" width="10.140625" style="1" customWidth="1"/>
    <col min="16" max="16" width="10.7109375" style="1" customWidth="1"/>
    <col min="17" max="17" width="12.00390625" style="1" customWidth="1"/>
    <col min="18" max="16384" width="24.140625" style="1" customWidth="1"/>
  </cols>
  <sheetData>
    <row r="1" spans="2:8" ht="15">
      <c r="B1" s="340" t="s">
        <v>488</v>
      </c>
      <c r="H1" s="1" t="s">
        <v>489</v>
      </c>
    </row>
    <row r="2" spans="2:17" ht="15">
      <c r="B2" s="469" t="s">
        <v>86</v>
      </c>
      <c r="C2" s="470">
        <v>2015</v>
      </c>
      <c r="D2" s="470"/>
      <c r="E2" s="471">
        <v>2016</v>
      </c>
      <c r="F2" s="471"/>
      <c r="H2" s="137" t="s">
        <v>368</v>
      </c>
      <c r="I2" s="137" t="s">
        <v>136</v>
      </c>
      <c r="J2" s="137" t="s">
        <v>369</v>
      </c>
      <c r="K2" s="137" t="s">
        <v>370</v>
      </c>
      <c r="M2" s="467" t="s">
        <v>368</v>
      </c>
      <c r="N2" s="468">
        <v>2015</v>
      </c>
      <c r="O2" s="468"/>
      <c r="P2" s="468">
        <v>2016</v>
      </c>
      <c r="Q2" s="468"/>
    </row>
    <row r="3" spans="2:17" ht="15">
      <c r="B3" s="469"/>
      <c r="C3" s="470" t="s">
        <v>318</v>
      </c>
      <c r="D3" s="301" t="s">
        <v>371</v>
      </c>
      <c r="E3" s="471" t="s">
        <v>318</v>
      </c>
      <c r="F3" s="301" t="s">
        <v>371</v>
      </c>
      <c r="H3" s="228" t="s">
        <v>22</v>
      </c>
      <c r="I3" s="76">
        <v>838</v>
      </c>
      <c r="J3" s="144">
        <f>I3/$I$8</f>
        <v>0.6411629686304514</v>
      </c>
      <c r="K3" s="76">
        <v>11.3</v>
      </c>
      <c r="M3" s="467"/>
      <c r="N3" s="131" t="s">
        <v>136</v>
      </c>
      <c r="O3" s="131" t="s">
        <v>370</v>
      </c>
      <c r="P3" s="131" t="s">
        <v>136</v>
      </c>
      <c r="Q3" s="137" t="s">
        <v>370</v>
      </c>
    </row>
    <row r="4" spans="2:17" ht="15">
      <c r="B4" s="469"/>
      <c r="C4" s="470"/>
      <c r="D4" s="301" t="s">
        <v>372</v>
      </c>
      <c r="E4" s="471"/>
      <c r="F4" s="301" t="s">
        <v>372</v>
      </c>
      <c r="H4" s="228" t="s">
        <v>23</v>
      </c>
      <c r="I4" s="76">
        <v>308</v>
      </c>
      <c r="J4" s="144">
        <f>I4/$I$8</f>
        <v>0.23565416985462892</v>
      </c>
      <c r="K4" s="76">
        <v>16.8</v>
      </c>
      <c r="M4" s="291" t="s">
        <v>22</v>
      </c>
      <c r="N4" s="292">
        <v>915</v>
      </c>
      <c r="O4" s="292">
        <v>12.3</v>
      </c>
      <c r="P4" s="292">
        <v>838</v>
      </c>
      <c r="Q4" s="76">
        <v>11.3</v>
      </c>
    </row>
    <row r="5" spans="2:17" ht="15">
      <c r="B5" s="469"/>
      <c r="C5" s="470"/>
      <c r="D5" s="301" t="s">
        <v>373</v>
      </c>
      <c r="E5" s="471"/>
      <c r="F5" s="301" t="s">
        <v>373</v>
      </c>
      <c r="H5" s="228" t="s">
        <v>329</v>
      </c>
      <c r="I5" s="76">
        <v>34</v>
      </c>
      <c r="J5" s="144">
        <f>I5/$I$8</f>
        <v>0.026013771996939557</v>
      </c>
      <c r="K5" s="76">
        <v>12.5</v>
      </c>
      <c r="M5" s="291" t="s">
        <v>23</v>
      </c>
      <c r="N5" s="292">
        <v>299</v>
      </c>
      <c r="O5" s="292">
        <v>14.6</v>
      </c>
      <c r="P5" s="292">
        <v>308</v>
      </c>
      <c r="Q5" s="76">
        <v>16.8</v>
      </c>
    </row>
    <row r="6" spans="2:17" ht="15">
      <c r="B6" s="341" t="s">
        <v>90</v>
      </c>
      <c r="C6" s="47">
        <v>57</v>
      </c>
      <c r="D6" s="47">
        <v>9</v>
      </c>
      <c r="E6" s="72">
        <v>69</v>
      </c>
      <c r="F6" s="72">
        <v>11</v>
      </c>
      <c r="H6" s="228" t="s">
        <v>24</v>
      </c>
      <c r="I6" s="76">
        <v>0</v>
      </c>
      <c r="J6" s="144">
        <f>I6/$I$8</f>
        <v>0</v>
      </c>
      <c r="K6" s="76">
        <v>0</v>
      </c>
      <c r="M6" s="291" t="s">
        <v>329</v>
      </c>
      <c r="N6" s="292">
        <v>28</v>
      </c>
      <c r="O6" s="292">
        <v>9.6</v>
      </c>
      <c r="P6" s="292">
        <v>34</v>
      </c>
      <c r="Q6" s="76">
        <v>12.5</v>
      </c>
    </row>
    <row r="7" spans="2:17" ht="15">
      <c r="B7" s="341" t="s">
        <v>91</v>
      </c>
      <c r="C7" s="47">
        <v>21</v>
      </c>
      <c r="D7" s="47">
        <v>11</v>
      </c>
      <c r="E7" s="72">
        <v>9</v>
      </c>
      <c r="F7" s="72">
        <v>4.4</v>
      </c>
      <c r="H7" s="228" t="s">
        <v>374</v>
      </c>
      <c r="I7" s="76">
        <v>127</v>
      </c>
      <c r="J7" s="144">
        <f>I7/$I$8</f>
        <v>0.0971690895179801</v>
      </c>
      <c r="K7" s="76">
        <v>31.5</v>
      </c>
      <c r="M7" s="291" t="s">
        <v>24</v>
      </c>
      <c r="N7" s="292">
        <v>3</v>
      </c>
      <c r="O7" s="292">
        <v>103.4</v>
      </c>
      <c r="P7" s="292">
        <v>0</v>
      </c>
      <c r="Q7" s="76">
        <v>0</v>
      </c>
    </row>
    <row r="8" spans="2:17" ht="15">
      <c r="B8" s="341" t="s">
        <v>92</v>
      </c>
      <c r="C8" s="47">
        <v>15</v>
      </c>
      <c r="D8" s="47">
        <v>9.8</v>
      </c>
      <c r="E8" s="72">
        <v>23</v>
      </c>
      <c r="F8" s="72">
        <v>16.8</v>
      </c>
      <c r="H8" s="228" t="s">
        <v>375</v>
      </c>
      <c r="I8" s="137">
        <v>1307</v>
      </c>
      <c r="J8" s="229">
        <f>SUM(J3:J7)</f>
        <v>1</v>
      </c>
      <c r="K8" s="137">
        <v>13.2</v>
      </c>
      <c r="M8" s="291" t="s">
        <v>374</v>
      </c>
      <c r="N8" s="292">
        <v>135</v>
      </c>
      <c r="O8" s="292">
        <v>27.8</v>
      </c>
      <c r="P8" s="292">
        <v>127</v>
      </c>
      <c r="Q8" s="76">
        <v>31.5</v>
      </c>
    </row>
    <row r="9" spans="2:17" ht="15">
      <c r="B9" s="341" t="s">
        <v>93</v>
      </c>
      <c r="C9" s="47">
        <v>84</v>
      </c>
      <c r="D9" s="47">
        <v>13.9</v>
      </c>
      <c r="E9" s="72">
        <v>58</v>
      </c>
      <c r="F9" s="72">
        <v>10</v>
      </c>
      <c r="M9" s="291" t="s">
        <v>375</v>
      </c>
      <c r="N9" s="131">
        <v>1380</v>
      </c>
      <c r="O9" s="131">
        <v>13.4</v>
      </c>
      <c r="P9" s="131">
        <v>1307</v>
      </c>
      <c r="Q9" s="137">
        <v>13.2</v>
      </c>
    </row>
    <row r="10" spans="2:6" ht="15">
      <c r="B10" s="341" t="s">
        <v>94</v>
      </c>
      <c r="C10" s="47">
        <v>84</v>
      </c>
      <c r="D10" s="47">
        <v>15.2</v>
      </c>
      <c r="E10" s="72">
        <v>73</v>
      </c>
      <c r="F10" s="72">
        <v>13.1</v>
      </c>
    </row>
    <row r="11" spans="2:6" ht="15">
      <c r="B11" s="341" t="s">
        <v>95</v>
      </c>
      <c r="C11" s="47">
        <v>39</v>
      </c>
      <c r="D11" s="47">
        <v>14.3</v>
      </c>
      <c r="E11" s="72">
        <v>43</v>
      </c>
      <c r="F11" s="72">
        <v>16.4</v>
      </c>
    </row>
    <row r="12" spans="2:6" ht="15">
      <c r="B12" s="341" t="s">
        <v>96</v>
      </c>
      <c r="C12" s="47">
        <v>134</v>
      </c>
      <c r="D12" s="47">
        <v>12.7</v>
      </c>
      <c r="E12" s="72">
        <v>118</v>
      </c>
      <c r="F12" s="72">
        <v>11.7</v>
      </c>
    </row>
    <row r="13" spans="2:6" ht="15">
      <c r="B13" s="341" t="s">
        <v>97</v>
      </c>
      <c r="C13" s="47">
        <v>200</v>
      </c>
      <c r="D13" s="47">
        <v>13.2</v>
      </c>
      <c r="E13" s="72">
        <v>174</v>
      </c>
      <c r="F13" s="72">
        <v>12.3</v>
      </c>
    </row>
    <row r="14" spans="2:6" ht="15">
      <c r="B14" s="341" t="s">
        <v>98</v>
      </c>
      <c r="C14" s="47">
        <v>51</v>
      </c>
      <c r="D14" s="47">
        <v>12</v>
      </c>
      <c r="E14" s="72">
        <v>55</v>
      </c>
      <c r="F14" s="72">
        <v>13</v>
      </c>
    </row>
    <row r="15" spans="2:6" ht="15">
      <c r="B15" s="341" t="s">
        <v>99</v>
      </c>
      <c r="C15" s="47">
        <v>121</v>
      </c>
      <c r="D15" s="47">
        <v>12.8</v>
      </c>
      <c r="E15" s="72">
        <v>104</v>
      </c>
      <c r="F15" s="72">
        <v>11.8</v>
      </c>
    </row>
    <row r="16" spans="2:6" ht="15">
      <c r="B16" s="341" t="s">
        <v>100</v>
      </c>
      <c r="C16" s="47">
        <v>192</v>
      </c>
      <c r="D16" s="47">
        <v>12.9</v>
      </c>
      <c r="E16" s="72">
        <v>186</v>
      </c>
      <c r="F16" s="72">
        <v>13.5</v>
      </c>
    </row>
    <row r="17" spans="2:6" ht="15">
      <c r="B17" s="341" t="s">
        <v>101</v>
      </c>
      <c r="C17" s="47">
        <v>17</v>
      </c>
      <c r="D17" s="47">
        <v>10.8</v>
      </c>
      <c r="E17" s="72">
        <v>23</v>
      </c>
      <c r="F17" s="72">
        <v>14.7</v>
      </c>
    </row>
    <row r="18" spans="2:6" ht="15">
      <c r="B18" s="341" t="s">
        <v>102</v>
      </c>
      <c r="C18" s="47">
        <v>22</v>
      </c>
      <c r="D18" s="47">
        <v>17</v>
      </c>
      <c r="E18" s="72">
        <v>17</v>
      </c>
      <c r="F18" s="72">
        <v>13.7</v>
      </c>
    </row>
    <row r="19" spans="2:6" ht="15">
      <c r="B19" s="341" t="s">
        <v>103</v>
      </c>
      <c r="C19" s="47">
        <v>14</v>
      </c>
      <c r="D19" s="47">
        <v>11.9</v>
      </c>
      <c r="E19" s="72">
        <v>15</v>
      </c>
      <c r="F19" s="72">
        <v>13.8</v>
      </c>
    </row>
    <row r="20" spans="2:6" ht="15">
      <c r="B20" s="341" t="s">
        <v>104</v>
      </c>
      <c r="C20" s="47">
        <v>11</v>
      </c>
      <c r="D20" s="47">
        <v>9.3</v>
      </c>
      <c r="E20" s="72">
        <v>18</v>
      </c>
      <c r="F20" s="72">
        <v>14.8</v>
      </c>
    </row>
    <row r="21" spans="2:6" ht="15">
      <c r="B21" s="341" t="s">
        <v>105</v>
      </c>
      <c r="C21" s="47">
        <v>40</v>
      </c>
      <c r="D21" s="47">
        <v>13</v>
      </c>
      <c r="E21" s="72">
        <v>35</v>
      </c>
      <c r="F21" s="72">
        <v>12.3</v>
      </c>
    </row>
    <row r="22" spans="2:6" ht="15">
      <c r="B22" s="341" t="s">
        <v>106</v>
      </c>
      <c r="C22" s="47">
        <v>6</v>
      </c>
      <c r="D22" s="47">
        <v>17.6</v>
      </c>
      <c r="E22" s="72">
        <v>0</v>
      </c>
      <c r="F22" s="72">
        <v>0</v>
      </c>
    </row>
    <row r="23" spans="2:6" ht="15">
      <c r="B23" s="341" t="s">
        <v>107</v>
      </c>
      <c r="C23" s="47">
        <v>63</v>
      </c>
      <c r="D23" s="47">
        <v>11.6</v>
      </c>
      <c r="E23" s="72">
        <v>77</v>
      </c>
      <c r="F23" s="72">
        <v>14.2</v>
      </c>
    </row>
    <row r="24" spans="2:6" ht="15">
      <c r="B24" s="341" t="s">
        <v>108</v>
      </c>
      <c r="C24" s="47">
        <v>154</v>
      </c>
      <c r="D24" s="47">
        <v>14.8</v>
      </c>
      <c r="E24" s="72">
        <v>159</v>
      </c>
      <c r="F24" s="72">
        <v>16.1</v>
      </c>
    </row>
    <row r="25" spans="2:6" ht="15">
      <c r="B25" s="341" t="s">
        <v>109</v>
      </c>
      <c r="C25" s="47">
        <v>2</v>
      </c>
      <c r="D25" s="47">
        <v>57.1</v>
      </c>
      <c r="E25" s="72">
        <v>0</v>
      </c>
      <c r="F25" s="72">
        <v>0</v>
      </c>
    </row>
    <row r="26" spans="2:6" ht="15">
      <c r="B26" s="341" t="s">
        <v>376</v>
      </c>
      <c r="C26" s="47">
        <v>53</v>
      </c>
      <c r="D26" s="47" t="s">
        <v>490</v>
      </c>
      <c r="E26" s="72">
        <v>51</v>
      </c>
      <c r="F26" s="72" t="s">
        <v>490</v>
      </c>
    </row>
    <row r="27" spans="2:6" ht="15">
      <c r="B27" s="341" t="s">
        <v>375</v>
      </c>
      <c r="C27" s="47">
        <v>1380</v>
      </c>
      <c r="D27" s="47">
        <v>13.4</v>
      </c>
      <c r="E27" s="72">
        <v>1307</v>
      </c>
      <c r="F27" s="72">
        <v>13.2</v>
      </c>
    </row>
    <row r="29" spans="1:8" ht="19.5">
      <c r="A29" s="3"/>
      <c r="B29" s="230"/>
      <c r="C29" s="337"/>
      <c r="D29" s="337"/>
      <c r="E29" s="337"/>
      <c r="F29" s="337"/>
      <c r="G29" s="3"/>
      <c r="H29" s="3"/>
    </row>
    <row r="30" spans="1:13" ht="19.5">
      <c r="A30" s="3"/>
      <c r="B30" s="230"/>
      <c r="C30" s="337"/>
      <c r="D30" s="337"/>
      <c r="E30" s="337"/>
      <c r="F30" s="337"/>
      <c r="G30" s="3"/>
      <c r="H30" s="3"/>
      <c r="I30" s="3"/>
      <c r="J30" s="3"/>
      <c r="K30" s="3"/>
      <c r="L30" s="3"/>
      <c r="M30" s="3"/>
    </row>
    <row r="31" spans="1:13" ht="33" customHeight="1">
      <c r="A31" s="3"/>
      <c r="B31" s="342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</row>
    <row r="32" spans="1:8" ht="15">
      <c r="A32" s="3"/>
      <c r="B32" s="343"/>
      <c r="C32" s="21"/>
      <c r="D32" s="31"/>
      <c r="E32" s="3"/>
      <c r="F32" s="3"/>
      <c r="G32" s="3"/>
      <c r="H32" s="3"/>
    </row>
    <row r="33" spans="1:8" ht="15">
      <c r="A33" s="3"/>
      <c r="B33" s="343"/>
      <c r="C33" s="21"/>
      <c r="D33" s="31"/>
      <c r="E33" s="3"/>
      <c r="F33" s="3"/>
      <c r="G33" s="3"/>
      <c r="H33" s="3"/>
    </row>
    <row r="34" spans="1:8" ht="15">
      <c r="A34" s="3"/>
      <c r="B34" s="343"/>
      <c r="C34" s="21"/>
      <c r="D34" s="31"/>
      <c r="E34" s="3"/>
      <c r="F34" s="3"/>
      <c r="G34" s="3"/>
      <c r="H34" s="3"/>
    </row>
    <row r="35" spans="1:8" ht="15">
      <c r="A35" s="3"/>
      <c r="B35" s="343"/>
      <c r="C35" s="21"/>
      <c r="D35" s="31"/>
      <c r="E35" s="3"/>
      <c r="F35" s="3"/>
      <c r="G35" s="3"/>
      <c r="H35" s="3"/>
    </row>
    <row r="36" spans="1:8" ht="15">
      <c r="A36" s="3"/>
      <c r="B36" s="343"/>
      <c r="C36" s="21"/>
      <c r="D36" s="31"/>
      <c r="E36" s="3"/>
      <c r="F36" s="3"/>
      <c r="G36" s="3"/>
      <c r="H36" s="3"/>
    </row>
    <row r="37" spans="1:8" ht="15">
      <c r="A37" s="3"/>
      <c r="B37" s="343"/>
      <c r="C37" s="21"/>
      <c r="D37" s="31"/>
      <c r="E37" s="3"/>
      <c r="F37" s="3"/>
      <c r="G37" s="3"/>
      <c r="H37" s="3"/>
    </row>
    <row r="38" spans="1:8" ht="15">
      <c r="A38" s="3"/>
      <c r="B38" s="343"/>
      <c r="C38" s="21"/>
      <c r="D38" s="31"/>
      <c r="E38" s="3"/>
      <c r="F38" s="3"/>
      <c r="G38" s="3"/>
      <c r="H38" s="3"/>
    </row>
    <row r="39" spans="1:8" ht="15">
      <c r="A39" s="3"/>
      <c r="B39" s="343"/>
      <c r="C39" s="3"/>
      <c r="D39" s="338"/>
      <c r="E39" s="3"/>
      <c r="F39" s="3"/>
      <c r="G39" s="3"/>
      <c r="H39" s="3"/>
    </row>
    <row r="40" spans="1:8" ht="15">
      <c r="A40" s="3"/>
      <c r="B40" s="343"/>
      <c r="C40" s="3"/>
      <c r="D40" s="3"/>
      <c r="E40" s="3"/>
      <c r="F40" s="3"/>
      <c r="G40" s="3"/>
      <c r="H40" s="3"/>
    </row>
    <row r="41" spans="1:8" ht="15">
      <c r="A41" s="3"/>
      <c r="B41" s="343"/>
      <c r="C41" s="3"/>
      <c r="D41" s="3"/>
      <c r="E41" s="3"/>
      <c r="F41" s="3"/>
      <c r="G41" s="3"/>
      <c r="H41" s="3"/>
    </row>
    <row r="42" spans="1:8" ht="15">
      <c r="A42" s="3"/>
      <c r="B42" s="339"/>
      <c r="C42" s="3"/>
      <c r="D42" s="3"/>
      <c r="E42" s="3"/>
      <c r="F42" s="3"/>
      <c r="G42" s="3"/>
      <c r="H42" s="3"/>
    </row>
    <row r="43" spans="1:8" ht="15">
      <c r="A43" s="3"/>
      <c r="B43" s="339"/>
      <c r="C43" s="3"/>
      <c r="D43" s="3"/>
      <c r="E43" s="3"/>
      <c r="F43" s="3"/>
      <c r="G43" s="3"/>
      <c r="H43" s="3"/>
    </row>
  </sheetData>
  <sheetProtection/>
  <mergeCells count="8">
    <mergeCell ref="M2:M3"/>
    <mergeCell ref="N2:O2"/>
    <mergeCell ref="P2:Q2"/>
    <mergeCell ref="B2:B5"/>
    <mergeCell ref="C2:D2"/>
    <mergeCell ref="E2:F2"/>
    <mergeCell ref="C3:C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M25"/>
  <sheetViews>
    <sheetView zoomScale="80" zoomScaleNormal="80" zoomScalePageLayoutView="0" workbookViewId="0" topLeftCell="A1">
      <selection activeCell="J35" sqref="J34:J35"/>
    </sheetView>
  </sheetViews>
  <sheetFormatPr defaultColWidth="11.421875" defaultRowHeight="15"/>
  <cols>
    <col min="1" max="1" width="11.421875" style="1" customWidth="1"/>
    <col min="2" max="2" width="17.421875" style="1" customWidth="1"/>
    <col min="3" max="3" width="16.8515625" style="1" customWidth="1"/>
    <col min="4" max="4" width="16.28125" style="1" customWidth="1"/>
    <col min="5" max="5" width="15.140625" style="1" customWidth="1"/>
    <col min="6" max="6" width="18.8515625" style="1" customWidth="1"/>
    <col min="7" max="7" width="28.00390625" style="1" customWidth="1"/>
    <col min="8" max="8" width="25.7109375" style="1" customWidth="1"/>
    <col min="9" max="9" width="14.421875" style="1" customWidth="1"/>
    <col min="10" max="10" width="11.421875" style="1" customWidth="1"/>
    <col min="11" max="11" width="14.140625" style="1" customWidth="1"/>
    <col min="12" max="12" width="18.00390625" style="1" customWidth="1"/>
    <col min="13" max="16384" width="11.421875" style="1" customWidth="1"/>
  </cols>
  <sheetData>
    <row r="1" spans="2:8" ht="15">
      <c r="B1" s="1" t="s">
        <v>509</v>
      </c>
      <c r="H1" s="1" t="s">
        <v>508</v>
      </c>
    </row>
    <row r="2" spans="2:12" ht="15">
      <c r="B2" s="438" t="s">
        <v>0</v>
      </c>
      <c r="C2" s="438">
        <v>2015</v>
      </c>
      <c r="D2" s="438"/>
      <c r="E2" s="438">
        <v>2016</v>
      </c>
      <c r="F2" s="438"/>
      <c r="H2" s="52" t="s">
        <v>507</v>
      </c>
      <c r="I2" s="54" t="s">
        <v>506</v>
      </c>
      <c r="J2" s="54" t="s">
        <v>20</v>
      </c>
      <c r="K2" s="54" t="s">
        <v>505</v>
      </c>
      <c r="L2" s="52" t="s">
        <v>20</v>
      </c>
    </row>
    <row r="3" spans="2:12" ht="24">
      <c r="B3" s="438"/>
      <c r="C3" s="99" t="s">
        <v>504</v>
      </c>
      <c r="D3" s="54" t="s">
        <v>503</v>
      </c>
      <c r="E3" s="99" t="s">
        <v>504</v>
      </c>
      <c r="F3" s="54" t="s">
        <v>503</v>
      </c>
      <c r="H3" s="213" t="s">
        <v>502</v>
      </c>
      <c r="I3" s="233">
        <v>29</v>
      </c>
      <c r="J3" s="233">
        <v>24.4</v>
      </c>
      <c r="K3" s="53">
        <v>61</v>
      </c>
      <c r="L3" s="53">
        <v>46.9</v>
      </c>
    </row>
    <row r="4" spans="2:12" ht="15">
      <c r="B4" s="213" t="s">
        <v>1</v>
      </c>
      <c r="C4" s="122">
        <v>3</v>
      </c>
      <c r="D4" s="122">
        <v>1.6</v>
      </c>
      <c r="E4" s="122">
        <v>2</v>
      </c>
      <c r="F4" s="53">
        <v>0.3</v>
      </c>
      <c r="H4" s="213" t="s">
        <v>501</v>
      </c>
      <c r="I4" s="233">
        <v>70</v>
      </c>
      <c r="J4" s="233">
        <v>54.8</v>
      </c>
      <c r="K4" s="53">
        <v>55</v>
      </c>
      <c r="L4" s="53">
        <v>42.3</v>
      </c>
    </row>
    <row r="5" spans="2:12" ht="15">
      <c r="B5" s="213" t="s">
        <v>2</v>
      </c>
      <c r="C5" s="122">
        <v>0</v>
      </c>
      <c r="D5" s="122">
        <v>0</v>
      </c>
      <c r="E5" s="122">
        <v>1</v>
      </c>
      <c r="F5" s="53">
        <v>0.5</v>
      </c>
      <c r="H5" s="213" t="s">
        <v>500</v>
      </c>
      <c r="I5" s="233">
        <v>20</v>
      </c>
      <c r="J5" s="233">
        <v>16.8</v>
      </c>
      <c r="K5" s="53">
        <v>13</v>
      </c>
      <c r="L5" s="53">
        <v>10</v>
      </c>
    </row>
    <row r="6" spans="2:12" ht="15">
      <c r="B6" s="213" t="s">
        <v>3</v>
      </c>
      <c r="C6" s="122">
        <v>6</v>
      </c>
      <c r="D6" s="122">
        <v>1</v>
      </c>
      <c r="E6" s="122">
        <v>6</v>
      </c>
      <c r="F6" s="53">
        <v>4.4</v>
      </c>
      <c r="H6" s="213" t="s">
        <v>499</v>
      </c>
      <c r="I6" s="233">
        <v>0</v>
      </c>
      <c r="J6" s="233">
        <v>0</v>
      </c>
      <c r="K6" s="53">
        <v>1</v>
      </c>
      <c r="L6" s="53">
        <v>0.8</v>
      </c>
    </row>
    <row r="7" spans="2:12" ht="15">
      <c r="B7" s="213" t="s">
        <v>4</v>
      </c>
      <c r="C7" s="122">
        <v>12</v>
      </c>
      <c r="D7" s="122">
        <v>2.2</v>
      </c>
      <c r="E7" s="122">
        <v>12</v>
      </c>
      <c r="F7" s="53">
        <v>2.1</v>
      </c>
      <c r="H7" s="212" t="s">
        <v>21</v>
      </c>
      <c r="I7" s="233">
        <v>119</v>
      </c>
      <c r="J7" s="233">
        <v>100</v>
      </c>
      <c r="K7" s="53">
        <v>130</v>
      </c>
      <c r="L7" s="53">
        <v>100</v>
      </c>
    </row>
    <row r="8" spans="2:6" ht="15">
      <c r="B8" s="213" t="s">
        <v>5</v>
      </c>
      <c r="C8" s="122">
        <v>7</v>
      </c>
      <c r="D8" s="122">
        <v>2.6</v>
      </c>
      <c r="E8" s="122">
        <v>12</v>
      </c>
      <c r="F8" s="53">
        <v>2.2</v>
      </c>
    </row>
    <row r="9" spans="2:6" ht="15">
      <c r="B9" s="213" t="s">
        <v>6</v>
      </c>
      <c r="C9" s="122">
        <v>4</v>
      </c>
      <c r="D9" s="122">
        <v>0.4</v>
      </c>
      <c r="E9" s="122">
        <v>4</v>
      </c>
      <c r="F9" s="53">
        <v>1.5</v>
      </c>
    </row>
    <row r="10" spans="2:6" ht="15">
      <c r="B10" s="213" t="s">
        <v>7</v>
      </c>
      <c r="C10" s="122">
        <v>10</v>
      </c>
      <c r="D10" s="122">
        <v>0.7</v>
      </c>
      <c r="E10" s="122">
        <v>15</v>
      </c>
      <c r="F10" s="53">
        <v>1.5</v>
      </c>
    </row>
    <row r="11" spans="2:13" ht="15">
      <c r="B11" s="213" t="s">
        <v>8</v>
      </c>
      <c r="C11" s="122">
        <v>8</v>
      </c>
      <c r="D11" s="122">
        <v>1.9</v>
      </c>
      <c r="E11" s="122">
        <v>14</v>
      </c>
      <c r="F11" s="53">
        <v>1</v>
      </c>
      <c r="G11" s="3"/>
      <c r="H11" s="3" t="s">
        <v>498</v>
      </c>
      <c r="I11" s="3"/>
      <c r="J11" s="3"/>
      <c r="K11" s="3"/>
      <c r="L11" s="3"/>
      <c r="M11" s="3"/>
    </row>
    <row r="12" spans="2:13" ht="15">
      <c r="B12" s="213" t="s">
        <v>9</v>
      </c>
      <c r="C12" s="122">
        <v>1</v>
      </c>
      <c r="D12" s="122">
        <v>0.1</v>
      </c>
      <c r="E12" s="122">
        <v>3</v>
      </c>
      <c r="F12" s="53">
        <v>0.7</v>
      </c>
      <c r="G12" s="3"/>
      <c r="H12" s="66"/>
      <c r="I12" s="472">
        <v>2015</v>
      </c>
      <c r="J12" s="472"/>
      <c r="K12" s="473">
        <v>2016</v>
      </c>
      <c r="L12" s="473"/>
      <c r="M12" s="3"/>
    </row>
    <row r="13" spans="2:13" ht="15">
      <c r="B13" s="213" t="s">
        <v>10</v>
      </c>
      <c r="C13" s="122">
        <v>6</v>
      </c>
      <c r="D13" s="122">
        <v>0.4</v>
      </c>
      <c r="E13" s="122">
        <v>9</v>
      </c>
      <c r="F13" s="53">
        <v>1</v>
      </c>
      <c r="G13" s="3"/>
      <c r="H13" s="234" t="s">
        <v>497</v>
      </c>
      <c r="I13" s="234" t="s">
        <v>496</v>
      </c>
      <c r="J13" s="112" t="s">
        <v>495</v>
      </c>
      <c r="K13" s="234" t="s">
        <v>496</v>
      </c>
      <c r="L13" s="112" t="s">
        <v>495</v>
      </c>
      <c r="M13" s="3"/>
    </row>
    <row r="14" spans="2:13" ht="15">
      <c r="B14" s="213" t="s">
        <v>11</v>
      </c>
      <c r="C14" s="122">
        <v>9</v>
      </c>
      <c r="D14" s="122">
        <v>5.8</v>
      </c>
      <c r="E14" s="122">
        <v>5</v>
      </c>
      <c r="F14" s="53">
        <v>0.4</v>
      </c>
      <c r="G14" s="3"/>
      <c r="H14" s="110" t="s">
        <v>22</v>
      </c>
      <c r="I14" s="133">
        <v>29</v>
      </c>
      <c r="J14" s="133">
        <v>0.4</v>
      </c>
      <c r="K14" s="133">
        <v>61</v>
      </c>
      <c r="L14" s="133">
        <v>0.8</v>
      </c>
      <c r="M14" s="3"/>
    </row>
    <row r="15" spans="2:13" ht="15">
      <c r="B15" s="213" t="s">
        <v>12</v>
      </c>
      <c r="C15" s="122">
        <v>0</v>
      </c>
      <c r="D15" s="122">
        <v>0</v>
      </c>
      <c r="E15" s="122">
        <v>0</v>
      </c>
      <c r="F15" s="53">
        <v>0</v>
      </c>
      <c r="G15" s="3"/>
      <c r="H15" s="110" t="s">
        <v>23</v>
      </c>
      <c r="I15" s="133">
        <v>70</v>
      </c>
      <c r="J15" s="133">
        <v>3.4</v>
      </c>
      <c r="K15" s="133">
        <v>55</v>
      </c>
      <c r="L15" s="133">
        <v>3</v>
      </c>
      <c r="M15" s="3"/>
    </row>
    <row r="16" spans="2:13" ht="15">
      <c r="B16" s="213" t="s">
        <v>13</v>
      </c>
      <c r="C16" s="122">
        <v>1</v>
      </c>
      <c r="D16" s="122">
        <v>0.9</v>
      </c>
      <c r="E16" s="122">
        <v>0</v>
      </c>
      <c r="F16" s="53">
        <v>0</v>
      </c>
      <c r="G16" s="3"/>
      <c r="H16" s="110" t="s">
        <v>329</v>
      </c>
      <c r="I16" s="235">
        <v>0</v>
      </c>
      <c r="J16" s="133">
        <v>0</v>
      </c>
      <c r="K16" s="133">
        <v>0</v>
      </c>
      <c r="L16" s="133">
        <v>0</v>
      </c>
      <c r="M16" s="3"/>
    </row>
    <row r="17" spans="2:13" ht="15">
      <c r="B17" s="213" t="s">
        <v>494</v>
      </c>
      <c r="C17" s="122">
        <v>12</v>
      </c>
      <c r="D17" s="122">
        <v>10.2</v>
      </c>
      <c r="E17" s="122">
        <v>12</v>
      </c>
      <c r="F17" s="53">
        <v>11.1</v>
      </c>
      <c r="G17" s="3"/>
      <c r="H17" s="133" t="s">
        <v>24</v>
      </c>
      <c r="I17" s="133">
        <v>0</v>
      </c>
      <c r="J17" s="133">
        <v>0</v>
      </c>
      <c r="K17" s="133">
        <v>1</v>
      </c>
      <c r="L17" s="133">
        <v>33.3</v>
      </c>
      <c r="M17" s="3"/>
    </row>
    <row r="18" spans="2:13" ht="15">
      <c r="B18" s="213" t="s">
        <v>14</v>
      </c>
      <c r="C18" s="122">
        <v>5</v>
      </c>
      <c r="D18" s="122">
        <v>1.6</v>
      </c>
      <c r="E18" s="122">
        <v>0</v>
      </c>
      <c r="F18" s="53">
        <v>0</v>
      </c>
      <c r="G18" s="3"/>
      <c r="H18" s="110" t="s">
        <v>493</v>
      </c>
      <c r="I18" s="133">
        <v>20</v>
      </c>
      <c r="J18" s="133">
        <v>4.1</v>
      </c>
      <c r="K18" s="133">
        <v>13</v>
      </c>
      <c r="L18" s="133">
        <v>3.3</v>
      </c>
      <c r="M18" s="3"/>
    </row>
    <row r="19" spans="2:13" ht="15">
      <c r="B19" s="213" t="s">
        <v>15</v>
      </c>
      <c r="C19" s="122">
        <v>1</v>
      </c>
      <c r="D19" s="122">
        <v>3</v>
      </c>
      <c r="E19" s="122">
        <v>3</v>
      </c>
      <c r="F19" s="53">
        <v>1.1</v>
      </c>
      <c r="G19" s="3"/>
      <c r="H19" s="133" t="s">
        <v>375</v>
      </c>
      <c r="I19" s="133">
        <v>119</v>
      </c>
      <c r="J19" s="133">
        <v>1.2</v>
      </c>
      <c r="K19" s="133">
        <v>130</v>
      </c>
      <c r="L19" s="133">
        <v>1.3</v>
      </c>
      <c r="M19" s="3"/>
    </row>
    <row r="20" spans="2:13" ht="15">
      <c r="B20" s="213" t="s">
        <v>16</v>
      </c>
      <c r="C20" s="122">
        <v>5</v>
      </c>
      <c r="D20" s="122">
        <v>0.9</v>
      </c>
      <c r="E20" s="122">
        <v>5</v>
      </c>
      <c r="F20" s="53">
        <v>19.8</v>
      </c>
      <c r="G20" s="3"/>
      <c r="H20" s="3"/>
      <c r="I20" s="3"/>
      <c r="J20" s="3"/>
      <c r="K20" s="3"/>
      <c r="L20" s="3"/>
      <c r="M20" s="3"/>
    </row>
    <row r="21" spans="2:13" ht="15">
      <c r="B21" s="213" t="s">
        <v>492</v>
      </c>
      <c r="C21" s="122">
        <v>14</v>
      </c>
      <c r="D21" s="122">
        <v>1.4</v>
      </c>
      <c r="E21" s="122">
        <v>10</v>
      </c>
      <c r="F21" s="53">
        <v>1.9</v>
      </c>
      <c r="G21" s="3"/>
      <c r="H21" s="3"/>
      <c r="I21" s="3"/>
      <c r="J21" s="3"/>
      <c r="K21" s="3"/>
      <c r="L21" s="3"/>
      <c r="M21" s="3"/>
    </row>
    <row r="22" spans="2:13" ht="15">
      <c r="B22" s="213" t="s">
        <v>17</v>
      </c>
      <c r="C22" s="122">
        <v>13</v>
      </c>
      <c r="D22" s="122">
        <v>1.3</v>
      </c>
      <c r="E22" s="122">
        <v>15</v>
      </c>
      <c r="F22" s="53">
        <v>1.5</v>
      </c>
      <c r="G22" s="3"/>
      <c r="H22" s="3"/>
      <c r="I22" s="3"/>
      <c r="J22" s="3"/>
      <c r="K22" s="3"/>
      <c r="L22" s="3"/>
      <c r="M22" s="3"/>
    </row>
    <row r="23" spans="2:13" ht="15">
      <c r="B23" s="213" t="s">
        <v>18</v>
      </c>
      <c r="C23" s="122">
        <v>0</v>
      </c>
      <c r="D23" s="122">
        <v>0</v>
      </c>
      <c r="E23" s="122">
        <v>0</v>
      </c>
      <c r="F23" s="53">
        <v>0</v>
      </c>
      <c r="G23" s="3"/>
      <c r="H23" s="3"/>
      <c r="I23" s="3"/>
      <c r="J23" s="3"/>
      <c r="K23" s="3"/>
      <c r="L23" s="3"/>
      <c r="M23" s="3"/>
    </row>
    <row r="24" spans="2:13" ht="15">
      <c r="B24" s="213" t="s">
        <v>491</v>
      </c>
      <c r="C24" s="122">
        <v>2</v>
      </c>
      <c r="D24" s="122">
        <v>0.3</v>
      </c>
      <c r="E24" s="122">
        <v>2</v>
      </c>
      <c r="F24" s="53">
        <v>3</v>
      </c>
      <c r="G24" s="3"/>
      <c r="H24" s="3"/>
      <c r="I24" s="3"/>
      <c r="J24" s="3"/>
      <c r="K24" s="3"/>
      <c r="L24" s="3"/>
      <c r="M24" s="3"/>
    </row>
    <row r="25" spans="2:6" ht="15">
      <c r="B25" s="212" t="s">
        <v>19</v>
      </c>
      <c r="C25" s="122">
        <v>119</v>
      </c>
      <c r="D25" s="122">
        <v>1.2</v>
      </c>
      <c r="E25" s="122">
        <v>130</v>
      </c>
      <c r="F25" s="53">
        <v>1.3</v>
      </c>
    </row>
  </sheetData>
  <sheetProtection/>
  <mergeCells count="5">
    <mergeCell ref="B2:B3"/>
    <mergeCell ref="C2:D2"/>
    <mergeCell ref="E2:F2"/>
    <mergeCell ref="I12:J12"/>
    <mergeCell ref="K12:L1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bebefatito</dc:creator>
  <cp:keywords/>
  <dc:description/>
  <cp:lastModifiedBy>Martinez Rincon, Luis Carlos</cp:lastModifiedBy>
  <dcterms:created xsi:type="dcterms:W3CDTF">2017-05-07T19:36:50Z</dcterms:created>
  <dcterms:modified xsi:type="dcterms:W3CDTF">2018-10-22T22:43:52Z</dcterms:modified>
  <cp:category/>
  <cp:version/>
  <cp:contentType/>
  <cp:contentStatus/>
</cp:coreProperties>
</file>