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5745" windowWidth="22185" windowHeight="7440" activeTab="9"/>
  </bookViews>
  <sheets>
    <sheet name="INDI" sheetId="1" r:id="rId1"/>
    <sheet name="FIN" sheetId="2" r:id="rId2"/>
    <sheet name="PGS" sheetId="3" r:id="rId3"/>
    <sheet name="PYC" sheetId="4" r:id="rId4"/>
    <sheet name="PYC-1" sheetId="5" r:id="rId5"/>
    <sheet name="SER-CIU" sheetId="6" r:id="rId6"/>
    <sheet name="TH" sheetId="7" r:id="rId7"/>
    <sheet name="CONTRATA" sheetId="8" r:id="rId8"/>
    <sheet name="BYS" sheetId="9" r:id="rId9"/>
    <sheet name="CONSO" sheetId="10" r:id="rId10"/>
  </sheets>
  <definedNames>
    <definedName name="_xlnm.Print_Area" localSheetId="8">'BYS'!$A$1:$A$7</definedName>
    <definedName name="_xlnm.Print_Area" localSheetId="9">'CONSO'!$A$1:$A$57</definedName>
    <definedName name="_xlnm.Print_Area" localSheetId="7">'CONTRATA'!$A$1:$A$9</definedName>
    <definedName name="_xlnm.Print_Area" localSheetId="1">'FIN'!$A$1:$A$15</definedName>
    <definedName name="_xlnm.Print_Area" localSheetId="0">'INDI'!$B$1:$C$21</definedName>
    <definedName name="_xlnm.Print_Area" localSheetId="2">'PGS'!$A$1:$A$7</definedName>
    <definedName name="_xlnm.Print_Area" localSheetId="3">'PYC'!$A$1:$A$9</definedName>
    <definedName name="_xlnm.Print_Area" localSheetId="4">'PYC-1'!$A$1:$A$8</definedName>
    <definedName name="_xlnm.Print_Area" localSheetId="5">'SER-CIU'!$A$1:$A$6</definedName>
    <definedName name="_xlnm.Print_Area" localSheetId="6">'TH'!$A$1:$A$29</definedName>
    <definedName name="_xlnm.Print_Titles" localSheetId="0">'INDI'!$5:$5</definedName>
  </definedNames>
  <calcPr fullCalcOnLoad="1"/>
</workbook>
</file>

<file path=xl/sharedStrings.xml><?xml version="1.0" encoding="utf-8"?>
<sst xmlns="http://schemas.openxmlformats.org/spreadsheetml/2006/main" count="184" uniqueCount="75">
  <si>
    <t>INDICADORES</t>
  </si>
  <si>
    <t>PLAN DE DESARROLLO</t>
  </si>
  <si>
    <t>TRANSPARENCIA</t>
  </si>
  <si>
    <t>SERVICIO AL CIUDADNO</t>
  </si>
  <si>
    <t>COMPOSICION DEL EMPLEO</t>
  </si>
  <si>
    <t>Cantidad de modificaciones Presupuestales</t>
  </si>
  <si>
    <t>Porcentaje de Modificaciones Presupuestales</t>
  </si>
  <si>
    <t>Porcentaje PAC no Ejecutado</t>
  </si>
  <si>
    <t>Tiempo de Respuesta a los PQR</t>
  </si>
  <si>
    <t>Nivel de Meritocracia</t>
  </si>
  <si>
    <t>Nivel de Provisionalidad</t>
  </si>
  <si>
    <t>Nivel de Vacancia</t>
  </si>
  <si>
    <t>USO EFICIENTE DE RECURSOS</t>
  </si>
  <si>
    <t>Nivel de Oportunidad de Ascenso en Carrera Administrativa</t>
  </si>
  <si>
    <t>Monto modificaciones Presupuestales</t>
  </si>
  <si>
    <t>Presupuesto Aprobado</t>
  </si>
  <si>
    <t>Cantidad de Modificaciones realizadas en la Vigencia</t>
  </si>
  <si>
    <t>PAC Aprobado</t>
  </si>
  <si>
    <t>Numero de Empleos Provistos de Manera Definitiva por Concurso de Meritos</t>
  </si>
  <si>
    <t>Numero Total Empleos Planta de Personal</t>
  </si>
  <si>
    <t>Numero de Empleados Nombrados en Provisionalidad</t>
  </si>
  <si>
    <t>Porcentaje de Ejecución Reservas Presupuestales</t>
  </si>
  <si>
    <t>Promedio Porcentaje de Avance de las Metas de Gestión y/o Resultados Plan de Desarrollo</t>
  </si>
  <si>
    <t>Cumplimiento de Estandares  Básicos e Acceso a la Información Publica.</t>
  </si>
  <si>
    <t>Porcentaje de Cumplimiento del Estatuto Anticorrupción</t>
  </si>
  <si>
    <t>Nivel Estabilidad Laboral Empleados Públicos</t>
  </si>
  <si>
    <t>Personal por Prestación de Servicios</t>
  </si>
  <si>
    <t>Porcentaje de Implementación Sistema Integrado de Gestión</t>
  </si>
  <si>
    <t>Numero de Contratos Celebrados por Contratación Directa</t>
  </si>
  <si>
    <t>Porcentaje de Implementación del PIGA</t>
  </si>
  <si>
    <t>PAC no Ejecutado</t>
  </si>
  <si>
    <t>Total Empleados Públicos Planta</t>
  </si>
  <si>
    <t>MEJORA A LA GESTIÓN</t>
  </si>
  <si>
    <t xml:space="preserve">GESTION DE CONTRATACIÓN </t>
  </si>
  <si>
    <t>GESTIÓN PRESUPUESTAL</t>
  </si>
  <si>
    <t>SECRETARIA DISTRITAL DE SALUD
DIRECCIÓN DE PLANEACIÓN INSTITUCIONAL Y DE CALIDAD
INDICE DE DESARROLLO INSTITUCIONAL</t>
  </si>
  <si>
    <t>DIMENSIONES</t>
  </si>
  <si>
    <t>MISIONAL Y DE GOBIERNO</t>
  </si>
  <si>
    <t>GESTIÓN DEL TALENTO HUMANO</t>
  </si>
  <si>
    <t>GESTIÓN PÚBLICA</t>
  </si>
  <si>
    <t>DESCRIPCIÓN</t>
  </si>
  <si>
    <t>ENERO</t>
  </si>
  <si>
    <t>FEBRERO</t>
  </si>
  <si>
    <t>MARZO</t>
  </si>
  <si>
    <t>ABRIL</t>
  </si>
  <si>
    <t>MAYO</t>
  </si>
  <si>
    <t>JUNIO</t>
  </si>
  <si>
    <t>Numero de Estandares Basicos de Informacion Pública programado</t>
  </si>
  <si>
    <t>Numero de Estandares Basicos de Informacion Pública ejecutado</t>
  </si>
  <si>
    <t>Actividades Plan Anticorrupcion Programado</t>
  </si>
  <si>
    <t>Actividades Plan Anticorrupcion Ejecutado</t>
  </si>
  <si>
    <t>Actividades Programadas a Implementar PIGA</t>
  </si>
  <si>
    <t>Actividades Implementadas  PIGA</t>
  </si>
  <si>
    <t>Numero de Contratos Celebrados por Contratacion Directa</t>
  </si>
  <si>
    <t>Porcentaje Modificaciones Presupuestales</t>
  </si>
  <si>
    <t>Porcentaje Impementacion del PIGA</t>
  </si>
  <si>
    <t>Promedio General del Tiempo de Respuesta a las PQR</t>
  </si>
  <si>
    <t>VARIABLES</t>
  </si>
  <si>
    <t>Numero Total de Contratos</t>
  </si>
  <si>
    <t>Número de Empleados de Carrera en Encargo o Comisión</t>
  </si>
  <si>
    <t>Número Total Empleos Públicos  Planta de Personal (sin trabajadores oficiales)</t>
  </si>
  <si>
    <t xml:space="preserve">Numero de Empleados de Carrera Administrativa en Encargo </t>
  </si>
  <si>
    <t>Numero de Empleados de Carrera Administrativa en Comisión</t>
  </si>
  <si>
    <t>Empleos en Vacancia Temporal y Permanente</t>
  </si>
  <si>
    <t>Total Empleos Públicos Planta de Personal sin Trabajadores Oficiales</t>
  </si>
  <si>
    <t>Porcentaje Impementacion del SIG</t>
  </si>
  <si>
    <t>INDICADORES OFICINA DE COMUNICACIONES  2017</t>
  </si>
  <si>
    <t>INDICADORES  DIRECCIÓN FINANCIERA 2017</t>
  </si>
  <si>
    <t>INDICADORES DIRECCIÓN DE PLANEACIÓN SECTORIAL 2017</t>
  </si>
  <si>
    <t>INDICADORES DIRECCIÓN DE PLANEACIÓN Y CALIDAD 2017</t>
  </si>
  <si>
    <t>INDICADOR DIRECCIÓN DE SERVICIO A LA CIUDADANIA 2017</t>
  </si>
  <si>
    <t>INDICADORES DIRECCIÓN DE TALENTO HUMANO 2017</t>
  </si>
  <si>
    <t>INDICADORES SUBDIRECCIÓN DE CONTRATACIÓN 2017</t>
  </si>
  <si>
    <t>INDICADORES DIRECCIÓN ADMINISTRATIVA 2017</t>
  </si>
  <si>
    <t>INFORME CONSOLIDADO INDICE DE DESARROLLO INSTITUCIONAL PRIMER SEMESTRE 2017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</si>
</sst>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6"/>
      <color indexed="3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indexed="3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1"/>
      <color indexed="30"/>
      <name val="Calibri"/>
      <family val="2"/>
    </font>
    <font>
      <b/>
      <sz val="24"/>
      <color indexed="3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6"/>
      <color rgb="FF0070C0"/>
      <name val="Calibri"/>
      <family val="2"/>
    </font>
    <font>
      <b/>
      <sz val="24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top" wrapText="1"/>
    </xf>
    <xf numFmtId="0" fontId="5" fillId="33" borderId="10" xfId="34" applyFont="1" applyFill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/>
    </xf>
    <xf numFmtId="0" fontId="5" fillId="33" borderId="10" xfId="34" applyFont="1" applyFill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9" fillId="33" borderId="10" xfId="34" applyFont="1" applyFill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/>
    </xf>
    <xf numFmtId="0" fontId="50" fillId="34" borderId="10" xfId="0" applyFont="1" applyFill="1" applyBorder="1" applyAlignment="1">
      <alignment horizontal="center" wrapText="1"/>
    </xf>
    <xf numFmtId="0" fontId="50" fillId="35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/>
    </xf>
    <xf numFmtId="0" fontId="13" fillId="33" borderId="10" xfId="34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justify" vertical="top"/>
    </xf>
    <xf numFmtId="0" fontId="52" fillId="0" borderId="10" xfId="0" applyFont="1" applyBorder="1" applyAlignment="1">
      <alignment horizontal="justify" vertical="center" wrapText="1"/>
    </xf>
    <xf numFmtId="0" fontId="13" fillId="0" borderId="10" xfId="34" applyFont="1" applyFill="1" applyBorder="1" applyAlignment="1">
      <alignment horizontal="justify" vertical="center" wrapText="1"/>
    </xf>
    <xf numFmtId="0" fontId="13" fillId="36" borderId="10" xfId="34" applyFont="1" applyFill="1" applyBorder="1" applyAlignment="1">
      <alignment horizontal="justify" vertical="center" wrapText="1"/>
    </xf>
    <xf numFmtId="0" fontId="53" fillId="36" borderId="10" xfId="0" applyFont="1" applyFill="1" applyBorder="1" applyAlignment="1">
      <alignment/>
    </xf>
    <xf numFmtId="0" fontId="52" fillId="36" borderId="10" xfId="0" applyFont="1" applyFill="1" applyBorder="1" applyAlignment="1">
      <alignment horizontal="justify" vertical="top" wrapText="1"/>
    </xf>
    <xf numFmtId="0" fontId="48" fillId="36" borderId="10" xfId="0" applyFont="1" applyFill="1" applyBorder="1" applyAlignment="1">
      <alignment horizontal="justify" vertical="top"/>
    </xf>
    <xf numFmtId="0" fontId="52" fillId="36" borderId="10" xfId="0" applyFont="1" applyFill="1" applyBorder="1" applyAlignment="1">
      <alignment horizontal="justify" vertical="top"/>
    </xf>
    <xf numFmtId="0" fontId="5" fillId="36" borderId="10" xfId="34" applyFont="1" applyFill="1" applyBorder="1" applyAlignment="1">
      <alignment horizontal="justify" vertical="center" wrapText="1"/>
    </xf>
    <xf numFmtId="0" fontId="48" fillId="36" borderId="10" xfId="0" applyFont="1" applyFill="1" applyBorder="1" applyAlignment="1">
      <alignment horizontal="justify" vertical="center" wrapText="1"/>
    </xf>
    <xf numFmtId="0" fontId="0" fillId="36" borderId="10" xfId="0" applyFill="1" applyBorder="1" applyAlignment="1">
      <alignment/>
    </xf>
    <xf numFmtId="0" fontId="5" fillId="0" borderId="10" xfId="34" applyFont="1" applyFill="1" applyBorder="1" applyAlignment="1">
      <alignment horizontal="justify" vertical="center" wrapText="1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 horizontal="justify" vertical="top"/>
    </xf>
    <xf numFmtId="0" fontId="53" fillId="0" borderId="10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2" fontId="53" fillId="0" borderId="10" xfId="0" applyNumberFormat="1" applyFont="1" applyFill="1" applyBorder="1" applyAlignment="1">
      <alignment horizontal="right"/>
    </xf>
    <xf numFmtId="2" fontId="47" fillId="0" borderId="10" xfId="0" applyNumberFormat="1" applyFont="1" applyFill="1" applyBorder="1" applyAlignment="1">
      <alignment horizontal="right"/>
    </xf>
    <xf numFmtId="1" fontId="47" fillId="0" borderId="10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53" fillId="0" borderId="10" xfId="0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6" fillId="0" borderId="10" xfId="51" applyNumberFormat="1" applyFont="1" applyBorder="1" applyAlignment="1">
      <alignment horizontal="center"/>
      <protection/>
    </xf>
    <xf numFmtId="2" fontId="0" fillId="0" borderId="10" xfId="0" applyNumberFormat="1" applyFill="1" applyBorder="1" applyAlignment="1">
      <alignment horizontal="right"/>
    </xf>
    <xf numFmtId="2" fontId="54" fillId="0" borderId="10" xfId="0" applyNumberFormat="1" applyFont="1" applyFill="1" applyBorder="1" applyAlignment="1">
      <alignment horizontal="right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33" borderId="13" xfId="34" applyFont="1" applyFill="1" applyBorder="1" applyAlignment="1">
      <alignment horizontal="justify" vertical="center"/>
    </xf>
    <xf numFmtId="0" fontId="9" fillId="33" borderId="14" xfId="34" applyFont="1" applyFill="1" applyBorder="1" applyAlignment="1">
      <alignment horizontal="justify" vertical="center"/>
    </xf>
    <xf numFmtId="0" fontId="9" fillId="33" borderId="15" xfId="34" applyFont="1" applyFill="1" applyBorder="1" applyAlignment="1">
      <alignment horizontal="justify" vertical="center"/>
    </xf>
    <xf numFmtId="0" fontId="9" fillId="33" borderId="10" xfId="34" applyFont="1" applyFill="1" applyBorder="1" applyAlignment="1">
      <alignment horizontal="justify" vertical="center" wrapText="1"/>
    </xf>
    <xf numFmtId="0" fontId="55" fillId="0" borderId="16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17" xfId="0" applyFont="1" applyBorder="1" applyAlignment="1">
      <alignment horizontal="center" wrapText="1"/>
    </xf>
    <xf numFmtId="0" fontId="56" fillId="0" borderId="17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orcentaje 2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zoomScale="90" zoomScaleNormal="90" zoomScaleSheetLayoutView="130" zoomScalePageLayoutView="0" workbookViewId="0" topLeftCell="A4">
      <selection activeCell="A5" sqref="A5:A12"/>
    </sheetView>
  </sheetViews>
  <sheetFormatPr defaultColWidth="11.421875" defaultRowHeight="15"/>
  <cols>
    <col min="1" max="1" width="44.140625" style="0" customWidth="1"/>
    <col min="2" max="2" width="45.28125" style="0" customWidth="1"/>
    <col min="3" max="3" width="38.8515625" style="0" customWidth="1"/>
  </cols>
  <sheetData>
    <row r="1" spans="2:3" ht="21" customHeight="1" hidden="1">
      <c r="B1" s="52" t="s">
        <v>35</v>
      </c>
      <c r="C1" s="52"/>
    </row>
    <row r="2" spans="2:3" ht="21" customHeight="1" hidden="1">
      <c r="B2" s="53"/>
      <c r="C2" s="53"/>
    </row>
    <row r="3" spans="2:3" ht="21" customHeight="1" hidden="1">
      <c r="B3" s="54"/>
      <c r="C3" s="54"/>
    </row>
    <row r="4" spans="1:3" ht="21" customHeight="1">
      <c r="A4" s="8" t="s">
        <v>36</v>
      </c>
      <c r="B4" s="8" t="s">
        <v>57</v>
      </c>
      <c r="C4" s="8" t="s">
        <v>0</v>
      </c>
    </row>
    <row r="5" spans="1:3" ht="30" customHeight="1">
      <c r="A5" s="45" t="s">
        <v>37</v>
      </c>
      <c r="B5" s="51" t="s">
        <v>34</v>
      </c>
      <c r="C5" s="2" t="s">
        <v>6</v>
      </c>
    </row>
    <row r="6" spans="1:3" ht="32.25" customHeight="1">
      <c r="A6" s="46"/>
      <c r="B6" s="51"/>
      <c r="C6" s="1" t="s">
        <v>5</v>
      </c>
    </row>
    <row r="7" spans="1:3" ht="15" customHeight="1">
      <c r="A7" s="46"/>
      <c r="B7" s="51"/>
      <c r="C7" s="3" t="s">
        <v>7</v>
      </c>
    </row>
    <row r="8" spans="1:3" ht="28.5" customHeight="1">
      <c r="A8" s="46"/>
      <c r="B8" s="51"/>
      <c r="C8" s="3" t="s">
        <v>21</v>
      </c>
    </row>
    <row r="9" spans="1:3" ht="42.75">
      <c r="A9" s="46"/>
      <c r="B9" s="6" t="s">
        <v>1</v>
      </c>
      <c r="C9" s="4" t="s">
        <v>22</v>
      </c>
    </row>
    <row r="10" spans="1:3" ht="28.5">
      <c r="A10" s="46"/>
      <c r="B10" s="51" t="s">
        <v>2</v>
      </c>
      <c r="C10" s="3" t="s">
        <v>23</v>
      </c>
    </row>
    <row r="11" spans="1:3" ht="30.75" customHeight="1">
      <c r="A11" s="46"/>
      <c r="B11" s="51"/>
      <c r="C11" s="3" t="s">
        <v>24</v>
      </c>
    </row>
    <row r="12" spans="1:3" ht="30.75" customHeight="1">
      <c r="A12" s="47"/>
      <c r="B12" s="6" t="s">
        <v>3</v>
      </c>
      <c r="C12" s="3" t="s">
        <v>8</v>
      </c>
    </row>
    <row r="13" spans="1:3" ht="30.75" customHeight="1">
      <c r="A13" s="45" t="s">
        <v>38</v>
      </c>
      <c r="B13" s="48" t="s">
        <v>4</v>
      </c>
      <c r="C13" s="3" t="s">
        <v>9</v>
      </c>
    </row>
    <row r="14" spans="1:3" ht="36.75" customHeight="1">
      <c r="A14" s="46"/>
      <c r="B14" s="49"/>
      <c r="C14" s="3" t="s">
        <v>25</v>
      </c>
    </row>
    <row r="15" spans="1:3" ht="33" customHeight="1">
      <c r="A15" s="46"/>
      <c r="B15" s="49"/>
      <c r="C15" s="3" t="s">
        <v>10</v>
      </c>
    </row>
    <row r="16" spans="1:3" ht="35.25" customHeight="1">
      <c r="A16" s="46"/>
      <c r="B16" s="49"/>
      <c r="C16" s="3" t="s">
        <v>13</v>
      </c>
    </row>
    <row r="17" spans="1:3" ht="29.25" customHeight="1">
      <c r="A17" s="46"/>
      <c r="B17" s="49"/>
      <c r="C17" s="3" t="s">
        <v>11</v>
      </c>
    </row>
    <row r="18" spans="1:3" ht="15">
      <c r="A18" s="47"/>
      <c r="B18" s="50"/>
      <c r="C18" s="3" t="s">
        <v>26</v>
      </c>
    </row>
    <row r="19" spans="1:3" ht="28.5">
      <c r="A19" s="45" t="s">
        <v>39</v>
      </c>
      <c r="B19" s="7" t="s">
        <v>32</v>
      </c>
      <c r="C19" s="5" t="s">
        <v>27</v>
      </c>
    </row>
    <row r="20" spans="1:3" ht="28.5">
      <c r="A20" s="46"/>
      <c r="B20" s="7" t="s">
        <v>33</v>
      </c>
      <c r="C20" s="5" t="s">
        <v>28</v>
      </c>
    </row>
    <row r="21" spans="1:3" ht="15">
      <c r="A21" s="47"/>
      <c r="B21" s="7" t="s">
        <v>12</v>
      </c>
      <c r="C21" s="5" t="s">
        <v>29</v>
      </c>
    </row>
  </sheetData>
  <sheetProtection/>
  <mergeCells count="7">
    <mergeCell ref="A19:A21"/>
    <mergeCell ref="B13:B18"/>
    <mergeCell ref="B10:B11"/>
    <mergeCell ref="B5:B8"/>
    <mergeCell ref="B1:C3"/>
    <mergeCell ref="A5:A12"/>
    <mergeCell ref="A13:A18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90" zoomScaleNormal="90" zoomScaleSheetLayoutView="130" zoomScalePageLayoutView="0" workbookViewId="0" topLeftCell="A4">
      <selection activeCell="B7" sqref="B7"/>
    </sheetView>
  </sheetViews>
  <sheetFormatPr defaultColWidth="11.421875" defaultRowHeight="15"/>
  <cols>
    <col min="1" max="1" width="61.421875" style="0" customWidth="1"/>
    <col min="2" max="3" width="21.421875" style="0" bestFit="1" customWidth="1"/>
    <col min="4" max="4" width="24.8515625" style="0" customWidth="1"/>
    <col min="5" max="5" width="21.28125" style="0" customWidth="1"/>
    <col min="6" max="6" width="21.421875" style="0" bestFit="1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74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15">
      <c r="A6" s="2" t="s">
        <v>14</v>
      </c>
      <c r="B6" s="33">
        <f>+FIN!B6</f>
        <v>0</v>
      </c>
      <c r="C6" s="33">
        <f>+FIN!C6</f>
        <v>0</v>
      </c>
      <c r="D6" s="33">
        <f>+FIN!D6</f>
        <v>100147617000</v>
      </c>
      <c r="E6" s="33">
        <f>+FIN!E6</f>
        <v>2148480</v>
      </c>
      <c r="F6" s="33">
        <f>+FIN!F6</f>
        <v>20053562999</v>
      </c>
      <c r="G6" s="33">
        <f>+FIN!G6</f>
        <v>120074228061</v>
      </c>
    </row>
    <row r="7" spans="1:7" ht="15">
      <c r="A7" s="4" t="s">
        <v>15</v>
      </c>
      <c r="B7" s="33">
        <f>+FIN!B7</f>
        <v>2338562180000</v>
      </c>
      <c r="C7" s="33">
        <f>+FIN!C7</f>
        <v>2338562180000</v>
      </c>
      <c r="D7" s="33">
        <f>+FIN!D7</f>
        <v>2338562180000</v>
      </c>
      <c r="E7" s="33">
        <f>+FIN!E7</f>
        <v>2338562180000</v>
      </c>
      <c r="F7" s="33">
        <f>+FIN!F7</f>
        <v>2338562180000</v>
      </c>
      <c r="G7" s="33">
        <f>+FIN!G7</f>
        <v>2338562180000</v>
      </c>
    </row>
    <row r="8" spans="1:7" ht="18">
      <c r="A8" s="11" t="s">
        <v>54</v>
      </c>
      <c r="B8" s="44">
        <f>(B6/B7)*100</f>
        <v>0</v>
      </c>
      <c r="C8" s="44">
        <f>(C6/C7)*100</f>
        <v>0</v>
      </c>
      <c r="D8" s="44">
        <f>(D6/D7)*100</f>
        <v>4.282444052866706</v>
      </c>
      <c r="E8" s="44">
        <f>(E6/E7)*100</f>
        <v>9.187183553956217E-05</v>
      </c>
      <c r="F8" s="44">
        <f>(F6/F7)*100</f>
        <v>0.8575167755000638</v>
      </c>
      <c r="G8" s="44">
        <f>(G6/G7)*100</f>
        <v>5.134532196231789</v>
      </c>
    </row>
    <row r="9" spans="1:7" ht="15.75">
      <c r="A9" s="16"/>
      <c r="B9" s="17"/>
      <c r="C9" s="17"/>
      <c r="D9" s="17"/>
      <c r="E9" s="17"/>
      <c r="F9" s="17"/>
      <c r="G9" s="17"/>
    </row>
    <row r="10" spans="1:7" ht="18">
      <c r="A10" s="12" t="s">
        <v>16</v>
      </c>
      <c r="B10" s="44">
        <f>+FIN!B10</f>
        <v>0</v>
      </c>
      <c r="C10" s="44">
        <f>+FIN!C10</f>
        <v>0</v>
      </c>
      <c r="D10" s="44">
        <f>+FIN!D10</f>
        <v>0</v>
      </c>
      <c r="E10" s="44">
        <f>+FIN!E10</f>
        <v>0</v>
      </c>
      <c r="F10" s="44">
        <f>+FIN!F10</f>
        <v>0</v>
      </c>
      <c r="G10" s="44">
        <f>+FIN!G10</f>
        <v>0</v>
      </c>
    </row>
    <row r="11" spans="1:7" ht="15.75">
      <c r="A11" s="18"/>
      <c r="B11" s="17"/>
      <c r="C11" s="17"/>
      <c r="D11" s="17"/>
      <c r="E11" s="17"/>
      <c r="F11" s="17"/>
      <c r="G11" s="17"/>
    </row>
    <row r="12" spans="1:7" ht="15">
      <c r="A12" s="3" t="s">
        <v>30</v>
      </c>
      <c r="B12" s="35">
        <f>+FIN!B12</f>
        <v>27109700</v>
      </c>
      <c r="C12" s="35">
        <f>+FIN!C12</f>
        <v>33547643431</v>
      </c>
      <c r="D12" s="35">
        <f>+FIN!D12</f>
        <v>83714031139</v>
      </c>
      <c r="E12" s="35">
        <f>+FIN!E12</f>
        <v>61474720548</v>
      </c>
      <c r="F12" s="35">
        <f>+FIN!F12</f>
        <v>68056727039</v>
      </c>
      <c r="G12" s="35">
        <f>+FIN!G12</f>
        <v>21785091816</v>
      </c>
    </row>
    <row r="13" spans="1:7" ht="15">
      <c r="A13" s="4" t="s">
        <v>17</v>
      </c>
      <c r="B13" s="36">
        <f>+FIN!B13</f>
        <v>145024560</v>
      </c>
      <c r="C13" s="36">
        <f>+FIN!C13</f>
        <v>108169762168</v>
      </c>
      <c r="D13" s="36">
        <f>+FIN!D13</f>
        <v>138582269000</v>
      </c>
      <c r="E13" s="36">
        <f>+FIN!E13</f>
        <v>142394004745</v>
      </c>
      <c r="F13" s="36">
        <f>+FIN!F13</f>
        <v>143542646582</v>
      </c>
      <c r="G13" s="36">
        <f>+FIN!G13</f>
        <v>149914509901</v>
      </c>
    </row>
    <row r="14" spans="1:7" ht="18">
      <c r="A14" s="11" t="s">
        <v>7</v>
      </c>
      <c r="B14" s="44">
        <f>+(B12/B13)*100</f>
        <v>18.693178589888497</v>
      </c>
      <c r="C14" s="44">
        <f>+(C12/C13)*100</f>
        <v>31.01388295455127</v>
      </c>
      <c r="D14" s="44">
        <f>+(C12/C13)*100</f>
        <v>31.01388295455127</v>
      </c>
      <c r="E14" s="44">
        <f>+(D12/D13)*100</f>
        <v>60.40746175039175</v>
      </c>
      <c r="F14" s="44">
        <f>+(E12/E13)*100</f>
        <v>43.17226744067581</v>
      </c>
      <c r="G14" s="44">
        <f>+(F12/F13)*100</f>
        <v>47.41220024818338</v>
      </c>
    </row>
    <row r="15" spans="1:7" ht="15.75">
      <c r="A15" s="16"/>
      <c r="B15" s="17"/>
      <c r="C15" s="17"/>
      <c r="D15" s="17"/>
      <c r="E15" s="17"/>
      <c r="F15" s="17"/>
      <c r="G15" s="17"/>
    </row>
    <row r="16" spans="1:7" ht="31.5">
      <c r="A16" s="15" t="s">
        <v>22</v>
      </c>
      <c r="B16" s="44">
        <f>+PGS!B6</f>
        <v>0</v>
      </c>
      <c r="C16" s="44">
        <f>+PGS!C6</f>
        <v>0</v>
      </c>
      <c r="D16" s="44">
        <f>+PGS!D6</f>
        <v>0</v>
      </c>
      <c r="E16" s="44">
        <f>+PGS!E6</f>
        <v>0</v>
      </c>
      <c r="F16" s="44">
        <f>+PGS!F6</f>
        <v>0</v>
      </c>
      <c r="G16" s="44">
        <f>+PGS!G6</f>
        <v>0</v>
      </c>
    </row>
    <row r="17" spans="1:7" ht="15.75">
      <c r="A17" s="16"/>
      <c r="B17" s="17"/>
      <c r="C17" s="17"/>
      <c r="D17" s="17"/>
      <c r="E17" s="17"/>
      <c r="F17" s="17"/>
      <c r="G17" s="17"/>
    </row>
    <row r="18" spans="1:7" ht="28.5">
      <c r="A18" s="3" t="s">
        <v>47</v>
      </c>
      <c r="B18" s="43">
        <f>+'PYC-1'!B6</f>
        <v>80</v>
      </c>
      <c r="C18" s="43">
        <f>+'PYC-1'!C6</f>
        <v>80</v>
      </c>
      <c r="D18" s="43">
        <f>+'PYC-1'!D6</f>
        <v>80</v>
      </c>
      <c r="E18" s="43">
        <f>+'PYC-1'!E6</f>
        <v>80</v>
      </c>
      <c r="F18" s="43">
        <f>+'PYC-1'!F6</f>
        <v>80</v>
      </c>
      <c r="G18" s="43">
        <f>+'PYC-1'!G6</f>
        <v>80</v>
      </c>
    </row>
    <row r="19" spans="1:7" ht="28.5">
      <c r="A19" s="3" t="s">
        <v>48</v>
      </c>
      <c r="B19" s="43">
        <f>+'PYC-1'!B7</f>
        <v>59</v>
      </c>
      <c r="C19" s="43">
        <f>+'PYC-1'!C7</f>
        <v>59</v>
      </c>
      <c r="D19" s="43">
        <f>+'PYC-1'!D7</f>
        <v>59</v>
      </c>
      <c r="E19" s="43">
        <f>+'PYC-1'!E7</f>
        <v>59</v>
      </c>
      <c r="F19" s="43">
        <f>+'PYC-1'!F7</f>
        <v>59</v>
      </c>
      <c r="G19" s="43">
        <f>+'PYC-1'!G7</f>
        <v>59</v>
      </c>
    </row>
    <row r="20" spans="1:7" ht="31.5">
      <c r="A20" s="13" t="s">
        <v>23</v>
      </c>
      <c r="B20" s="44">
        <f>+(B19/B18)*100</f>
        <v>73.75</v>
      </c>
      <c r="C20" s="44">
        <f>+(C19/C18)*100</f>
        <v>73.75</v>
      </c>
      <c r="D20" s="44">
        <f>+(D19/D18)*100</f>
        <v>73.75</v>
      </c>
      <c r="E20" s="44">
        <f>+(E19/E18)*100</f>
        <v>73.75</v>
      </c>
      <c r="F20" s="44">
        <f>+(F19/F18)*100</f>
        <v>73.75</v>
      </c>
      <c r="G20" s="44">
        <f>+(G19/G18)*100</f>
        <v>73.75</v>
      </c>
    </row>
    <row r="21" spans="1:7" ht="15.75">
      <c r="A21" s="19"/>
      <c r="B21" s="17"/>
      <c r="C21" s="17"/>
      <c r="D21" s="17"/>
      <c r="E21" s="17"/>
      <c r="F21" s="17"/>
      <c r="G21" s="17"/>
    </row>
    <row r="22" spans="1:7" ht="15">
      <c r="A22" s="3" t="s">
        <v>49</v>
      </c>
      <c r="B22" s="37">
        <f>+PYC!B6</f>
        <v>49</v>
      </c>
      <c r="C22" s="37">
        <f>+PYC!C6</f>
        <v>49</v>
      </c>
      <c r="D22" s="37">
        <f>+PYC!D6</f>
        <v>49</v>
      </c>
      <c r="E22" s="37">
        <f>+PYC!E6</f>
        <v>49</v>
      </c>
      <c r="F22" s="37">
        <f>+PYC!F6</f>
        <v>49</v>
      </c>
      <c r="G22" s="37">
        <f>+PYC!G6</f>
        <v>49</v>
      </c>
    </row>
    <row r="23" spans="1:7" ht="15">
      <c r="A23" s="3" t="s">
        <v>50</v>
      </c>
      <c r="B23" s="37">
        <f>+PYC!B7</f>
        <v>48</v>
      </c>
      <c r="C23" s="37">
        <f>+PYC!C7</f>
        <v>48</v>
      </c>
      <c r="D23" s="37">
        <f>+PYC!D7</f>
        <v>48</v>
      </c>
      <c r="E23" s="37">
        <f>+PYC!E7</f>
        <v>48</v>
      </c>
      <c r="F23" s="37">
        <f>+PYC!F7</f>
        <v>48</v>
      </c>
      <c r="G23" s="37">
        <f>+PYC!G7</f>
        <v>48</v>
      </c>
    </row>
    <row r="24" spans="1:7" ht="31.5">
      <c r="A24" s="13" t="s">
        <v>24</v>
      </c>
      <c r="B24" s="44">
        <f>+(B23/B22)*100</f>
        <v>97.95918367346938</v>
      </c>
      <c r="C24" s="44">
        <f>+(C23/C22)*100</f>
        <v>97.95918367346938</v>
      </c>
      <c r="D24" s="44">
        <f>+(D23/D22)*100</f>
        <v>97.95918367346938</v>
      </c>
      <c r="E24" s="44">
        <f>+(E23/E22)*100</f>
        <v>97.95918367346938</v>
      </c>
      <c r="F24" s="44">
        <f>+(F23/F22)*100</f>
        <v>97.95918367346938</v>
      </c>
      <c r="G24" s="44">
        <f>+(G23/G22)*100</f>
        <v>97.95918367346938</v>
      </c>
    </row>
    <row r="25" spans="1:7" ht="15.75">
      <c r="A25" s="19"/>
      <c r="B25" s="17"/>
      <c r="C25" s="17"/>
      <c r="D25" s="17"/>
      <c r="E25" s="17"/>
      <c r="F25" s="17"/>
      <c r="G25" s="17"/>
    </row>
    <row r="26" spans="1:7" ht="18">
      <c r="A26" s="13" t="s">
        <v>56</v>
      </c>
      <c r="B26" s="44">
        <f>+'SER-CIU'!B6</f>
        <v>7.941944847605225</v>
      </c>
      <c r="C26" s="44">
        <f>+'SER-CIU'!C6</f>
        <v>8.3561190738699</v>
      </c>
      <c r="D26" s="44">
        <f>+'SER-CIU'!D6</f>
        <v>8.200902934537247</v>
      </c>
      <c r="E26" s="44">
        <f>+'SER-CIU'!E6</f>
        <v>8.751461988304094</v>
      </c>
      <c r="F26" s="44">
        <f>+'SER-CIU'!F6</f>
        <v>8.045408678102927</v>
      </c>
      <c r="G26" s="44">
        <f>+'SER-CIU'!G6</f>
        <v>7.448871181938911</v>
      </c>
    </row>
    <row r="27" spans="1:7" ht="15.75">
      <c r="A27" s="20"/>
      <c r="B27" s="17"/>
      <c r="C27" s="17"/>
      <c r="D27" s="17"/>
      <c r="E27" s="17"/>
      <c r="F27" s="17"/>
      <c r="G27" s="17"/>
    </row>
    <row r="28" spans="1:7" ht="28.5">
      <c r="A28" s="3" t="s">
        <v>18</v>
      </c>
      <c r="B28" s="37">
        <f>+TH!B6</f>
        <v>0</v>
      </c>
      <c r="C28" s="37">
        <f>+TH!C6</f>
        <v>0</v>
      </c>
      <c r="D28" s="37">
        <f>+TH!D6</f>
        <v>0</v>
      </c>
      <c r="E28" s="37">
        <f>+TH!E6</f>
        <v>0</v>
      </c>
      <c r="F28" s="37">
        <f>+TH!F6</f>
        <v>0</v>
      </c>
      <c r="G28" s="37">
        <f>+TH!G6</f>
        <v>0</v>
      </c>
    </row>
    <row r="29" spans="1:7" ht="15">
      <c r="A29" s="4" t="s">
        <v>19</v>
      </c>
      <c r="B29" s="37">
        <f>+TH!B7</f>
        <v>648</v>
      </c>
      <c r="C29" s="37">
        <f>+TH!C7</f>
        <v>648</v>
      </c>
      <c r="D29" s="37">
        <f>+TH!D7</f>
        <v>648</v>
      </c>
      <c r="E29" s="37">
        <f>+TH!E7</f>
        <v>648</v>
      </c>
      <c r="F29" s="37">
        <f>+TH!F7</f>
        <v>648</v>
      </c>
      <c r="G29" s="37">
        <f>+TH!G7</f>
        <v>648</v>
      </c>
    </row>
    <row r="30" spans="1:7" ht="18">
      <c r="A30" s="11" t="s">
        <v>9</v>
      </c>
      <c r="B30" s="44">
        <f>+(B28/B29)*100</f>
        <v>0</v>
      </c>
      <c r="C30" s="44">
        <f>+(C28/C29)*100</f>
        <v>0</v>
      </c>
      <c r="D30" s="44">
        <f>+(D28/D29)*100</f>
        <v>0</v>
      </c>
      <c r="E30" s="44">
        <f>+(E28/E29)*100</f>
        <v>0</v>
      </c>
      <c r="F30" s="44">
        <f>+(F28/F29)*100</f>
        <v>0</v>
      </c>
      <c r="G30" s="44">
        <f>+(G28/G29)*100</f>
        <v>0</v>
      </c>
    </row>
    <row r="31" spans="1:7" ht="15.75">
      <c r="A31" s="21"/>
      <c r="B31" s="17"/>
      <c r="C31" s="17"/>
      <c r="D31" s="17"/>
      <c r="E31" s="17"/>
      <c r="F31" s="17"/>
      <c r="G31" s="17"/>
    </row>
    <row r="32" spans="1:7" ht="15">
      <c r="A32" s="3" t="s">
        <v>61</v>
      </c>
      <c r="B32" s="37">
        <f>+TH!B10</f>
        <v>120</v>
      </c>
      <c r="C32" s="37">
        <f>+TH!C10</f>
        <v>120</v>
      </c>
      <c r="D32" s="37">
        <f>+TH!D10</f>
        <v>123</v>
      </c>
      <c r="E32" s="37">
        <f>+TH!E10</f>
        <v>125</v>
      </c>
      <c r="F32" s="37">
        <f>+TH!F10</f>
        <v>127</v>
      </c>
      <c r="G32" s="37">
        <f>+TH!G10</f>
        <v>126</v>
      </c>
    </row>
    <row r="33" spans="1:7" ht="15">
      <c r="A33" s="4" t="s">
        <v>31</v>
      </c>
      <c r="B33" s="37">
        <f>+TH!B11</f>
        <v>490</v>
      </c>
      <c r="C33" s="37">
        <f>+TH!C11</f>
        <v>497</v>
      </c>
      <c r="D33" s="37">
        <f>+TH!D11</f>
        <v>497</v>
      </c>
      <c r="E33" s="37">
        <f>+TH!E11</f>
        <v>522</v>
      </c>
      <c r="F33" s="37">
        <f>+TH!F11</f>
        <v>521</v>
      </c>
      <c r="G33" s="37">
        <f>+TH!G11</f>
        <v>520</v>
      </c>
    </row>
    <row r="34" spans="1:7" ht="18">
      <c r="A34" s="13" t="s">
        <v>25</v>
      </c>
      <c r="B34" s="44">
        <f>+(B32/B33)*100</f>
        <v>24.489795918367346</v>
      </c>
      <c r="C34" s="44">
        <f>+(C32/C33)*100</f>
        <v>24.14486921529175</v>
      </c>
      <c r="D34" s="44">
        <f>+(D32/D33)*100</f>
        <v>24.748490945674046</v>
      </c>
      <c r="E34" s="44">
        <f>+(E32/E33)*100</f>
        <v>23.946360153256705</v>
      </c>
      <c r="F34" s="44">
        <f>+(F32/F33)*100</f>
        <v>24.37619961612284</v>
      </c>
      <c r="G34" s="44">
        <f>+(G32/G33)*100</f>
        <v>24.23076923076923</v>
      </c>
    </row>
    <row r="35" spans="1:7" ht="15.75">
      <c r="A35" s="21"/>
      <c r="B35" s="17"/>
      <c r="C35" s="17"/>
      <c r="D35" s="17"/>
      <c r="E35" s="17"/>
      <c r="F35" s="17"/>
      <c r="G35" s="17"/>
    </row>
    <row r="36" spans="1:7" ht="15">
      <c r="A36" s="3" t="s">
        <v>62</v>
      </c>
      <c r="B36" s="37">
        <f>+TH!B14</f>
        <v>22</v>
      </c>
      <c r="C36" s="37">
        <f>+TH!C14</f>
        <v>22</v>
      </c>
      <c r="D36" s="37">
        <f>+TH!D14</f>
        <v>22</v>
      </c>
      <c r="E36" s="37">
        <f>+TH!E14</f>
        <v>20</v>
      </c>
      <c r="F36" s="37">
        <f>+TH!F14</f>
        <v>20</v>
      </c>
      <c r="G36" s="37">
        <f>+TH!G14</f>
        <v>21</v>
      </c>
    </row>
    <row r="37" spans="1:7" ht="15">
      <c r="A37" s="4" t="s">
        <v>31</v>
      </c>
      <c r="B37" s="37">
        <f>+TH!B15</f>
        <v>490</v>
      </c>
      <c r="C37" s="37">
        <f>+TH!C15</f>
        <v>497</v>
      </c>
      <c r="D37" s="37">
        <f>+TH!D15</f>
        <v>497</v>
      </c>
      <c r="E37" s="37">
        <f>+TH!E15</f>
        <v>522</v>
      </c>
      <c r="F37" s="37">
        <f>+TH!F15</f>
        <v>521</v>
      </c>
      <c r="G37" s="37">
        <f>+TH!G15</f>
        <v>520</v>
      </c>
    </row>
    <row r="38" spans="1:7" ht="18">
      <c r="A38" s="13" t="s">
        <v>25</v>
      </c>
      <c r="B38" s="44">
        <f>+(B36/B37)*100</f>
        <v>4.489795918367347</v>
      </c>
      <c r="C38" s="44">
        <f>+(C36/C37)*100</f>
        <v>4.426559356136821</v>
      </c>
      <c r="D38" s="44">
        <f>+(D36/D37)*100</f>
        <v>4.426559356136821</v>
      </c>
      <c r="E38" s="44">
        <f>+(E36/E37)*100</f>
        <v>3.8314176245210727</v>
      </c>
      <c r="F38" s="44">
        <f>+(F36/F37)*100</f>
        <v>3.8387715930902107</v>
      </c>
      <c r="G38" s="44">
        <f>+(G36/G37)*100</f>
        <v>4.038461538461538</v>
      </c>
    </row>
    <row r="39" spans="1:7" ht="15.75">
      <c r="A39" s="21"/>
      <c r="B39" s="17"/>
      <c r="C39" s="17"/>
      <c r="D39" s="17"/>
      <c r="E39" s="17"/>
      <c r="F39" s="17"/>
      <c r="G39" s="17"/>
    </row>
    <row r="40" spans="1:7" ht="15" customHeight="1">
      <c r="A40" s="3" t="s">
        <v>20</v>
      </c>
      <c r="B40" s="37">
        <f>+TH!B18</f>
        <v>239</v>
      </c>
      <c r="C40" s="37">
        <f>+TH!C18</f>
        <v>249</v>
      </c>
      <c r="D40" s="37">
        <f>+TH!D18</f>
        <v>255</v>
      </c>
      <c r="E40" s="37">
        <f>+TH!E18</f>
        <v>273</v>
      </c>
      <c r="F40" s="37">
        <f>+TH!F18</f>
        <v>274</v>
      </c>
      <c r="G40" s="37">
        <f>+TH!G18</f>
        <v>276</v>
      </c>
    </row>
    <row r="41" spans="1:7" ht="15" customHeight="1">
      <c r="A41" s="4" t="s">
        <v>31</v>
      </c>
      <c r="B41" s="37">
        <f>+TH!B19</f>
        <v>490</v>
      </c>
      <c r="C41" s="37">
        <f>+TH!C19</f>
        <v>497</v>
      </c>
      <c r="D41" s="37">
        <f>+TH!D19</f>
        <v>497</v>
      </c>
      <c r="E41" s="37">
        <f>+TH!E19</f>
        <v>522</v>
      </c>
      <c r="F41" s="37">
        <f>+TH!F19</f>
        <v>521</v>
      </c>
      <c r="G41" s="37">
        <f>+TH!G19</f>
        <v>520</v>
      </c>
    </row>
    <row r="42" spans="1:7" ht="15" customHeight="1">
      <c r="A42" s="13" t="s">
        <v>10</v>
      </c>
      <c r="B42" s="44">
        <f>+(B40/B41)*100</f>
        <v>48.775510204081634</v>
      </c>
      <c r="C42" s="44">
        <f>+(C40/C41)*100</f>
        <v>50.10060362173038</v>
      </c>
      <c r="D42" s="44">
        <f>+(D40/D41)*100</f>
        <v>51.30784708249497</v>
      </c>
      <c r="E42" s="44">
        <f>+(E40/E41)*100</f>
        <v>52.29885057471264</v>
      </c>
      <c r="F42" s="44">
        <f>+(F40/F41)*100</f>
        <v>52.5911708253359</v>
      </c>
      <c r="G42" s="44">
        <f>+(G40/G41)*100</f>
        <v>53.07692307692308</v>
      </c>
    </row>
    <row r="43" spans="1:7" ht="15.75">
      <c r="A43" s="21"/>
      <c r="B43" s="17"/>
      <c r="C43" s="17"/>
      <c r="D43" s="17"/>
      <c r="E43" s="17"/>
      <c r="F43" s="17"/>
      <c r="G43" s="17"/>
    </row>
    <row r="44" spans="1:7" ht="15">
      <c r="A44" s="25" t="s">
        <v>59</v>
      </c>
      <c r="B44" s="37">
        <f>+TH!B22</f>
        <v>142</v>
      </c>
      <c r="C44" s="37">
        <f>+TH!C22</f>
        <v>142</v>
      </c>
      <c r="D44" s="37">
        <f>+TH!D22</f>
        <v>145</v>
      </c>
      <c r="E44" s="37">
        <f>+TH!E22</f>
        <v>146</v>
      </c>
      <c r="F44" s="37">
        <f>+TH!F22</f>
        <v>148</v>
      </c>
      <c r="G44" s="37">
        <f>+TH!G22</f>
        <v>148</v>
      </c>
    </row>
    <row r="45" spans="1:7" ht="28.5">
      <c r="A45" s="24" t="s">
        <v>60</v>
      </c>
      <c r="B45" s="37">
        <f>+TH!B23</f>
        <v>648</v>
      </c>
      <c r="C45" s="37">
        <f>+TH!C23</f>
        <v>648</v>
      </c>
      <c r="D45" s="37">
        <f>+TH!D23</f>
        <v>648</v>
      </c>
      <c r="E45" s="37">
        <f>+TH!E23</f>
        <v>648</v>
      </c>
      <c r="F45" s="37">
        <f>+TH!F23</f>
        <v>648</v>
      </c>
      <c r="G45" s="37">
        <f>+TH!G23</f>
        <v>648</v>
      </c>
    </row>
    <row r="46" spans="1:7" ht="31.5">
      <c r="A46" s="13" t="s">
        <v>13</v>
      </c>
      <c r="B46" s="44">
        <f>+(B44/B45)*100</f>
        <v>21.91358024691358</v>
      </c>
      <c r="C46" s="44">
        <f>+(C44/C45)*100</f>
        <v>21.91358024691358</v>
      </c>
      <c r="D46" s="44">
        <f>+(D44/D45)*100</f>
        <v>22.376543209876544</v>
      </c>
      <c r="E46" s="44">
        <f>+(E44/E45)*100</f>
        <v>22.530864197530864</v>
      </c>
      <c r="F46" s="44">
        <f>+(F44/F45)*100</f>
        <v>22.839506172839506</v>
      </c>
      <c r="G46" s="44">
        <f>+(G44/G45)*100</f>
        <v>22.839506172839506</v>
      </c>
    </row>
    <row r="47" spans="1:7" ht="15.75">
      <c r="A47" s="21"/>
      <c r="B47" s="17"/>
      <c r="C47" s="17"/>
      <c r="D47" s="17"/>
      <c r="E47" s="17"/>
      <c r="F47" s="17"/>
      <c r="G47" s="17"/>
    </row>
    <row r="48" spans="1:7" ht="15">
      <c r="A48" s="26" t="s">
        <v>63</v>
      </c>
      <c r="B48" s="37">
        <f>+TH!B26</f>
        <v>158</v>
      </c>
      <c r="C48" s="37">
        <f>+TH!C26</f>
        <v>151</v>
      </c>
      <c r="D48" s="37">
        <f>+TH!D26</f>
        <v>144</v>
      </c>
      <c r="E48" s="37">
        <f>+TH!E26</f>
        <v>126</v>
      </c>
      <c r="F48" s="37">
        <f>+TH!F26</f>
        <v>127</v>
      </c>
      <c r="G48" s="37">
        <f>+TH!G26</f>
        <v>128</v>
      </c>
    </row>
    <row r="49" spans="1:7" ht="28.5">
      <c r="A49" s="24" t="s">
        <v>64</v>
      </c>
      <c r="B49" s="37">
        <f>+TH!B27</f>
        <v>648</v>
      </c>
      <c r="C49" s="37">
        <f>+TH!C27</f>
        <v>648</v>
      </c>
      <c r="D49" s="37">
        <f>+TH!D27</f>
        <v>648</v>
      </c>
      <c r="E49" s="37">
        <f>+TH!E27</f>
        <v>648</v>
      </c>
      <c r="F49" s="37">
        <f>+TH!F27</f>
        <v>648</v>
      </c>
      <c r="G49" s="37">
        <f>+TH!G27</f>
        <v>648</v>
      </c>
    </row>
    <row r="50" spans="1:7" ht="18">
      <c r="A50" s="13" t="s">
        <v>11</v>
      </c>
      <c r="B50" s="44">
        <f>+(B48/B49)*100</f>
        <v>24.382716049382715</v>
      </c>
      <c r="C50" s="44">
        <f>+(C48/C49)*100</f>
        <v>23.30246913580247</v>
      </c>
      <c r="D50" s="44">
        <f>+(D48/D49)*100</f>
        <v>22.22222222222222</v>
      </c>
      <c r="E50" s="44">
        <f>+(E48/E49)*100</f>
        <v>19.444444444444446</v>
      </c>
      <c r="F50" s="44">
        <f>+(F48/F49)*100</f>
        <v>19.598765432098766</v>
      </c>
      <c r="G50" s="44">
        <f>+(G48/G49)*100</f>
        <v>19.753086419753085</v>
      </c>
    </row>
    <row r="51" spans="1:7" ht="15.75">
      <c r="A51" s="21"/>
      <c r="B51" s="17"/>
      <c r="C51" s="17"/>
      <c r="D51" s="17"/>
      <c r="E51" s="17"/>
      <c r="F51" s="17"/>
      <c r="G51" s="17"/>
    </row>
    <row r="52" spans="1:7" ht="15">
      <c r="A52" s="5" t="s">
        <v>53</v>
      </c>
      <c r="B52" s="38">
        <f>+CONTRATA!B6</f>
        <v>0</v>
      </c>
      <c r="C52" s="38">
        <f>+CONTRATA!C6</f>
        <v>0</v>
      </c>
      <c r="D52" s="38">
        <f>+CONTRATA!D6</f>
        <v>8</v>
      </c>
      <c r="E52" s="38">
        <f>+CONTRATA!E6</f>
        <v>24</v>
      </c>
      <c r="F52" s="38">
        <f>+CONTRATA!F6</f>
        <v>13</v>
      </c>
      <c r="G52" s="38">
        <f>+CONTRATA!G6</f>
        <v>3</v>
      </c>
    </row>
    <row r="53" spans="1:7" ht="15">
      <c r="A53" s="5" t="s">
        <v>58</v>
      </c>
      <c r="B53" s="38">
        <f>+CONTRATA!B7</f>
        <v>0</v>
      </c>
      <c r="C53" s="38">
        <f>+CONTRATA!C7</f>
        <v>0</v>
      </c>
      <c r="D53" s="38">
        <f>+CONTRATA!D7</f>
        <v>8</v>
      </c>
      <c r="E53" s="38">
        <f>+CONTRATA!E7</f>
        <v>24</v>
      </c>
      <c r="F53" s="38">
        <f>+CONTRATA!F7</f>
        <v>13</v>
      </c>
      <c r="G53" s="38">
        <f>+CONTRATA!G7</f>
        <v>3</v>
      </c>
    </row>
    <row r="54" spans="1:7" ht="18">
      <c r="A54" s="13" t="s">
        <v>26</v>
      </c>
      <c r="B54" s="44">
        <v>0</v>
      </c>
      <c r="C54" s="44">
        <v>0</v>
      </c>
      <c r="D54" s="44">
        <f>+(D52/D53)*100</f>
        <v>100</v>
      </c>
      <c r="E54" s="44">
        <f>+(E52/E53)*100</f>
        <v>100</v>
      </c>
      <c r="F54" s="44">
        <f>+(F52/F53)*100</f>
        <v>100</v>
      </c>
      <c r="G54" s="44">
        <f>+(G52/G53)*100</f>
        <v>100</v>
      </c>
    </row>
    <row r="55" spans="1:7" ht="15">
      <c r="A55" s="22"/>
      <c r="B55" s="23"/>
      <c r="C55" s="23"/>
      <c r="D55" s="23"/>
      <c r="E55" s="23"/>
      <c r="F55" s="23"/>
      <c r="G55" s="23"/>
    </row>
    <row r="56" spans="1:7" ht="15">
      <c r="A56" s="3" t="s">
        <v>51</v>
      </c>
      <c r="B56" s="38">
        <f>+BYS!B6</f>
        <v>3</v>
      </c>
      <c r="C56" s="38">
        <f>+BYS!C6</f>
        <v>8</v>
      </c>
      <c r="D56" s="38">
        <f>+BYS!D6</f>
        <v>18</v>
      </c>
      <c r="E56" s="38">
        <f>+BYS!E6</f>
        <v>2</v>
      </c>
      <c r="F56" s="38">
        <f>+BYS!F6</f>
        <v>6</v>
      </c>
      <c r="G56" s="38">
        <f>+BYS!G6</f>
        <v>12</v>
      </c>
    </row>
    <row r="57" spans="1:7" ht="15">
      <c r="A57" s="3" t="s">
        <v>52</v>
      </c>
      <c r="B57" s="38">
        <f>+BYS!B7</f>
        <v>3</v>
      </c>
      <c r="C57" s="38">
        <f>+BYS!C7</f>
        <v>7</v>
      </c>
      <c r="D57" s="38">
        <f>+BYS!D7</f>
        <v>18</v>
      </c>
      <c r="E57" s="38">
        <f>+BYS!E7</f>
        <v>1</v>
      </c>
      <c r="F57" s="38">
        <f>+BYS!F7</f>
        <v>4.5</v>
      </c>
      <c r="G57" s="38">
        <f>+BYS!G7</f>
        <v>11</v>
      </c>
    </row>
    <row r="58" spans="1:7" ht="18">
      <c r="A58" s="14" t="s">
        <v>55</v>
      </c>
      <c r="B58" s="44">
        <f>+(B57/B56)*100</f>
        <v>100</v>
      </c>
      <c r="C58" s="44">
        <f>+(C57/C56)*100</f>
        <v>87.5</v>
      </c>
      <c r="D58" s="44">
        <f>+(D57/D56)*100</f>
        <v>100</v>
      </c>
      <c r="E58" s="44">
        <f>+(E57/E56)*100</f>
        <v>50</v>
      </c>
      <c r="F58" s="44">
        <f>+(F57/F56)*100</f>
        <v>75</v>
      </c>
      <c r="G58" s="44">
        <f>+(G57/G56)*100</f>
        <v>91.66666666666666</v>
      </c>
    </row>
    <row r="59" spans="1:7" ht="15">
      <c r="A59" s="23"/>
      <c r="B59" s="23"/>
      <c r="C59" s="23"/>
      <c r="D59" s="23"/>
      <c r="E59" s="23"/>
      <c r="F59" s="23"/>
      <c r="G59" s="23"/>
    </row>
    <row r="60" spans="1:7" ht="18">
      <c r="A60" s="14" t="s">
        <v>65</v>
      </c>
      <c r="B60" s="44">
        <f>+PYC!B10</f>
        <v>92.16</v>
      </c>
      <c r="C60" s="44">
        <f>+PYC!C10</f>
        <v>92.16</v>
      </c>
      <c r="D60" s="44">
        <f>+PYC!D10</f>
        <v>92.16</v>
      </c>
      <c r="E60" s="44">
        <f>+PYC!E10</f>
        <v>92.16</v>
      </c>
      <c r="F60" s="44">
        <f>+PYC!F10</f>
        <v>92.16</v>
      </c>
      <c r="G60" s="44">
        <f>+PYC!G10</f>
        <v>92.16</v>
      </c>
    </row>
  </sheetData>
  <sheetProtection sheet="1"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90" zoomScaleNormal="90" zoomScaleSheetLayoutView="130" zoomScalePageLayoutView="0" workbookViewId="0" topLeftCell="A4">
      <selection activeCell="B12" sqref="B12:G13"/>
    </sheetView>
  </sheetViews>
  <sheetFormatPr defaultColWidth="11.421875" defaultRowHeight="15"/>
  <cols>
    <col min="1" max="1" width="61.421875" style="0" customWidth="1"/>
    <col min="2" max="2" width="22.00390625" style="0" customWidth="1"/>
    <col min="3" max="3" width="21.421875" style="0" bestFit="1" customWidth="1"/>
    <col min="4" max="4" width="24.8515625" style="0" customWidth="1"/>
    <col min="5" max="5" width="21.28125" style="0" customWidth="1"/>
    <col min="6" max="6" width="21.421875" style="0" bestFit="1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67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15">
      <c r="A6" s="2" t="s">
        <v>14</v>
      </c>
      <c r="B6" s="33">
        <v>0</v>
      </c>
      <c r="C6" s="33">
        <v>0</v>
      </c>
      <c r="D6" s="33">
        <v>100147617000</v>
      </c>
      <c r="E6" s="33">
        <v>2148480</v>
      </c>
      <c r="F6" s="33">
        <v>20053562999</v>
      </c>
      <c r="G6" s="33">
        <v>120074228061</v>
      </c>
    </row>
    <row r="7" spans="1:7" ht="15">
      <c r="A7" s="4" t="s">
        <v>15</v>
      </c>
      <c r="B7" s="33">
        <v>2338562180000</v>
      </c>
      <c r="C7" s="33">
        <v>2338562180000</v>
      </c>
      <c r="D7" s="33">
        <v>2338562180000</v>
      </c>
      <c r="E7" s="33">
        <v>2338562180000</v>
      </c>
      <c r="F7" s="33">
        <v>2338562180000</v>
      </c>
      <c r="G7" s="33">
        <v>2338562180000</v>
      </c>
    </row>
    <row r="8" spans="1:7" ht="15.75">
      <c r="A8" s="11" t="s">
        <v>54</v>
      </c>
      <c r="B8" s="30"/>
      <c r="C8" s="30"/>
      <c r="D8" s="30"/>
      <c r="E8" s="30"/>
      <c r="F8" s="30"/>
      <c r="G8" s="30"/>
    </row>
    <row r="9" spans="1:7" ht="15.75">
      <c r="A9" s="16"/>
      <c r="B9" s="17"/>
      <c r="C9" s="17"/>
      <c r="D9" s="17"/>
      <c r="E9" s="17"/>
      <c r="F9" s="17"/>
      <c r="G9" s="17"/>
    </row>
    <row r="10" spans="1:7" ht="15.75">
      <c r="A10" s="12" t="s">
        <v>16</v>
      </c>
      <c r="B10" s="34"/>
      <c r="C10" s="34"/>
      <c r="D10" s="34"/>
      <c r="E10" s="34"/>
      <c r="F10" s="34"/>
      <c r="G10" s="34"/>
    </row>
    <row r="11" spans="1:7" ht="15.75">
      <c r="A11" s="18"/>
      <c r="B11" s="17"/>
      <c r="C11" s="17"/>
      <c r="D11" s="17"/>
      <c r="E11" s="17"/>
      <c r="F11" s="17"/>
      <c r="G11" s="17"/>
    </row>
    <row r="12" spans="1:7" ht="15">
      <c r="A12" s="3" t="s">
        <v>30</v>
      </c>
      <c r="B12" s="35">
        <v>27109700</v>
      </c>
      <c r="C12" s="35">
        <v>33547643431</v>
      </c>
      <c r="D12" s="35">
        <v>83714031139</v>
      </c>
      <c r="E12" s="35">
        <v>61474720548</v>
      </c>
      <c r="F12" s="35">
        <v>68056727039</v>
      </c>
      <c r="G12" s="35">
        <v>21785091816</v>
      </c>
    </row>
    <row r="13" spans="1:7" ht="15">
      <c r="A13" s="4" t="s">
        <v>17</v>
      </c>
      <c r="B13" s="36">
        <v>145024560</v>
      </c>
      <c r="C13" s="36">
        <v>108169762168</v>
      </c>
      <c r="D13" s="36">
        <v>138582269000</v>
      </c>
      <c r="E13" s="36">
        <v>142394004745</v>
      </c>
      <c r="F13" s="36">
        <v>143542646582</v>
      </c>
      <c r="G13" s="36">
        <v>149914509901</v>
      </c>
    </row>
    <row r="14" spans="1:7" ht="15.75">
      <c r="A14" s="11" t="s">
        <v>7</v>
      </c>
      <c r="B14" s="30"/>
      <c r="C14" s="30"/>
      <c r="D14" s="30"/>
      <c r="E14" s="30"/>
      <c r="F14" s="30"/>
      <c r="G14" s="30"/>
    </row>
    <row r="15" spans="1:7" ht="15.75">
      <c r="A15" s="16"/>
      <c r="B15" s="17"/>
      <c r="C15" s="17"/>
      <c r="D15" s="17"/>
      <c r="E15" s="17"/>
      <c r="F15" s="17"/>
      <c r="G15" s="17"/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90" zoomScaleNormal="90" zoomScaleSheetLayoutView="130" zoomScalePageLayoutView="0" workbookViewId="0" topLeftCell="A4">
      <selection activeCell="A6" sqref="A6"/>
    </sheetView>
  </sheetViews>
  <sheetFormatPr defaultColWidth="11.421875" defaultRowHeight="15"/>
  <cols>
    <col min="1" max="1" width="61.421875" style="0" customWidth="1"/>
    <col min="2" max="2" width="19.140625" style="0" customWidth="1"/>
    <col min="3" max="3" width="17.140625" style="0" customWidth="1"/>
    <col min="4" max="4" width="24.8515625" style="0" customWidth="1"/>
    <col min="5" max="5" width="21.28125" style="0" customWidth="1"/>
    <col min="6" max="6" width="20.7109375" style="0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68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31.5">
      <c r="A6" s="15" t="s">
        <v>22</v>
      </c>
      <c r="B6" s="27"/>
      <c r="C6" s="27"/>
      <c r="D6" s="27"/>
      <c r="E6" s="27"/>
      <c r="F6" s="27"/>
      <c r="G6" s="27"/>
    </row>
    <row r="7" spans="1:7" ht="15.75">
      <c r="A7" s="16"/>
      <c r="B7" s="17"/>
      <c r="C7" s="17"/>
      <c r="D7" s="17"/>
      <c r="E7" s="17"/>
      <c r="F7" s="17"/>
      <c r="G7" s="17"/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="90" zoomScaleNormal="90" zoomScaleSheetLayoutView="130" zoomScalePageLayoutView="0" workbookViewId="0" topLeftCell="A4">
      <selection activeCell="B10" sqref="B10"/>
    </sheetView>
  </sheetViews>
  <sheetFormatPr defaultColWidth="11.421875" defaultRowHeight="15"/>
  <cols>
    <col min="1" max="1" width="61.421875" style="0" customWidth="1"/>
    <col min="2" max="2" width="19.140625" style="0" customWidth="1"/>
    <col min="3" max="3" width="17.140625" style="0" customWidth="1"/>
    <col min="4" max="4" width="24.8515625" style="0" customWidth="1"/>
    <col min="5" max="5" width="21.28125" style="0" customWidth="1"/>
    <col min="6" max="6" width="20.7109375" style="0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69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15">
      <c r="A6" s="3" t="s">
        <v>49</v>
      </c>
      <c r="B6" s="37">
        <v>49</v>
      </c>
      <c r="C6" s="37">
        <v>49</v>
      </c>
      <c r="D6" s="37">
        <v>49</v>
      </c>
      <c r="E6" s="37">
        <v>49</v>
      </c>
      <c r="F6" s="37">
        <v>49</v>
      </c>
      <c r="G6" s="37">
        <v>49</v>
      </c>
    </row>
    <row r="7" spans="1:7" ht="15">
      <c r="A7" s="3" t="s">
        <v>50</v>
      </c>
      <c r="B7" s="37">
        <v>48</v>
      </c>
      <c r="C7" s="37">
        <v>48</v>
      </c>
      <c r="D7" s="37">
        <v>48</v>
      </c>
      <c r="E7" s="37">
        <v>48</v>
      </c>
      <c r="F7" s="37">
        <v>48</v>
      </c>
      <c r="G7" s="37">
        <v>48</v>
      </c>
    </row>
    <row r="8" spans="1:7" ht="31.5">
      <c r="A8" s="13" t="s">
        <v>24</v>
      </c>
      <c r="B8" s="30"/>
      <c r="C8" s="30"/>
      <c r="D8" s="30"/>
      <c r="E8" s="30"/>
      <c r="F8" s="30"/>
      <c r="G8" s="30"/>
    </row>
    <row r="9" spans="1:7" ht="15.75">
      <c r="A9" s="19"/>
      <c r="B9" s="17"/>
      <c r="C9" s="17"/>
      <c r="D9" s="17"/>
      <c r="E9" s="17"/>
      <c r="F9" s="17"/>
      <c r="G9" s="17"/>
    </row>
    <row r="10" spans="1:7" ht="15.75">
      <c r="A10" s="14" t="s">
        <v>65</v>
      </c>
      <c r="B10" s="38">
        <v>92.16</v>
      </c>
      <c r="C10" s="38">
        <v>92.16</v>
      </c>
      <c r="D10" s="38">
        <v>92.16</v>
      </c>
      <c r="E10" s="38">
        <v>92.16</v>
      </c>
      <c r="F10" s="38">
        <v>92.16</v>
      </c>
      <c r="G10" s="38">
        <v>92.16</v>
      </c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90" zoomScaleNormal="90" zoomScaleSheetLayoutView="130" zoomScalePageLayoutView="0" workbookViewId="0" topLeftCell="A4">
      <selection activeCell="G8" sqref="G8"/>
    </sheetView>
  </sheetViews>
  <sheetFormatPr defaultColWidth="11.421875" defaultRowHeight="15"/>
  <cols>
    <col min="1" max="1" width="61.421875" style="0" customWidth="1"/>
    <col min="2" max="2" width="19.140625" style="0" customWidth="1"/>
    <col min="3" max="3" width="17.140625" style="0" customWidth="1"/>
    <col min="4" max="4" width="24.8515625" style="0" customWidth="1"/>
    <col min="5" max="5" width="21.28125" style="0" customWidth="1"/>
    <col min="6" max="6" width="20.7109375" style="0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66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28.5">
      <c r="A6" s="3" t="s">
        <v>47</v>
      </c>
      <c r="B6" s="37">
        <v>80</v>
      </c>
      <c r="C6" s="37">
        <v>80</v>
      </c>
      <c r="D6" s="37">
        <v>80</v>
      </c>
      <c r="E6" s="37">
        <v>80</v>
      </c>
      <c r="F6" s="37">
        <v>80</v>
      </c>
      <c r="G6" s="37">
        <v>80</v>
      </c>
    </row>
    <row r="7" spans="1:7" ht="28.5">
      <c r="A7" s="3" t="s">
        <v>48</v>
      </c>
      <c r="B7" s="37">
        <v>59</v>
      </c>
      <c r="C7" s="37">
        <v>59</v>
      </c>
      <c r="D7" s="37">
        <v>59</v>
      </c>
      <c r="E7" s="37">
        <v>59</v>
      </c>
      <c r="F7" s="37">
        <v>59</v>
      </c>
      <c r="G7" s="37">
        <v>59</v>
      </c>
    </row>
    <row r="8" spans="1:7" ht="31.5">
      <c r="A8" s="13" t="s">
        <v>23</v>
      </c>
      <c r="B8" s="32"/>
      <c r="C8" s="32"/>
      <c r="D8" s="32"/>
      <c r="E8" s="32"/>
      <c r="F8" s="32"/>
      <c r="G8" s="32"/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="90" zoomScaleNormal="90" zoomScaleSheetLayoutView="130" zoomScalePageLayoutView="0" workbookViewId="0" topLeftCell="A4">
      <selection activeCell="B6" sqref="B6:G6"/>
    </sheetView>
  </sheetViews>
  <sheetFormatPr defaultColWidth="11.421875" defaultRowHeight="15"/>
  <cols>
    <col min="1" max="1" width="61.421875" style="0" customWidth="1"/>
    <col min="2" max="2" width="19.140625" style="0" customWidth="1"/>
    <col min="3" max="3" width="17.140625" style="0" customWidth="1"/>
    <col min="4" max="4" width="24.8515625" style="0" customWidth="1"/>
    <col min="5" max="5" width="21.28125" style="0" customWidth="1"/>
    <col min="6" max="6" width="20.7109375" style="0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70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15.75">
      <c r="A6" s="13" t="s">
        <v>56</v>
      </c>
      <c r="B6" s="42">
        <v>7.941944847605225</v>
      </c>
      <c r="C6" s="42">
        <v>8.3561190738699</v>
      </c>
      <c r="D6" s="42">
        <v>8.200902934537247</v>
      </c>
      <c r="E6" s="42">
        <v>8.751461988304094</v>
      </c>
      <c r="F6" s="42">
        <v>8.045408678102927</v>
      </c>
      <c r="G6" s="42">
        <v>7.448871181938911</v>
      </c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90" zoomScaleNormal="90" zoomScaleSheetLayoutView="130" zoomScalePageLayoutView="0" workbookViewId="0" topLeftCell="A7">
      <selection activeCell="B26" sqref="B26:G27"/>
    </sheetView>
  </sheetViews>
  <sheetFormatPr defaultColWidth="11.421875" defaultRowHeight="15"/>
  <cols>
    <col min="1" max="1" width="61.421875" style="0" customWidth="1"/>
    <col min="2" max="2" width="19.140625" style="0" customWidth="1"/>
    <col min="3" max="3" width="17.140625" style="0" customWidth="1"/>
    <col min="4" max="4" width="24.8515625" style="0" customWidth="1"/>
    <col min="5" max="5" width="21.28125" style="0" customWidth="1"/>
    <col min="6" max="6" width="20.7109375" style="0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71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28.5">
      <c r="A6" s="3" t="s">
        <v>18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v>0</v>
      </c>
    </row>
    <row r="7" spans="1:7" ht="15">
      <c r="A7" s="4" t="s">
        <v>19</v>
      </c>
      <c r="B7" s="37">
        <v>648</v>
      </c>
      <c r="C7" s="37">
        <v>648</v>
      </c>
      <c r="D7" s="37">
        <v>648</v>
      </c>
      <c r="E7" s="37">
        <v>648</v>
      </c>
      <c r="F7" s="37">
        <v>648</v>
      </c>
      <c r="G7" s="37">
        <v>648</v>
      </c>
    </row>
    <row r="8" spans="1:7" ht="15.75">
      <c r="A8" s="11" t="s">
        <v>9</v>
      </c>
      <c r="B8" s="31"/>
      <c r="C8" s="31"/>
      <c r="D8" s="31"/>
      <c r="E8" s="31"/>
      <c r="F8" s="31"/>
      <c r="G8" s="31"/>
    </row>
    <row r="9" spans="1:7" ht="15.75">
      <c r="A9" s="21"/>
      <c r="B9" s="17"/>
      <c r="C9" s="17"/>
      <c r="D9" s="17"/>
      <c r="E9" s="17"/>
      <c r="F9" s="17"/>
      <c r="G9" s="17"/>
    </row>
    <row r="10" spans="1:7" ht="15">
      <c r="A10" s="3" t="s">
        <v>61</v>
      </c>
      <c r="B10" s="37">
        <v>120</v>
      </c>
      <c r="C10" s="37">
        <v>120</v>
      </c>
      <c r="D10" s="37">
        <v>123</v>
      </c>
      <c r="E10" s="37">
        <v>125</v>
      </c>
      <c r="F10" s="37">
        <v>127</v>
      </c>
      <c r="G10" s="37">
        <v>126</v>
      </c>
    </row>
    <row r="11" spans="1:7" ht="15">
      <c r="A11" s="4" t="s">
        <v>31</v>
      </c>
      <c r="B11" s="37">
        <v>490</v>
      </c>
      <c r="C11" s="37">
        <v>497</v>
      </c>
      <c r="D11" s="37">
        <v>497</v>
      </c>
      <c r="E11" s="37">
        <v>522</v>
      </c>
      <c r="F11" s="37">
        <v>521</v>
      </c>
      <c r="G11" s="37">
        <v>520</v>
      </c>
    </row>
    <row r="12" spans="1:7" ht="15.75">
      <c r="A12" s="13" t="s">
        <v>25</v>
      </c>
      <c r="B12" s="28"/>
      <c r="C12" s="28"/>
      <c r="D12" s="28"/>
      <c r="E12" s="28"/>
      <c r="F12" s="28"/>
      <c r="G12" s="28"/>
    </row>
    <row r="13" spans="1:7" ht="15.75">
      <c r="A13" s="21"/>
      <c r="B13" s="17"/>
      <c r="C13" s="17"/>
      <c r="D13" s="17"/>
      <c r="E13" s="17"/>
      <c r="F13" s="17"/>
      <c r="G13" s="17"/>
    </row>
    <row r="14" spans="1:7" ht="15">
      <c r="A14" s="3" t="s">
        <v>62</v>
      </c>
      <c r="B14" s="37">
        <v>22</v>
      </c>
      <c r="C14" s="37">
        <v>22</v>
      </c>
      <c r="D14" s="37">
        <v>22</v>
      </c>
      <c r="E14" s="37">
        <v>20</v>
      </c>
      <c r="F14" s="37">
        <v>20</v>
      </c>
      <c r="G14" s="37">
        <v>21</v>
      </c>
    </row>
    <row r="15" spans="1:7" ht="15">
      <c r="A15" s="4" t="s">
        <v>31</v>
      </c>
      <c r="B15" s="37">
        <f aca="true" t="shared" si="0" ref="B15:G15">+B11</f>
        <v>490</v>
      </c>
      <c r="C15" s="37">
        <f t="shared" si="0"/>
        <v>497</v>
      </c>
      <c r="D15" s="37">
        <f t="shared" si="0"/>
        <v>497</v>
      </c>
      <c r="E15" s="37">
        <f t="shared" si="0"/>
        <v>522</v>
      </c>
      <c r="F15" s="37">
        <f t="shared" si="0"/>
        <v>521</v>
      </c>
      <c r="G15" s="37">
        <f t="shared" si="0"/>
        <v>520</v>
      </c>
    </row>
    <row r="16" spans="1:7" ht="15.75">
      <c r="A16" s="13" t="s">
        <v>25</v>
      </c>
      <c r="B16" s="30"/>
      <c r="C16" s="30"/>
      <c r="D16" s="30"/>
      <c r="E16" s="30"/>
      <c r="F16" s="30"/>
      <c r="G16" s="30"/>
    </row>
    <row r="17" spans="1:7" ht="15.75">
      <c r="A17" s="21"/>
      <c r="B17" s="17"/>
      <c r="C17" s="17"/>
      <c r="D17" s="17"/>
      <c r="E17" s="17"/>
      <c r="F17" s="17"/>
      <c r="G17" s="17"/>
    </row>
    <row r="18" spans="1:7" ht="15" customHeight="1">
      <c r="A18" s="3" t="s">
        <v>20</v>
      </c>
      <c r="B18" s="37">
        <v>239</v>
      </c>
      <c r="C18" s="37">
        <v>249</v>
      </c>
      <c r="D18" s="37">
        <v>255</v>
      </c>
      <c r="E18" s="37">
        <v>273</v>
      </c>
      <c r="F18" s="37">
        <v>274</v>
      </c>
      <c r="G18" s="37">
        <v>276</v>
      </c>
    </row>
    <row r="19" spans="1:7" ht="15" customHeight="1">
      <c r="A19" s="4" t="s">
        <v>31</v>
      </c>
      <c r="B19" s="37">
        <f aca="true" t="shared" si="1" ref="B19:G19">+B11</f>
        <v>490</v>
      </c>
      <c r="C19" s="37">
        <f t="shared" si="1"/>
        <v>497</v>
      </c>
      <c r="D19" s="37">
        <f t="shared" si="1"/>
        <v>497</v>
      </c>
      <c r="E19" s="37">
        <f t="shared" si="1"/>
        <v>522</v>
      </c>
      <c r="F19" s="37">
        <f t="shared" si="1"/>
        <v>521</v>
      </c>
      <c r="G19" s="37">
        <f t="shared" si="1"/>
        <v>520</v>
      </c>
    </row>
    <row r="20" spans="1:7" ht="15" customHeight="1">
      <c r="A20" s="13" t="s">
        <v>10</v>
      </c>
      <c r="B20" s="28"/>
      <c r="C20" s="28"/>
      <c r="D20" s="28"/>
      <c r="E20" s="28"/>
      <c r="F20" s="28"/>
      <c r="G20" s="28"/>
    </row>
    <row r="21" spans="1:7" ht="15.75">
      <c r="A21" s="21"/>
      <c r="B21" s="17"/>
      <c r="C21" s="17"/>
      <c r="D21" s="17"/>
      <c r="E21" s="17"/>
      <c r="F21" s="17"/>
      <c r="G21" s="17"/>
    </row>
    <row r="22" spans="1:7" ht="15">
      <c r="A22" s="25" t="s">
        <v>59</v>
      </c>
      <c r="B22" s="37">
        <f>+B10+B14</f>
        <v>142</v>
      </c>
      <c r="C22" s="37">
        <f>+C10+C14</f>
        <v>142</v>
      </c>
      <c r="D22" s="37">
        <f>+D10+D14</f>
        <v>145</v>
      </c>
      <c r="E22" s="37">
        <f>+E10+E14+1</f>
        <v>146</v>
      </c>
      <c r="F22" s="37">
        <f>+F10+F14+1</f>
        <v>148</v>
      </c>
      <c r="G22" s="37">
        <f>+G10+G14+1</f>
        <v>148</v>
      </c>
    </row>
    <row r="23" spans="1:7" ht="28.5">
      <c r="A23" s="24" t="s">
        <v>60</v>
      </c>
      <c r="B23" s="37">
        <v>648</v>
      </c>
      <c r="C23" s="37">
        <v>648</v>
      </c>
      <c r="D23" s="37">
        <v>648</v>
      </c>
      <c r="E23" s="37">
        <v>648</v>
      </c>
      <c r="F23" s="37">
        <v>648</v>
      </c>
      <c r="G23" s="37">
        <v>648</v>
      </c>
    </row>
    <row r="24" spans="1:7" ht="31.5">
      <c r="A24" s="13" t="s">
        <v>13</v>
      </c>
      <c r="B24" s="28"/>
      <c r="C24" s="28"/>
      <c r="D24" s="28"/>
      <c r="E24" s="28"/>
      <c r="F24" s="28"/>
      <c r="G24" s="28"/>
    </row>
    <row r="25" spans="1:7" ht="15.75">
      <c r="A25" s="21"/>
      <c r="B25" s="17"/>
      <c r="C25" s="17"/>
      <c r="D25" s="17"/>
      <c r="E25" s="17"/>
      <c r="F25" s="17"/>
      <c r="G25" s="17"/>
    </row>
    <row r="26" spans="1:7" ht="15">
      <c r="A26" s="26" t="s">
        <v>63</v>
      </c>
      <c r="B26" s="37">
        <v>158</v>
      </c>
      <c r="C26" s="37">
        <v>151</v>
      </c>
      <c r="D26" s="37">
        <v>144</v>
      </c>
      <c r="E26" s="37">
        <v>126</v>
      </c>
      <c r="F26" s="37">
        <v>127</v>
      </c>
      <c r="G26" s="37">
        <v>128</v>
      </c>
    </row>
    <row r="27" spans="1:7" ht="28.5">
      <c r="A27" s="24" t="s">
        <v>64</v>
      </c>
      <c r="B27" s="37">
        <v>648</v>
      </c>
      <c r="C27" s="37">
        <v>648</v>
      </c>
      <c r="D27" s="37">
        <v>648</v>
      </c>
      <c r="E27" s="37">
        <v>648</v>
      </c>
      <c r="F27" s="37">
        <v>648</v>
      </c>
      <c r="G27" s="37">
        <v>648</v>
      </c>
    </row>
    <row r="28" spans="1:7" ht="15.75">
      <c r="A28" s="13" t="s">
        <v>11</v>
      </c>
      <c r="B28" s="28"/>
      <c r="C28" s="28"/>
      <c r="D28" s="28"/>
      <c r="E28" s="28"/>
      <c r="F28" s="28"/>
      <c r="G28" s="28"/>
    </row>
    <row r="29" spans="1:7" ht="15.75">
      <c r="A29" s="21"/>
      <c r="B29" s="17"/>
      <c r="C29" s="17"/>
      <c r="D29" s="17"/>
      <c r="E29" s="17"/>
      <c r="F29" s="17"/>
      <c r="G29" s="17"/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90" zoomScaleNormal="90" zoomScaleSheetLayoutView="130" zoomScalePageLayoutView="0" workbookViewId="0" topLeftCell="A4">
      <selection activeCell="B6" sqref="B6:G7"/>
    </sheetView>
  </sheetViews>
  <sheetFormatPr defaultColWidth="11.421875" defaultRowHeight="15"/>
  <cols>
    <col min="1" max="1" width="61.421875" style="0" customWidth="1"/>
    <col min="2" max="2" width="19.140625" style="0" customWidth="1"/>
    <col min="3" max="3" width="17.140625" style="0" customWidth="1"/>
    <col min="4" max="4" width="24.8515625" style="0" customWidth="1"/>
    <col min="5" max="5" width="21.28125" style="0" customWidth="1"/>
    <col min="6" max="6" width="20.7109375" style="0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72</v>
      </c>
      <c r="B4" s="55"/>
      <c r="C4" s="55"/>
      <c r="D4" s="55"/>
      <c r="E4" s="55"/>
      <c r="F4" s="55"/>
      <c r="G4" s="55"/>
    </row>
    <row r="5" spans="1:7" ht="21" customHeigh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15">
      <c r="A6" s="5" t="s">
        <v>53</v>
      </c>
      <c r="B6" s="41">
        <v>0</v>
      </c>
      <c r="C6" s="41">
        <v>0</v>
      </c>
      <c r="D6" s="41">
        <v>8</v>
      </c>
      <c r="E6" s="41">
        <v>24</v>
      </c>
      <c r="F6" s="41">
        <v>13</v>
      </c>
      <c r="G6" s="41">
        <v>3</v>
      </c>
    </row>
    <row r="7" spans="1:7" ht="15">
      <c r="A7" s="5" t="s">
        <v>58</v>
      </c>
      <c r="B7" s="41">
        <v>0</v>
      </c>
      <c r="C7" s="41">
        <v>0</v>
      </c>
      <c r="D7" s="41">
        <v>8</v>
      </c>
      <c r="E7" s="41">
        <v>24</v>
      </c>
      <c r="F7" s="41">
        <v>13</v>
      </c>
      <c r="G7" s="41">
        <v>3</v>
      </c>
    </row>
    <row r="8" spans="1:7" ht="15.75">
      <c r="A8" s="13" t="s">
        <v>26</v>
      </c>
      <c r="B8" s="28"/>
      <c r="C8" s="28"/>
      <c r="D8" s="28"/>
      <c r="E8" s="28"/>
      <c r="F8" s="28"/>
      <c r="G8" s="28"/>
    </row>
    <row r="9" spans="1:7" ht="15">
      <c r="A9" s="22"/>
      <c r="B9" s="23"/>
      <c r="C9" s="23"/>
      <c r="D9" s="23"/>
      <c r="E9" s="23"/>
      <c r="F9" s="23"/>
      <c r="G9" s="23"/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="90" zoomScaleNormal="90" zoomScaleSheetLayoutView="130" zoomScalePageLayoutView="0" workbookViewId="0" topLeftCell="A4">
      <selection activeCell="G7" sqref="G7"/>
    </sheetView>
  </sheetViews>
  <sheetFormatPr defaultColWidth="11.421875" defaultRowHeight="15"/>
  <cols>
    <col min="1" max="1" width="61.421875" style="0" customWidth="1"/>
    <col min="2" max="2" width="19.140625" style="0" customWidth="1"/>
    <col min="3" max="3" width="17.140625" style="0" customWidth="1"/>
    <col min="4" max="4" width="24.8515625" style="0" customWidth="1"/>
    <col min="5" max="5" width="21.28125" style="0" customWidth="1"/>
    <col min="6" max="6" width="20.7109375" style="0" customWidth="1"/>
    <col min="7" max="7" width="24.00390625" style="0" customWidth="1"/>
  </cols>
  <sheetData>
    <row r="1" ht="21" customHeight="1" hidden="1">
      <c r="A1" s="52"/>
    </row>
    <row r="2" ht="21" customHeight="1" hidden="1">
      <c r="A2" s="53"/>
    </row>
    <row r="3" ht="21" customHeight="1" hidden="1">
      <c r="A3" s="54"/>
    </row>
    <row r="4" spans="1:7" ht="43.5" customHeight="1">
      <c r="A4" s="55" t="s">
        <v>73</v>
      </c>
      <c r="B4" s="55"/>
      <c r="C4" s="55"/>
      <c r="D4" s="55"/>
      <c r="E4" s="55"/>
      <c r="F4" s="55"/>
      <c r="G4" s="55"/>
    </row>
    <row r="5" spans="1:7" ht="21" customHeight="1" thickBot="1">
      <c r="A5" s="9" t="s">
        <v>40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46</v>
      </c>
    </row>
    <row r="6" spans="1:7" ht="15.75" thickBot="1">
      <c r="A6" s="3" t="s">
        <v>51</v>
      </c>
      <c r="B6" s="39">
        <v>3</v>
      </c>
      <c r="C6" s="39">
        <v>8</v>
      </c>
      <c r="D6" s="39">
        <v>18</v>
      </c>
      <c r="E6" s="39">
        <v>2</v>
      </c>
      <c r="F6" s="39">
        <v>6</v>
      </c>
      <c r="G6" s="40">
        <v>12</v>
      </c>
    </row>
    <row r="7" spans="1:7" ht="15">
      <c r="A7" s="3" t="s">
        <v>52</v>
      </c>
      <c r="B7" s="38">
        <v>3</v>
      </c>
      <c r="C7" s="38">
        <v>7</v>
      </c>
      <c r="D7" s="38">
        <v>18</v>
      </c>
      <c r="E7" s="38">
        <v>1</v>
      </c>
      <c r="F7" s="38">
        <v>4.5</v>
      </c>
      <c r="G7" s="38">
        <v>11</v>
      </c>
    </row>
    <row r="8" spans="1:7" ht="15.75">
      <c r="A8" s="14" t="s">
        <v>55</v>
      </c>
      <c r="B8" s="29"/>
      <c r="C8" s="29"/>
      <c r="D8" s="29"/>
      <c r="E8" s="29"/>
      <c r="F8" s="29"/>
      <c r="G8" s="29"/>
    </row>
    <row r="9" spans="1:7" ht="15">
      <c r="A9" s="23"/>
      <c r="B9" s="23"/>
      <c r="C9" s="23"/>
      <c r="D9" s="23"/>
      <c r="E9" s="23"/>
      <c r="F9" s="23"/>
      <c r="G9" s="23"/>
    </row>
  </sheetData>
  <sheetProtection insertColumns="0" insertRows="0" deleteRows="0" selectLockedCells="1" selectUnlockedCells="1"/>
  <mergeCells count="2">
    <mergeCell ref="A1:A3"/>
    <mergeCell ref="A4:G4"/>
  </mergeCells>
  <printOptions horizontalCentered="1" verticalCentered="1"/>
  <pageMargins left="0.1968503937007874" right="0.1968503937007874" top="0.15748031496062992" bottom="0.5905511811023623" header="0.31496062992125984" footer="0.31496062992125984"/>
  <pageSetup fitToHeight="1" fitToWidth="1" orientation="landscape" scale="59" r:id="rId1"/>
  <headerFooter>
    <oddFooter>&amp;Lorreyes/&amp;D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Neespinosa</cp:lastModifiedBy>
  <cp:lastPrinted>2016-08-11T20:45:15Z</cp:lastPrinted>
  <dcterms:created xsi:type="dcterms:W3CDTF">2016-06-27T14:19:43Z</dcterms:created>
  <dcterms:modified xsi:type="dcterms:W3CDTF">2017-11-28T12:44:50Z</dcterms:modified>
  <cp:category/>
  <cp:version/>
  <cp:contentType/>
  <cp:contentStatus/>
</cp:coreProperties>
</file>