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7635" activeTab="0"/>
  </bookViews>
  <sheets>
    <sheet name="1" sheetId="1" r:id="rId1"/>
    <sheet name="III Reporte" sheetId="2" r:id="rId2"/>
    <sheet name="2" sheetId="3" r:id="rId3"/>
  </sheets>
  <definedNames>
    <definedName name="_xlnm.Print_Area" localSheetId="0">'1'!$A$1:$P$7</definedName>
    <definedName name="_xlnm.Print_Area" localSheetId="2">'2'!$A$1:$R$62</definedName>
    <definedName name="_xlnm.Print_Area" localSheetId="1">'III Reporte'!$A$1:$Q$62</definedName>
  </definedNames>
  <calcPr fullCalcOnLoad="1"/>
</workbook>
</file>

<file path=xl/comments2.xml><?xml version="1.0" encoding="utf-8"?>
<comments xmlns="http://schemas.openxmlformats.org/spreadsheetml/2006/main">
  <authors>
    <author>aaamado</author>
  </authors>
  <commentList>
    <comment ref="P3" authorId="0">
      <text>
        <r>
          <rPr>
            <b/>
            <sz val="12"/>
            <rFont val="Tahoma"/>
            <family val="2"/>
          </rPr>
          <t>Soporte tangible generado como resultado del producto y/o servicio.
Eje: Producto =</t>
        </r>
        <r>
          <rPr>
            <sz val="12"/>
            <rFont val="Tahoma"/>
            <family val="2"/>
          </rPr>
          <t xml:space="preserve"> Asesorías y Asistencias Técnicas, Evidencia = Informe Mensual, Cronograma Mensual, Listado de Asistencia, </t>
        </r>
        <r>
          <rPr>
            <b/>
            <sz val="12"/>
            <rFont val="Tahoma"/>
            <family val="2"/>
          </rPr>
          <t xml:space="preserve">Ruta: </t>
        </r>
        <r>
          <rPr>
            <sz val="12"/>
            <rFont val="Tahoma"/>
            <family val="2"/>
          </rPr>
          <t xml:space="preserve">Carpeta Compartida O &gt;&gt; Subsecretaria Corporativa &gt;&gt; Dirección de Planeación Institucional y Calidad &gt;&gt; Información). </t>
        </r>
      </text>
    </comment>
    <comment ref="Q3" authorId="0">
      <text>
        <r>
          <rPr>
            <b/>
            <sz val="12"/>
            <rFont val="Tahoma"/>
            <family val="2"/>
          </rPr>
          <t>Evaluación y análisis de los datos e información que surge del seguimiento a las metas del proceso, en este campo incluya la descripción precisa del comportamiento de la meta y/o indicador, así como las dificultades que se le presentaron para realizar las actividades y/ subactividades en el periodo.</t>
        </r>
      </text>
    </comment>
  </commentList>
</comments>
</file>

<file path=xl/comments3.xml><?xml version="1.0" encoding="utf-8"?>
<comments xmlns="http://schemas.openxmlformats.org/spreadsheetml/2006/main">
  <authors>
    <author>aaamado</author>
  </authors>
  <commentList>
    <comment ref="P3" authorId="0">
      <text>
        <r>
          <rPr>
            <b/>
            <sz val="12"/>
            <rFont val="Tahoma"/>
            <family val="2"/>
          </rPr>
          <t>Soporte tangible generado como resultado del producto y/o servicio.
Eje: Producto =</t>
        </r>
        <r>
          <rPr>
            <sz val="12"/>
            <rFont val="Tahoma"/>
            <family val="2"/>
          </rPr>
          <t xml:space="preserve"> Asesorías y Asistencias Técnicas, Evidencia = Informe Mensual, Cronograma Mensual, Listado de Asistencia, </t>
        </r>
        <r>
          <rPr>
            <b/>
            <sz val="12"/>
            <rFont val="Tahoma"/>
            <family val="2"/>
          </rPr>
          <t xml:space="preserve">Ruta: </t>
        </r>
        <r>
          <rPr>
            <sz val="12"/>
            <rFont val="Tahoma"/>
            <family val="2"/>
          </rPr>
          <t xml:space="preserve">Carpeta Compartida O &gt;&gt; Subsecretaria Corporativa &gt;&gt; Dirección de Planeación Institucional y Calidad &gt;&gt; Información). </t>
        </r>
      </text>
    </comment>
    <comment ref="Q3" authorId="0">
      <text>
        <r>
          <rPr>
            <b/>
            <sz val="12"/>
            <rFont val="Tahoma"/>
            <family val="2"/>
          </rPr>
          <t>Evaluación y análisis de los datos e información que surge del seguimiento a las metas del proceso, en este campo incluya la descripción precisa del comportamiento de la meta y/o indicador, así como las dificultades que se le presentaron para realizar las actividades y/ subactividades en el periodo.</t>
        </r>
      </text>
    </comment>
  </commentList>
</comments>
</file>

<file path=xl/sharedStrings.xml><?xml version="1.0" encoding="utf-8"?>
<sst xmlns="http://schemas.openxmlformats.org/spreadsheetml/2006/main" count="356" uniqueCount="210">
  <si>
    <t>Evaluación, seguimiento y control a la gestión</t>
  </si>
  <si>
    <t xml:space="preserve">Gestión jurídica </t>
  </si>
  <si>
    <t>ESC</t>
  </si>
  <si>
    <t>JUR</t>
  </si>
  <si>
    <t>ACTIVIDADES</t>
  </si>
  <si>
    <t>SUBTOTAL</t>
  </si>
  <si>
    <t>TOTAL</t>
  </si>
  <si>
    <t>Ejecutado
Año(%)</t>
  </si>
  <si>
    <t>PRODUCTOS</t>
  </si>
  <si>
    <t>Programado
1er trimestre(%)</t>
  </si>
  <si>
    <t>Ejecutado
1er trimestre(%)</t>
  </si>
  <si>
    <r>
      <t xml:space="preserve">Indicador
</t>
    </r>
    <r>
      <rPr>
        <b/>
        <sz val="12"/>
        <color indexed="60"/>
        <rFont val="Arial"/>
        <family val="2"/>
      </rPr>
      <t>[Incluir link a Hoja de Vida]</t>
    </r>
  </si>
  <si>
    <t>METAS</t>
  </si>
  <si>
    <t>SUBACTIVIDADES</t>
  </si>
  <si>
    <t>EVIDENCIAS
(Documento y/o Ruta)</t>
  </si>
  <si>
    <t>ANALISIS DE LA META</t>
  </si>
  <si>
    <t>Ejecutado
2dotrimestre(%)</t>
  </si>
  <si>
    <t>Reprogramado
2do trimestre(%)
=no ejecutado + programado inicial</t>
  </si>
  <si>
    <t>Reprogramado
3er trimestre(%)
=No ejecutado + programado inicial</t>
  </si>
  <si>
    <t>Ejecutado
 3er Trimestre(%)</t>
  </si>
  <si>
    <t>Ejecutado
 4to Trimestre(%)</t>
  </si>
  <si>
    <t>Programado 2do trimestre</t>
  </si>
  <si>
    <t>Programado 3er trimestre</t>
  </si>
  <si>
    <t>Programado 4to trimestre</t>
  </si>
  <si>
    <t>Reprogramado
4to  trimestre(%)
=programado año - suma ejecutados</t>
  </si>
  <si>
    <t>PERIODO DE REPORTE:</t>
  </si>
  <si>
    <t>DIRECCIÓN DE PLANEACIÓN INSTITUCIONAL Y CALIDAD
SISTEMA INTEGRADO DE GESTIÓN
CONTROL DOCUMENTAL
REPORTE PLAN OPERATIVO DE GESTION Y DESEMPEÑO
Codigo: SDS-PYC-FT-023-V.6</t>
  </si>
  <si>
    <t>PROCESO:</t>
  </si>
  <si>
    <t>DIRECCIÓN/ OFICINA</t>
  </si>
  <si>
    <t>PONDERACIÓN</t>
  </si>
  <si>
    <t>PROCESO</t>
  </si>
  <si>
    <t>Elaborado por: Alvaro Augusto Amado Camacho
Revisado por: Nury Stella Leguizamon 
Aprobado por: Juan Carlos Jaramillo Correa</t>
  </si>
  <si>
    <t>Realizar las acciones necesarias para el Mantenimiento y Sostenibilidad del Sistema de Gestión de la SDS</t>
  </si>
  <si>
    <t>Realizar las Acciones para la Implementación de las Políticas de Gestión y Desempeño de la SDS.</t>
  </si>
  <si>
    <t>Realizar las acciones para el desarrollo de los componentes deTransparencia, acceso a la información y lucha contra la corrupción.</t>
  </si>
  <si>
    <t>Mantenimiento y Sostenibilidad del Sistema  de Gestión de la SDS</t>
  </si>
  <si>
    <t>Implementación de las politicas de gestión y desempeño.</t>
  </si>
  <si>
    <t>Medicion de los componentes de Transparencia, acceso a la información y lucha contra la corrupción.</t>
  </si>
  <si>
    <t>Planeación Institucional y Calidad</t>
  </si>
  <si>
    <t>Dirección de Planeación Institucional y Calidad</t>
  </si>
  <si>
    <t>Gestionar la Documentación del Sistema de Gestión de la SDS.</t>
  </si>
  <si>
    <t>Gestionar  y monitorear  el desempeño de los procesos.</t>
  </si>
  <si>
    <t>Gestionar los Riesgos del Proceso</t>
  </si>
  <si>
    <t>Gestionar Informe de revisión por la dirección</t>
  </si>
  <si>
    <t>Gestionar la Mejora Continua de los Procesos.</t>
  </si>
  <si>
    <t xml:space="preserve"> Administrar el aplicativo de gestión documental</t>
  </si>
  <si>
    <t>Gestionar los requerimientos y necesidades de la dirección conforme a sus funciones.</t>
  </si>
  <si>
    <t>Implementar el Modelo Integrado de Planeación y Gestión en la SDS.</t>
  </si>
  <si>
    <t xml:space="preserve">Cumplimiento de los requisitos establecidos en el Índice de Transparencia de las Entidades Publicas (ITEP) en la SDS. </t>
  </si>
  <si>
    <t>Actualizar la Gestión Documental del proceso.</t>
  </si>
  <si>
    <t>Efectuar seguimiento al normograma de los procesos.</t>
  </si>
  <si>
    <t>Realizar la actualización  de la normatividad.</t>
  </si>
  <si>
    <t>Desarrollar la Mesa Tripartita.</t>
  </si>
  <si>
    <t>Formular el POGD de la DPIYC.</t>
  </si>
  <si>
    <t>Realizar el Reporte POGD</t>
  </si>
  <si>
    <t>Elaborar el Informe de Gestión del POGD</t>
  </si>
  <si>
    <t>Elaborar el Informe de y de seguimiento a indicadores de Gestión.</t>
  </si>
  <si>
    <t>Realizar acompañamiento a la formulación y monitoreo de los POGD.</t>
  </si>
  <si>
    <t>Actualizar el Mapa de Riesgos</t>
  </si>
  <si>
    <t>Elaborar informes resultado de la gestión del riesgo.</t>
  </si>
  <si>
    <t>Realizar asistencia técnica para  la actualización del Mapa de Riesgos.</t>
  </si>
  <si>
    <t>Diligenciar y remitir la información que se requiere para el informe de revisión por la dirección.</t>
  </si>
  <si>
    <t>Consolidar y presentar el informe de revisión por la Dirección.</t>
  </si>
  <si>
    <t>Realizar el ejercicio de percepción del cliente del proceso.</t>
  </si>
  <si>
    <t>Elaborar Informe Consolidado de Percepción del Cliente de los Procesos</t>
  </si>
  <si>
    <t>Gestionar los planes de mejora del proceso.</t>
  </si>
  <si>
    <t>Elaborar el informe de las salidas no conformes</t>
  </si>
  <si>
    <t>Participar en las actividades para renovación de la certificación del SGC de la SDS.</t>
  </si>
  <si>
    <t>Remitir informe de monitoreo a los procesos.</t>
  </si>
  <si>
    <t>Ejecutar las acciones necesarias para el mantenimiento del aplicativo de gestión documental del SIG.</t>
  </si>
  <si>
    <t>Realizar las acciones necesarias para la gestión de los requerimientos y necesidades de la dirección.</t>
  </si>
  <si>
    <t>Adelantar la contratación de las necesidades de la Dirección.</t>
  </si>
  <si>
    <t>Elaborar modelo CANVAS</t>
  </si>
  <si>
    <t>Elaborar la Plataforma Estratégica de la SDS</t>
  </si>
  <si>
    <t>Socializar, comunicar y/o publicar la plataforma estratégica de la SDS.</t>
  </si>
  <si>
    <r>
      <t xml:space="preserve">Elaborar el plan de adecuación de gestión y desempeño </t>
    </r>
    <r>
      <rPr>
        <sz val="10"/>
        <color indexed="8"/>
        <rFont val="Arial"/>
        <family val="2"/>
      </rPr>
      <t xml:space="preserve">(cierre de brechas) </t>
    </r>
    <r>
      <rPr>
        <sz val="12"/>
        <color indexed="8"/>
        <rFont val="Arial"/>
        <family val="2"/>
      </rPr>
      <t>de la SDS</t>
    </r>
  </si>
  <si>
    <t>Participar en el Comité Institucional de Gestión y Desempeño de la SDS.</t>
  </si>
  <si>
    <t>Elaborar el informe de Gestión y Desempeño.</t>
  </si>
  <si>
    <t>Realizar la formulación del PAAC.</t>
  </si>
  <si>
    <t>Reportar la matriz de monitoreo del PAAC</t>
  </si>
  <si>
    <t>Elaborar el Plan de Transparencia de la SDS</t>
  </si>
  <si>
    <r>
      <t>Remitir oportunamente los documentos soporte en cumplimiento al TAIP - ITEP. ITB-</t>
    </r>
    <r>
      <rPr>
        <sz val="10"/>
        <color indexed="8"/>
        <rFont val="Arial"/>
        <family val="2"/>
      </rPr>
      <t xml:space="preserve"> (Ver plan de transparencia)</t>
    </r>
  </si>
  <si>
    <t>Elaborar y remitir el informe de monitoreo del TAIP.</t>
  </si>
  <si>
    <t>Programado 1er Trimestre</t>
  </si>
  <si>
    <t>Diseñar e implementar Instrumentos</t>
  </si>
  <si>
    <t>Ruta: ISOLUCIÓN&gt;&gt; Modulo de Mejora &gt;&gt; Acciones de Mejora (Para Abordar Riesgos, Correctivas)</t>
  </si>
  <si>
    <t>Requerimientos atendidos por la Dirección.</t>
  </si>
  <si>
    <t>Se gestionaron las acciones de contratación en el periodo entre las cuales se destacan:
*Gestión la contratación de los profesionales de la Dirección - OPS. (Informes de Supervisión)
*Novedades
*Modificaciones PAA
*SEGPLAN
Otros.</t>
  </si>
  <si>
    <t>Acta Comité Institucional de Gestión y Desempeño.</t>
  </si>
  <si>
    <t>Plan de Transparencia de la SDS.</t>
  </si>
  <si>
    <t>Documentos publicados y cargados en la pagina WEB de la SDS.</t>
  </si>
  <si>
    <t>Asistir técnicamente a los procesos para la actualización de la gestión documental del proceso.</t>
  </si>
  <si>
    <t>Implementar acciones que contribuyan a la política de mejora normativa.</t>
  </si>
  <si>
    <t>Realizar la autoevaluación de riesgos por proceso y de corrupción</t>
  </si>
  <si>
    <t>Analizar la Percepción del Cliente</t>
  </si>
  <si>
    <t>Prestar la asistencia técnica para el ejercicio de percepción del cliente de los procesos.</t>
  </si>
  <si>
    <t>Gestionar la Contratación de la Dirección</t>
  </si>
  <si>
    <t>Gestionar las acciones para el cumplimiento de la Política de Planeación Institucional</t>
  </si>
  <si>
    <t>Diseñar y elaborar la Política de Planeación Institucional.</t>
  </si>
  <si>
    <t>Gestionar las acciones para el cumplimiento de la Política de Fortalecimiento Institucional</t>
  </si>
  <si>
    <t>Diseñar las políticas de gestión de la SDS.</t>
  </si>
  <si>
    <t>Realizar monitoreo a las políticas de gestión.</t>
  </si>
  <si>
    <t>Gestionar y monitorear los componentes del Plan Anticorrupción y Atención al Ciudadano</t>
  </si>
  <si>
    <t>DIRECCIÓN DE PLANEACIÓN INSTITUCIONAL Y CALIDAD
SISTEMA INTEGRADO DE GESTIÓN
CONTROL DOCUMENTAL
REPORTE PLAN OPERATIVO DE GESTION Y DESEMPEÑO
Código: SDS-PYC-FT-023-V.6</t>
  </si>
  <si>
    <t>Reprogramado
2do trimestre(%)</t>
  </si>
  <si>
    <t>Normograma Actualizado en el aplicativo ISOLUCIÓN: 196 Normas Cargadas y Reportadas.</t>
  </si>
  <si>
    <t>O:\Subsecretaria Corporativa\Direccion de Planeación Institucional y Calidad\Informacion\2020\EGPD 2020\SEGUNDO TRIMESTRE\NORMOGRAMA</t>
  </si>
  <si>
    <t>O:\Subsecretaria Corporativa\Direccion de Planeación Institucional y Calidad\Informacion\2020\EGPD 2020\SEGUNDO TRIMESTRE\ACTUALIZACIÓN DOCUMENTAL\INVENTARIO DOCUMENTAL</t>
  </si>
  <si>
    <t>O:\Subsecretaria Corporativa\Direccion de Planeación Institucional y Calidad\Informacion\2020\EGPD 2020\SEGUNDO TRIMESTRE\ACTUALIZACIÓN DOCUMENTAL\ASISTENCIAS TECNICAS</t>
  </si>
  <si>
    <t>Se actualizaron los documentos relacionados a continuación: 
SDS-PYC-PL-001 ANTICORRUPCIÓN Y DE ATENCIÓN AL CIUDADANO
SDS-PYC-FT-030 AUTOEVALUACIÓN DE RIESGOS Y CONTROLES
SDS-PYC-LN-011 ELABORACIÓN DE ACTAS DE REUNIÓN EN LA SDS
SDS-PYC-LN-012 GESTIÓN DEL RIESGO EN LA SDS
Modelo-087 INFORME PLAN OPERATIVO DE GESTIÓN Y DESEMPEÑO 
SDS-PYC-LN-013 LINEAMIENTO PARA LA FORMULACIÓN Y REPORTE PLAN OPERATIVO DE GESTIÓN Y DESEMPEÑO - POGD
SDS-PYC-FT-029 MAPA DE RIESGOS SDS
SDS-PYC-PL-002 PLAN DE ADECUACIÓN Y SOSTENIBILIDAD SIG-MIPG
SDS-PYC-PL-003 PLAN DE TRANSPARENCIA ,ACCESO A LA INFORMACIÓN PÚBLICA Y LUCHA CONTRA LA CORRUPCIÓN</t>
  </si>
  <si>
    <t>II Trimestre 2020</t>
  </si>
  <si>
    <t>O:\Subsecretaria Corporativa\Direccion de Planeación Institucional y Calidad\Informacion\2020\EGPD 2020\SEGUNDO TRIMESTRE\DESEMPEÑO DE LOS PROCESOS\REPORTE POGD</t>
  </si>
  <si>
    <t>Aplicativo ISOLUCIÓN &gt;&gt; Modulo de Documentación &gt;&gt; Listado normograma</t>
  </si>
  <si>
    <t>Informe de Seguimiento a Indicadores - Tablero de Control</t>
  </si>
  <si>
    <t>O:\Subsecretaria Corporativa\Direccion de Planeación Institucional y Calidad\Informacion\2020\EGPD 2020\SEGUNDO TRIMESTRE\DESEMPEÑO DE LOS PROCESOS\TABLERO DE CONTROL</t>
  </si>
  <si>
    <t>O:\Subsecretaria Corporativa\Direccion de Planeación Institucional y Calidad\Informacion\2020\EGPD 2020\SEGUNDO TRIMESTRE\DESEMPEÑO DE LOS PROCESOS\ASISTENCIA TECNICA</t>
  </si>
  <si>
    <t>O:\Subsecretaria Corporativa\Direccion de Planeación Institucional y Calidad\Informacion\2020\EGPD 2020\SEGUNDO TRIMESTRE\PERCEPCIÓN DEL CLIENTE</t>
  </si>
  <si>
    <t>Informe de Percepción de la DPYC</t>
  </si>
  <si>
    <t>O:\Subsecretaria Corporativa\Direccion de Planeación Institucional y Calidad\Informacion\2020\EGPD 2020\SEGUNDO TRIMESTRE\PERCEPCIÓN DEL CLIENTE\PYC</t>
  </si>
  <si>
    <t>O:\Subsecretaria Corporativa\Direccion de Planeación Institucional y Calidad\Informacion\2020\EGPD 2020\SEGUNDO TRIMESTRE\PERCEPCIÓN DEL CLIENTE\ASISTENCIA TECNICA</t>
  </si>
  <si>
    <t>Reporte de los 20 Planes Operativos Anuales del II Trimestre 2020.</t>
  </si>
  <si>
    <t>Se dio gestión de las acciones programadas en el periodo de los planes de mejora ID 2118 y 2117 de la DPIYC y se reitera solicitud para ampliación de plazo de la Acción para abordar riesgos #511 a la OCI.</t>
  </si>
  <si>
    <t>O:\Subsecretaria Corporativa\Direccion de Planeación Institucional y Calidad\Informacion\2020\EGPD 2020\SEGUNDO TRIMESTRE\SALIDAS NO CONFORME</t>
  </si>
  <si>
    <t>O:\Subsecretaria Corporativa\Direccion de Planeación Institucional y Calidad\Informacion\2020\EGPD 2020\SEGUNDO TRIMESTRE\ACCIONES DE MEJORA</t>
  </si>
  <si>
    <t>Aplicativo CORDIS
O:\Subsecretaria Corporativa\Direccion de Planeación Institucional y Calidad\Informacion\2020\EGPD 2020\SEGUNDO TRIMESTRE\REQUERIMIENTOS CORDIS</t>
  </si>
  <si>
    <t>O:\Subsecretaria Corporativa\Direccion de Planeación Institucional y Calidad\Informacion\2020\EGPD 2020\SEGUNDO TRIMESTRE\MANTENIMIENTO APLICATIVO</t>
  </si>
  <si>
    <t>Se realizaron  249 acciones de soporte tales como:
(S) Activación Usuario
(S)Ajustes de Acciones Correctivas 
(F) Fallas   De Visualización 
(S)Reasignación de acciones
(en blanco)
(S)Solicitud de adjunto obsoleto
(S) Ajuste de acciones de la OCI
Otros.</t>
  </si>
  <si>
    <t>O:\Subsecretaria Corporativa\Direccion de Planeación Institucional y Calidad\Informacion\2020\EGPD 2020\SEGUNDO TRIMESTRE\CONTRATACIÓN</t>
  </si>
  <si>
    <t>Se proyecto y socializo el Borrador de Política de Planeación Institucional no obstante se encuentra pendiente para aprobación del comité institucional de gestión y desempeño el cual se programara para la ultima semana de agosto de 2020.</t>
  </si>
  <si>
    <t>O:\Subsecretaria Corporativa\Direccion de Planeación Institucional y Calidad\Informacion\2020\EGPD 2020\SEGUNDO TRIMESTRE\POLITICA DE PLANEACIÓN INSTITUCIONAL</t>
  </si>
  <si>
    <t>*La consolidación de los resultados de la información relacionada a Análisis de Factores de Contexto Externo - PESTEL, Análisis de Factores Internos - ACI, Matriz de Impacto Cruzado y Descripción Estratégico se efectuara en el tercer trimestre de la vigencia contemplando lo establecido en las actividades del proyecto apra el desarrollo de la plataforma estratégica de la SDS.
*Se actualizaron las caracterización de necesidades y expectativsa de los procesos.</t>
  </si>
  <si>
    <t>O:\Subsecretaria Corporativa\Direccion de Planeación Institucional y Calidad\Informacion\2020\EGPD 2020\SEGUNDO TRIMESTRE\PLATAFORMA ESTRATÉGICA</t>
  </si>
  <si>
    <t>O:\Subsecretaria Corporativa\Direccion de Planeación Institucional y Calidad\Informacion\2020\EGPD 2020\SEGUNDO TRIMESTRE\CONTEXTO ESTRATEGICO
O:\Subsecretaria Corporativa\Direccion de Planeación Institucional y Calidad\Informacion\2020\EGPD 2020\SEGUNDO TRIMESTRE\NECESIDADES Y EXPECTATIVAS
O:\Subsecretaria Corporativa\Direccion de Planeación Institucional y Calidad\Informacion\2020\EGPD 2020\SEGUNDO TRIMESTRE\PLATAFORMA ESTRATÉGICA</t>
  </si>
  <si>
    <t>Se reprograman las acciones definidas para el 3cer trimestre de la vigencia de la actualización de la PE teniendo en cuenta lo establecido en las actividades del proyecto para el desarrollo de la plataforma estratégica de la SDS.</t>
  </si>
  <si>
    <t>O:\Subsecretaria Corporativa\Direccion de Planeación Institucional y Calidad\Informacion\2020\EGPD 2020\SEGUNDO TRIMESTRE\POLTIICA ANTISOBORNO
O:\Subsecretaria Corporativa\Direccion de Planeación Institucional y Calidad\Informacion\2020\EGPD 2020\SEGUNDO TRIMESTRE\POLITICA DE CALIDAD</t>
  </si>
  <si>
    <t>Se desarrollaron las politicas de gestión tales como; Politica de Calidad y Politica antisoborno. Las cuales se encuentra pendiente su revisión y aprobación por la Alta Dirección en el comité del mes de agosto del MIPG.</t>
  </si>
  <si>
    <t>O:\Subsecretaria Corporativa\Direccion de Planeación Institucional y Calidad\Informacion\2020\EGPD 2020\SEGUNDO TRIMESTRE\MIPG\Comite Institucional GyD</t>
  </si>
  <si>
    <t>O:\Subsecretaria Corporativa\Direccion de Planeación Institucional y Calidad\Informacion\2020\EGPD 2020\SEGUNDO TRIMESTRE\MIPG\INFORMES TRIMESTRALES</t>
  </si>
  <si>
    <t>Se consolidaron 13 informes de gestión y desempeño de las politicas asociadas.</t>
  </si>
  <si>
    <t>Aprobado Plan de Adecuación - Cierre de Brechas 2020.</t>
  </si>
  <si>
    <t>O:\Subsecretaria Corporativa\Direccion de Planeación Institucional y Calidad\Informacion\2020\EGPD 2020\SEGUNDO TRIMESTRE\MIPG</t>
  </si>
  <si>
    <t>O:\Subsecretaria Corporativa\Direccion de Planeación Institucional y Calidad\Informacion\2020\EGPD 2020\SEGUNDO TRIMESTRE\PAAC\MONITOREO PAAC</t>
  </si>
  <si>
    <t>Matriz de monitoreo de los 12 procesos correspondientes.</t>
  </si>
  <si>
    <t>19 Informes de seguimiento a los componentes de transparencia y acceso a la información pública.</t>
  </si>
  <si>
    <t>O:\Subsecretaria Corporativa\Direccion de Planeación Institucional y Calidad\Informacion\2020\EGPD 2020\SEGUNDO TRIMESTRE\TRANSPARENCIA</t>
  </si>
  <si>
    <t>Asistencias Técnicas realizadas a los procesos.</t>
  </si>
  <si>
    <t>Se gestionaron 15 informes de seguimiento a acciones de mejora de los procesos de la SDS.</t>
  </si>
  <si>
    <t>No Aplica</t>
  </si>
  <si>
    <t>Se da cumplimiento a las acciones programadas, y en el periodo se aprobaron los documentos pendientes tales como el plan de trransparencia y el plan de adecuación por parte del comité del MIPG.</t>
  </si>
  <si>
    <t>El comportamiento del indicador permite evidenciar avances significativos en acciones adelantadas durante el periodo no obstante se presentaron dificultades en la entrega de información de algunos procesos como lo es en los ejercicios de percepción del cliente, salidas no conformes, entre otros.
Igualmente el proceso adelanto acciones adicionales para el desarrollo de la arquitectura de proceso, estudio de tiempos en el LSP y aplicación de la metodologia RACI, entre otros. 
Asi mismo se reprogramara el desarrollo de la mesa tripartita por cuanto se debe evaluar la funcionalidad y desarrollo de la misma en la toma de decisiones asi como de la participación de nuevos actores o desde la conformación de una  mesta tecnica especifica del comite del MIPG.
Para lo anterior se tomaran los controles ya cciones de mejora necesarias para mitigar el riesgo y aumentar el nivel de cumplimiento de la meta establecida.</t>
  </si>
  <si>
    <t>Se consolidaron los 14 Informes de percepción del cliente de los procesos correspondientes.</t>
  </si>
  <si>
    <t>Se consolido y reviso el informe de salidas no conformes de 6  de los procesos misionales.</t>
  </si>
  <si>
    <t>20 Reportes de seguimiento al normograma de los Procesos</t>
  </si>
  <si>
    <t>Se identifica una baja ejecución de la metadebido a las acciones asociadas principamente al desarrollo de la PE y el modelo canvas, es preciso indicar que esto se debe a que dichas acciones se incluyeron dentro de una meta especifica del proyecto  de inversión ala cual cuenta con una programación fisica asi como de recurso financieroa, el cual se encuentra proyectado para el tercer y cuarto trimestre de la vigencia.
De otra parte las politicas en su mayoria se encuentran en borrador y falta el proceso de revisión y aprobacion por parte del comite del MIPG programado para el mes de agosto de 2020.
No obstante como resultado se generar el plan de mejora respectivo teniendo en cuenta las precisiones señaladas y los cambios pertinentes en la programación para el tercer y cuarto trimestre.</t>
  </si>
  <si>
    <t>III Trimestre 2020</t>
  </si>
  <si>
    <t>O:\Subsecretaria Corporativa\Direccion de Planeación Institucional y Calidad\Informacion\2020\EGPD 2020\TERCER TRIMESTRE\ACTUALIZACIÓN DOCUMENTAL\ASISTENCIA TECNICA</t>
  </si>
  <si>
    <t>O:\Subsecretaria Corporativa\Direccion de Planeación Institucional y Calidad\Informacion\2020\EGPD 2020\TERCER TRIMESTRE\NORMOGRAMA\PYC</t>
  </si>
  <si>
    <t>O:\Subsecretaria Corporativa\Direccion de Planeación Institucional y Calidad\Informacion\2020\EGPD 2020\TERCER TRIMESTRE\NORMOGRAMA\PYC\Mesa tripartita</t>
  </si>
  <si>
    <t>O:\Subsecretaria Corporativa\Direccion de Planeación Institucional y Calidad\Informacion\2020\EGPD 2020\TERCER TRIMESTRE\DESEMPEÑO DE LOS PROCESOS\REPORTE POGD\PYC</t>
  </si>
  <si>
    <t>O:\Subsecretaria Corporativa\Direccion de Planeación Institucional y Calidad\Informacion\2020\EGPD 2020\TERCER TRIMESTRE\DESEMPEÑO DE LOS PROCESOS\INFORME POGD\PYC</t>
  </si>
  <si>
    <t>Reporte de los 20 Planes Operativos de Gestión y Desempeño del III Trimestre 2020.</t>
  </si>
  <si>
    <t>Se realizo el Informe del POGD del Proceso de Planeación Institucional y Calidad.</t>
  </si>
  <si>
    <t>O:\Subsecretaria Corporativa\Direccion de Planeación Institucional y Calidad\Informacion\2020\EGPD 2020\TERCER TRIMESTRE\DESEMPEÑO DE LOS PROCESOS\TABLERO DE CONTROL</t>
  </si>
  <si>
    <t>Asistencias Tecnicas de temas relacionados con el POGD</t>
  </si>
  <si>
    <t>O:\Subsecretaria Corporativa\Direccion de Planeación Institucional y Calidad\Informacion\2020\EGPD 2020\TERCER TRIMESTRE\RIESGOS\MAPA DE RIESGOS\PYC</t>
  </si>
  <si>
    <t>Actualización del mapa de riesgos del proceso.</t>
  </si>
  <si>
    <t>O:\Subsecretaria Corporativa\Direccion de Planeación Institucional y Calidad\Informacion\2020\EGPD 2020\TERCER TRIMESTRE\RIESGOS\AUTOEVALUACIÓN DE RIESGOS Y CONTROLES\PYC</t>
  </si>
  <si>
    <t>O:\Subsecretaria Corporativa\Direccion de Planeación Institucional y Calidad\Informacion\2020\EGPD 2020\TERCER TRIMESTRE\RIESGOS\INFORMES DE RIESGOS\PYC</t>
  </si>
  <si>
    <t>Se desarrollo la autoevaluación de riesgos de proceso y de corrupción.</t>
  </si>
  <si>
    <t>Se elaboro el informe del proceso de Planeación Institucional y Calidad.</t>
  </si>
  <si>
    <t>O:\Subsecretaria Corporativa\Direccion de Planeación Institucional y Calidad\Informacion\2020\EGPD 2020\TERCER TRIMESTRE\RIESGOS\ASISTENCIAS TÉCNICAS</t>
  </si>
  <si>
    <t>Asistencias Tecnicas de temas relacionados con la Gestión del Riesgo.</t>
  </si>
  <si>
    <t>O:\Subsecretaria Corporativa\Direccion de Planeación Institucional y Calidad\Informacion\2020\EGPD 2020\TERCER TRIMESTRE\REVISIÓN POR LA DIRECCIÓN\RXD 2020</t>
  </si>
  <si>
    <t>Solicitud de información a las areas encargadas y consolidacion de la información.</t>
  </si>
  <si>
    <t>Se dio gestión de las acciones programadas en el periodo de los planes de mejora ID 2118 - 2117 - 2136 - 544-543- 511 y 2125 de la DPIYC</t>
  </si>
  <si>
    <t>O:\Subsecretaria Corporativa\Direccion de Planeación Institucional y Calidad\Informacion\2020\EGPD 2020\TERCER TRIMESTRE\ACCIONES DE MEJORA\PYC</t>
  </si>
  <si>
    <t>O:\Subsecretaria Corporativa\Direccion de Planeación Institucional y Calidad\Informacion\2020\EGPD 2020\TERCER TRIMESTRE\SALIDAS NO CONFORME</t>
  </si>
  <si>
    <t>O:\Subsecretaria Corporativa\Direccion de Planeación Institucional y Calidad\Informacion\2020\EGPD 2020\TERCER TRIMESTRE\ICONTEC</t>
  </si>
  <si>
    <t>O:\Subsecretaria Corporativa\Direccion de Planeación Institucional y Calidad\Informacion\2020\EGPD 2020\TERCER TRIMESTRE\ACCIONES DE MEJORA</t>
  </si>
  <si>
    <t>Se actualizaron los siguientes documentos:
SDS-PYC-PL-001 ANTICORRUPCIÓN Y DE ATENCIÓN AL CIUDADANO
SDS-PYC-MN-001 MANUAL DEL SISTEMA DE GESTIÓN DE LA SDS EN EL MARCO DEL MIPG
SDS-PYC-CAR-001 PLANEACIÓN INSTITUCIONAL Y CALIDAD
SDS-PYC-POL-001 POLITICA DEL SISTEMA DE GESTIÓN DE CALIDAD DE LA SDS
SDS-PYC-PR-002 TOMA DE ACCIONES CORRECTIVAS Y PARA ABORDAR RIESGOS</t>
  </si>
  <si>
    <t>O:\Subsecretaria Corporativa\Direccion de Planeación Institucional y Calidad\Informacion\2020\EGPD 2020\TERCER TRIMESTRE\ACTUALIZACIÓN DOCUMENTAL\INVENTARIO DOCUMENTAL</t>
  </si>
  <si>
    <t>Desarrollo de Asistencias Tecnicas en las tematicas solicitadas. 125 Documentos cargados en el aplicativo de gestión documental ISOLUCIÓN.</t>
  </si>
  <si>
    <t>Se realiza registro de los referentes de los procesos de la entidad, del normograma trimestral.</t>
  </si>
  <si>
    <t>Se actualizo la normatividad relacionada a:
RESOLUCIÓN 1498 DE 2020 (AGOSTO 12) Por la cual se modifica la resolución 2412 de 2019 que crea la política de administración de riesgos de la SDS
DIRECTIVA 26 DE 2020 (AGOSTO 25) DILIGENCIAMIENTO DE LA INFORMACIÓN EN EL ÍNDICE DE TRANSPARENCIA Y ACCESO A LA INFORMACIÓN – ITA - DE CONFORMIDAD CON LAS DISPOSICIONES DEL ARTÍCULO 23 DE LA LEY 1712 DE 2014.
CIRCULAR 72 DE 2020 (SEPTIEMBRE 15) TRASLADO DIRECTIVA 026 DE 25 DE AGOSTO DE 2020 DE LA PROCURADURÍA GENERAL DE LA NACIÓN SOBRE "DILIGENCIAMIENTO DE LA INFORMACIÓN EN EL ÍNDICE DE TRANSPARENCIA V ACCESO A LA INFORMACIÓN - ITA - DE CONFORMIDAD CON LAS DISPOSICIONES DEL ARTÍCULO 23 DE LA LEY 1712 DE 2014
RESOLUCIÓN 1583 DE 2020 (AGOSTO 21)Por la cual se adopta la Política Institucional Antisoborno de la Secretaría Distrital de Salud.</t>
  </si>
  <si>
    <t>O:\Subsecretaria Corporativa\Direccion de Planeación Institucional y Calidad\Informacion\2020\EGPD 2020\TERCER TRIMESTRE\NORMOGRAMA\PYC
Ruta2&gt;&gt; ISOLUCION&gt;Listado Maestro de normograma.</t>
  </si>
  <si>
    <t>Correo electronico de Integración mesa tripartita en comité MIPG dentro de la politica de mejora normativa.</t>
  </si>
  <si>
    <t>Presentación de los resultados e informe de revisión por la Dirección.</t>
  </si>
  <si>
    <t>Desarrollo de matriz de articulación para el seguimiento de las OPORTUNIDADES DE MEJORA .ICONTEC</t>
  </si>
  <si>
    <t>Se gestionaron las acciones de contratación en el periodo entre las cuales se destacan:
*Gestión la contratación de los profesionales de la Dirección - OPS. (Informes de Supervisión)
*Proyecto de estudio previos PE de la SDS.
*SEGPLAN
Otros.</t>
  </si>
  <si>
    <t>III Comité de Gestión y Desempeño de la entidad, Acta de Reunión y Presentación soportado ena cta de reunión.</t>
  </si>
  <si>
    <t>O:\Subsecretaria Corporativa\Direccion de Planeación Institucional y Calidad\Informacion\2020\EGPD 2020\TERCER TRIMESTRE\TRANSPARENCIA</t>
  </si>
  <si>
    <t>Aplicativo documental ISOLUCIÓN&gt;&gt; Listado Maestro de Documentos.</t>
  </si>
  <si>
    <t>O:\Subsecretaria Corporativa\Direccion de Planeación Institucional y Calidad\Informacion\2020\EGPD 2020\TERCER TRIMESTRE\MANTENIMIENTO APLICATIVO</t>
  </si>
  <si>
    <t>O:\Subsecretaria Corporativa\Direccion de Planeación Institucional y Calidad\Informacion\2020\EGPD 2020\TERCER TRIMESTRE\CONTRATACIÓN</t>
  </si>
  <si>
    <t>N/A</t>
  </si>
  <si>
    <t>Se aprobaron en comité institucional de gestión y desempeño las politicas de:
*Sistema de Gestión Ambiental
*Seguridad De la Información
*Sistema de Gestión de Calidad</t>
  </si>
  <si>
    <t>Actividades reprogramadas para el 4to trimestre de la vigencia.</t>
  </si>
  <si>
    <t>Se permite evidenciar avances significativos en acciones adelantadas durante el periodo no obstante se presentaron dificultades en la actualización documental, de lo anterior se reprogramaran el procentaje faltante al periodo siguiente y dar cumplimiento a la programación inicial.
Asi mismo la actividad para el desarrollo de la mesa tripartita queda ajustada Se donde se ha identificado una oportunidad de simplificación de procesos en referencia a la mesa tripartita donde se considera pertinente integrar la mesa tripartita en el Comité Institucional de Gestión y Desempeño, de manera que todos los temas relacionados con dicha mesa y la política de mejora normativa serán tratados dentro de este comité de la misma forma en que se hace con las demás políticas del MIPG.</t>
  </si>
  <si>
    <t>A pesar que se logro la aprobación de las politicas dentro del comité institucional de gestión y desempeño.
Se identifica una baja ejecución de la meta debido a las acciones asociadas principamente al desarrollo de la Plataforma Estrategica de lo cual se encuentra en proceso de contratación para el desarrollo de dicha actividad en el cuarto trimestre de la vigencia.</t>
  </si>
  <si>
    <t>Se reprograma la actividad para el tercer trimestre de la vigencia.</t>
  </si>
  <si>
    <t>O:\Subsecretaria Corporativa\Direccion de Planeación Institucional y Calidad\Informacion\2020\EGPD 2020\CUARTO TRIMESTRE\DESEMPEÑO DE PROCESOS 4to\REPORTE POGD</t>
  </si>
  <si>
    <t>Se gestionaron 18 informes de seguimiento a acciones de mejora de los procesos de la SDS.</t>
  </si>
  <si>
    <t>Se realizaron  313  acciones de soporte tales como:
(S) Activación Usuario
(S)Ajustes de Acciones Correctivas 
(F) Fallas   De Visualización 
(S)Reasignación de acciones
(en blanco)
(S)Solicitud de adjunto obsoleto
(S) Ajuste de acciones de la OCI
Otros.</t>
  </si>
  <si>
    <t>O:\Subsecretaria Corporativa\Direccion de Planeación Institucional y Calidad\Informacion\2020\EGPD 2020\TERCER TRIMESTRE\MIPG</t>
  </si>
  <si>
    <t>O:\Subsecretaria Corporativa\Direccion de Planeación Institucional y Calidad\Informacion\2020\EGPD 2020\TERCER TRIMESTRE\PAAC\MONITOREO 2DO TRIMESTRE</t>
  </si>
  <si>
    <t>Aplicativo CORDIS
O:\Subsecretaria Corporativa\Direccion de Planeación Institucional y Calidad\Informacion\2020\EGPD 2020\TERCER TRIMESTRE\CORDIS</t>
  </si>
  <si>
    <t>Se reprograma la actividad para el cuarto trimestre de la vigencia.</t>
  </si>
  <si>
    <t>Se consolidaron 14 informes de gestión y desempeño de las politicas asociadas.</t>
  </si>
  <si>
    <t>16 Informes de seguimiento a los componentes de transparencia y acceso a la información pública.</t>
  </si>
  <si>
    <t>Pagina Web de la SDS
O:\Subsecretaria Corporativa\Direccion de Planeación Institucional y Calidad\Informacion\2020\EGPD 2020\TERCER TRIMESTRE\TRANSPARENCIA</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</si>
</sst>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2]\ * #,##0.00_ ;_ [$€-2]\ * \-#,##0.00_ ;_ [$€-2]\ * &quot;-&quot;??_ "/>
    <numFmt numFmtId="179" formatCode="_ &quot;$&quot;\ * #,##0.00_ ;_ &quot;$&quot;\ * \-#,##0.00_ ;_ &quot;$&quot;\ * &quot;-&quot;??_ ;_ @_ "/>
    <numFmt numFmtId="180" formatCode="0.0"/>
    <numFmt numFmtId="181" formatCode="0.000"/>
    <numFmt numFmtId="182" formatCode="0.0%"/>
    <numFmt numFmtId="183" formatCode="0.000%"/>
    <numFmt numFmtId="184" formatCode="[$-240A]dddd\,\ d\ &quot;de&quot;\ mmmm\ &quot;de&quot;\ yyyy"/>
    <numFmt numFmtId="185" formatCode="[$-240A]h:mm:ss\ AM/PM"/>
    <numFmt numFmtId="186" formatCode="0.0000%"/>
  </numFmts>
  <fonts count="76">
    <font>
      <sz val="11"/>
      <color theme="1"/>
      <name val="Calibri"/>
      <family val="2"/>
    </font>
    <font>
      <sz val="11"/>
      <color indexed="8"/>
      <name val="Calibri"/>
      <family val="2"/>
    </font>
    <font>
      <sz val="8"/>
      <name val="Calibri"/>
      <family val="2"/>
    </font>
    <font>
      <sz val="20"/>
      <name val="Arial"/>
      <family val="2"/>
    </font>
    <font>
      <sz val="10"/>
      <name val="Arial"/>
      <family val="2"/>
    </font>
    <font>
      <b/>
      <sz val="12"/>
      <color indexed="8"/>
      <name val="Arial"/>
      <family val="2"/>
    </font>
    <font>
      <b/>
      <sz val="10"/>
      <color indexed="8"/>
      <name val="Arial"/>
      <family val="2"/>
    </font>
    <font>
      <b/>
      <sz val="10"/>
      <name val="Arial"/>
      <family val="2"/>
    </font>
    <font>
      <b/>
      <sz val="12"/>
      <color indexed="60"/>
      <name val="Arial"/>
      <family val="2"/>
    </font>
    <font>
      <sz val="12"/>
      <name val="Tahoma"/>
      <family val="2"/>
    </font>
    <font>
      <b/>
      <sz val="12"/>
      <name val="Tahoma"/>
      <family val="2"/>
    </font>
    <font>
      <sz val="12"/>
      <color indexed="8"/>
      <name val="Arial"/>
      <family val="2"/>
    </font>
    <font>
      <b/>
      <sz val="16"/>
      <color indexed="8"/>
      <name val="Arial"/>
      <family val="2"/>
    </font>
    <font>
      <b/>
      <sz val="11"/>
      <color indexed="8"/>
      <name val="Arial"/>
      <family val="2"/>
    </font>
    <font>
      <b/>
      <sz val="14"/>
      <color indexed="8"/>
      <name val="Arial"/>
      <family val="2"/>
    </font>
    <font>
      <sz val="10"/>
      <color indexed="8"/>
      <name val="Arial"/>
      <family val="2"/>
    </font>
    <font>
      <b/>
      <sz val="12"/>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6"/>
      <color indexed="8"/>
      <name val="Arial"/>
      <family val="2"/>
    </font>
    <font>
      <sz val="20"/>
      <color indexed="8"/>
      <name val="Arial"/>
      <family val="2"/>
    </font>
    <font>
      <sz val="22"/>
      <color indexed="8"/>
      <name val="Arial"/>
      <family val="2"/>
    </font>
    <font>
      <b/>
      <sz val="12"/>
      <color indexed="9"/>
      <name val="Arial"/>
      <family val="2"/>
    </font>
    <font>
      <sz val="14"/>
      <color indexed="8"/>
      <name val="Arial"/>
      <family val="2"/>
    </font>
    <font>
      <sz val="1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2"/>
      <color theme="1"/>
      <name val="Arial"/>
      <family val="2"/>
    </font>
    <font>
      <sz val="16"/>
      <color theme="1"/>
      <name val="Arial"/>
      <family val="2"/>
    </font>
    <font>
      <sz val="20"/>
      <color theme="1"/>
      <name val="Arial"/>
      <family val="2"/>
    </font>
    <font>
      <sz val="22"/>
      <color theme="1"/>
      <name val="Arial"/>
      <family val="2"/>
    </font>
    <font>
      <b/>
      <sz val="10"/>
      <color theme="1"/>
      <name val="Arial"/>
      <family val="2"/>
    </font>
    <font>
      <b/>
      <sz val="12"/>
      <color theme="1"/>
      <name val="Arial"/>
      <family val="2"/>
    </font>
    <font>
      <b/>
      <sz val="14"/>
      <color theme="1"/>
      <name val="Arial"/>
      <family val="2"/>
    </font>
    <font>
      <b/>
      <sz val="12"/>
      <color theme="0"/>
      <name val="Arial"/>
      <family val="2"/>
    </font>
    <font>
      <sz val="12"/>
      <color rgb="FF000000"/>
      <name val="Arial"/>
      <family val="2"/>
    </font>
    <font>
      <sz val="14"/>
      <color theme="1"/>
      <name val="Arial"/>
      <family val="2"/>
    </font>
    <font>
      <sz val="18"/>
      <color theme="1"/>
      <name val="Arial"/>
      <family val="2"/>
    </font>
    <font>
      <b/>
      <sz val="16"/>
      <color theme="1"/>
      <name val="Arial"/>
      <family val="2"/>
    </font>
    <font>
      <b/>
      <sz val="12"/>
      <color rgb="FF00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3"/>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border>
    <border>
      <left style="medium"/>
      <right style="thin"/>
      <top/>
      <bottom/>
    </border>
    <border>
      <left style="medium"/>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178" fontId="4"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9" fontId="4"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144">
    <xf numFmtId="0" fontId="0" fillId="0" borderId="0" xfId="0" applyFont="1" applyAlignment="1">
      <alignment/>
    </xf>
    <xf numFmtId="0" fontId="61" fillId="0" borderId="0" xfId="0" applyFont="1" applyAlignment="1">
      <alignment horizontal="center" vertical="center" wrapText="1"/>
    </xf>
    <xf numFmtId="0" fontId="61"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64" fillId="0" borderId="0" xfId="0" applyFont="1" applyAlignment="1">
      <alignment vertical="center" wrapText="1"/>
    </xf>
    <xf numFmtId="0" fontId="65" fillId="0" borderId="0" xfId="0" applyFont="1" applyAlignment="1">
      <alignment vertical="center" wrapText="1"/>
    </xf>
    <xf numFmtId="0" fontId="3" fillId="0" borderId="10" xfId="0" applyFont="1" applyBorder="1" applyAlignment="1">
      <alignment horizontal="left" vertical="center"/>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6" fillId="0" borderId="10" xfId="0" applyFont="1" applyBorder="1" applyAlignment="1">
      <alignment horizontal="center"/>
    </xf>
    <xf numFmtId="0" fontId="0" fillId="0" borderId="10" xfId="0" applyBorder="1" applyAlignment="1">
      <alignment/>
    </xf>
    <xf numFmtId="0" fontId="67"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2" fillId="0" borderId="10" xfId="0" applyFont="1" applyBorder="1" applyAlignment="1">
      <alignment horizontal="center" vertical="center" wrapText="1"/>
    </xf>
    <xf numFmtId="0" fontId="50" fillId="0" borderId="10" xfId="46" applyBorder="1" applyAlignment="1" quotePrefix="1">
      <alignment horizontal="center" vertical="center" wrapText="1"/>
    </xf>
    <xf numFmtId="9" fontId="14" fillId="0" borderId="10" xfId="58" applyFont="1" applyFill="1" applyBorder="1" applyAlignment="1">
      <alignment horizontal="center" vertical="center" wrapText="1"/>
    </xf>
    <xf numFmtId="0" fontId="67" fillId="0" borderId="11" xfId="0" applyFont="1" applyBorder="1" applyAlignment="1">
      <alignment horizontal="center" vertical="center"/>
    </xf>
    <xf numFmtId="0" fontId="67" fillId="0" borderId="10" xfId="0" applyFont="1" applyBorder="1" applyAlignment="1">
      <alignment horizontal="center" vertical="center"/>
    </xf>
    <xf numFmtId="0" fontId="67" fillId="33" borderId="10" xfId="0" applyFont="1" applyFill="1" applyBorder="1" applyAlignment="1">
      <alignment horizontal="center" vertical="center"/>
    </xf>
    <xf numFmtId="0" fontId="67" fillId="0" borderId="12" xfId="0" applyFont="1" applyBorder="1" applyAlignment="1">
      <alignment horizontal="center" vertical="center" wrapText="1"/>
    </xf>
    <xf numFmtId="0" fontId="69" fillId="34" borderId="10" xfId="0" applyFont="1" applyFill="1" applyBorder="1" applyAlignment="1">
      <alignment horizontal="center"/>
    </xf>
    <xf numFmtId="0" fontId="62" fillId="35" borderId="10" xfId="0" applyFont="1" applyFill="1" applyBorder="1" applyAlignment="1">
      <alignment horizontal="center" vertical="center" wrapText="1"/>
    </xf>
    <xf numFmtId="2" fontId="67" fillId="33" borderId="10" xfId="0" applyNumberFormat="1" applyFont="1" applyFill="1" applyBorder="1" applyAlignment="1">
      <alignment horizontal="center" vertical="center"/>
    </xf>
    <xf numFmtId="0" fontId="69" fillId="34" borderId="10" xfId="0" applyFont="1" applyFill="1" applyBorder="1" applyAlignment="1">
      <alignment horizontal="center" vertical="center"/>
    </xf>
    <xf numFmtId="0" fontId="70" fillId="35" borderId="10" xfId="0" applyFont="1" applyFill="1" applyBorder="1" applyAlignment="1">
      <alignment horizontal="center" vertical="center" wrapText="1"/>
    </xf>
    <xf numFmtId="9" fontId="62" fillId="35" borderId="10" xfId="58" applyFont="1" applyFill="1" applyBorder="1" applyAlignment="1">
      <alignment horizontal="center" vertical="center" wrapText="1"/>
    </xf>
    <xf numFmtId="9" fontId="67" fillId="33" borderId="10" xfId="58" applyFont="1" applyFill="1" applyBorder="1" applyAlignment="1">
      <alignment horizontal="center" vertical="center"/>
    </xf>
    <xf numFmtId="9" fontId="69" fillId="34" borderId="10" xfId="58" applyFont="1" applyFill="1" applyBorder="1" applyAlignment="1">
      <alignment horizontal="center"/>
    </xf>
    <xf numFmtId="9" fontId="62" fillId="36" borderId="10" xfId="58"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6" fillId="36" borderId="10" xfId="0" applyFont="1" applyFill="1" applyBorder="1" applyAlignment="1">
      <alignment horizontal="center"/>
    </xf>
    <xf numFmtId="0" fontId="16" fillId="35" borderId="10" xfId="34" applyFont="1" applyFill="1" applyBorder="1" applyAlignment="1">
      <alignment horizontal="center" vertical="center" wrapText="1"/>
    </xf>
    <xf numFmtId="0" fontId="7" fillId="36" borderId="10" xfId="0" applyFont="1" applyFill="1" applyBorder="1" applyAlignment="1">
      <alignment horizontal="center" vertical="center" wrapText="1"/>
    </xf>
    <xf numFmtId="10" fontId="62" fillId="35" borderId="10" xfId="58" applyNumberFormat="1" applyFont="1" applyFill="1" applyBorder="1" applyAlignment="1">
      <alignment horizontal="center" vertical="center" wrapText="1"/>
    </xf>
    <xf numFmtId="9" fontId="0" fillId="0" borderId="0" xfId="58" applyFont="1" applyAlignment="1">
      <alignment/>
    </xf>
    <xf numFmtId="10" fontId="67" fillId="33" borderId="10" xfId="58" applyNumberFormat="1" applyFont="1" applyFill="1" applyBorder="1" applyAlignment="1">
      <alignment horizontal="center" vertical="center"/>
    </xf>
    <xf numFmtId="10" fontId="6" fillId="36" borderId="10" xfId="0" applyNumberFormat="1" applyFont="1" applyFill="1" applyBorder="1" applyAlignment="1">
      <alignment horizontal="center" vertical="center" wrapText="1"/>
    </xf>
    <xf numFmtId="10" fontId="66" fillId="36" borderId="10" xfId="0" applyNumberFormat="1" applyFont="1" applyFill="1" applyBorder="1" applyAlignment="1">
      <alignment horizontal="center"/>
    </xf>
    <xf numFmtId="10" fontId="69" fillId="34" borderId="10" xfId="58" applyNumberFormat="1" applyFont="1" applyFill="1" applyBorder="1" applyAlignment="1">
      <alignment horizontal="center"/>
    </xf>
    <xf numFmtId="0" fontId="67" fillId="0" borderId="10" xfId="0" applyFont="1" applyBorder="1" applyAlignment="1">
      <alignment horizontal="justify" vertical="center" wrapText="1"/>
    </xf>
    <xf numFmtId="0" fontId="62" fillId="0" borderId="10" xfId="0" applyFont="1" applyBorder="1" applyAlignment="1">
      <alignment vertical="center" wrapText="1"/>
    </xf>
    <xf numFmtId="0" fontId="62" fillId="36" borderId="10" xfId="0" applyFont="1" applyFill="1" applyBorder="1" applyAlignment="1">
      <alignment vertical="center" wrapText="1"/>
    </xf>
    <xf numFmtId="0" fontId="62" fillId="0" borderId="10" xfId="0" applyFont="1" applyBorder="1" applyAlignment="1">
      <alignment horizontal="justify" vertical="center" wrapText="1"/>
    </xf>
    <xf numFmtId="10" fontId="5" fillId="36" borderId="10" xfId="58" applyNumberFormat="1" applyFont="1" applyFill="1" applyBorder="1" applyAlignment="1">
      <alignment horizontal="center" vertical="center" wrapText="1"/>
    </xf>
    <xf numFmtId="10" fontId="16" fillId="0" borderId="10" xfId="58" applyNumberFormat="1" applyFont="1" applyBorder="1" applyAlignment="1">
      <alignment horizontal="center" vertical="center" wrapText="1"/>
    </xf>
    <xf numFmtId="10" fontId="16" fillId="36" borderId="10" xfId="58" applyNumberFormat="1" applyFont="1" applyFill="1" applyBorder="1" applyAlignment="1">
      <alignment horizontal="center" vertical="center" wrapText="1"/>
    </xf>
    <xf numFmtId="0" fontId="62" fillId="35" borderId="10" xfId="0" applyFont="1" applyFill="1" applyBorder="1" applyAlignment="1">
      <alignment horizontal="justify" vertical="center" wrapText="1"/>
    </xf>
    <xf numFmtId="10" fontId="17" fillId="0" borderId="10" xfId="58" applyNumberFormat="1" applyFont="1" applyBorder="1" applyAlignment="1">
      <alignment horizontal="center" vertical="center" wrapText="1"/>
    </xf>
    <xf numFmtId="10" fontId="62" fillId="0" borderId="10" xfId="58" applyNumberFormat="1" applyFont="1" applyBorder="1" applyAlignment="1">
      <alignment horizontal="center" vertical="center"/>
    </xf>
    <xf numFmtId="10" fontId="62" fillId="36" borderId="10" xfId="58" applyNumberFormat="1" applyFont="1" applyFill="1" applyBorder="1" applyAlignment="1">
      <alignment horizontal="center" vertical="center" wrapText="1"/>
    </xf>
    <xf numFmtId="9" fontId="68" fillId="0" borderId="10" xfId="58" applyFont="1" applyBorder="1" applyAlignment="1">
      <alignment horizontal="center" vertical="center" wrapText="1"/>
    </xf>
    <xf numFmtId="9" fontId="71" fillId="0" borderId="12" xfId="58" applyFont="1" applyBorder="1" applyAlignment="1">
      <alignment horizontal="center" vertical="center" wrapText="1"/>
    </xf>
    <xf numFmtId="9" fontId="71" fillId="0" borderId="10" xfId="58" applyFont="1" applyBorder="1" applyAlignment="1">
      <alignment horizontal="center" vertical="center" wrapText="1"/>
    </xf>
    <xf numFmtId="182" fontId="71" fillId="0" borderId="10" xfId="58" applyNumberFormat="1" applyFont="1" applyFill="1" applyBorder="1" applyAlignment="1">
      <alignment horizontal="center" vertical="center" wrapText="1"/>
    </xf>
    <xf numFmtId="182" fontId="71" fillId="0" borderId="12" xfId="58" applyNumberFormat="1" applyFont="1" applyBorder="1" applyAlignment="1">
      <alignment horizontal="center" vertical="center" wrapText="1"/>
    </xf>
    <xf numFmtId="182" fontId="71" fillId="0" borderId="12" xfId="58" applyNumberFormat="1" applyFont="1" applyFill="1" applyBorder="1" applyAlignment="1">
      <alignment horizontal="center" vertical="center" wrapText="1"/>
    </xf>
    <xf numFmtId="0" fontId="62"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62" fillId="36" borderId="10" xfId="0" applyFont="1" applyFill="1" applyBorder="1" applyAlignment="1">
      <alignment horizontal="justify" vertical="center" wrapText="1"/>
    </xf>
    <xf numFmtId="0" fontId="62" fillId="35" borderId="10" xfId="0" applyFont="1" applyFill="1" applyBorder="1" applyAlignment="1">
      <alignment vertical="center" wrapText="1"/>
    </xf>
    <xf numFmtId="0" fontId="6" fillId="35" borderId="10" xfId="0" applyFont="1" applyFill="1" applyBorder="1" applyAlignment="1">
      <alignment horizontal="center" vertical="center" wrapText="1"/>
    </xf>
    <xf numFmtId="10" fontId="16" fillId="35" borderId="10" xfId="58" applyNumberFormat="1" applyFont="1" applyFill="1" applyBorder="1" applyAlignment="1">
      <alignment horizontal="center" vertical="center" wrapText="1"/>
    </xf>
    <xf numFmtId="0" fontId="7" fillId="35" borderId="10" xfId="0" applyFont="1" applyFill="1" applyBorder="1" applyAlignment="1">
      <alignment horizontal="center" vertical="center" wrapText="1"/>
    </xf>
    <xf numFmtId="10" fontId="17" fillId="36" borderId="10" xfId="58" applyNumberFormat="1" applyFont="1" applyFill="1" applyBorder="1" applyAlignment="1">
      <alignment horizontal="center" vertical="center" wrapText="1"/>
    </xf>
    <xf numFmtId="10" fontId="62" fillId="37" borderId="10" xfId="58" applyNumberFormat="1" applyFont="1" applyFill="1" applyBorder="1" applyAlignment="1">
      <alignment horizontal="center" vertical="center" wrapText="1"/>
    </xf>
    <xf numFmtId="10" fontId="17" fillId="37" borderId="10" xfId="58" applyNumberFormat="1" applyFont="1" applyFill="1" applyBorder="1" applyAlignment="1">
      <alignment horizontal="center" vertical="center" wrapText="1"/>
    </xf>
    <xf numFmtId="9" fontId="62" fillId="37" borderId="10" xfId="58" applyFont="1" applyFill="1" applyBorder="1" applyAlignment="1">
      <alignment horizontal="center" vertical="center" wrapText="1"/>
    </xf>
    <xf numFmtId="10" fontId="17" fillId="35" borderId="10" xfId="58" applyNumberFormat="1" applyFont="1" applyFill="1" applyBorder="1" applyAlignment="1">
      <alignment horizontal="center" vertical="center" wrapText="1"/>
    </xf>
    <xf numFmtId="9" fontId="71" fillId="35" borderId="10" xfId="58" applyFont="1" applyFill="1" applyBorder="1" applyAlignment="1">
      <alignment horizontal="center" vertical="center" wrapText="1"/>
    </xf>
    <xf numFmtId="182" fontId="71" fillId="37" borderId="12" xfId="58" applyNumberFormat="1" applyFont="1" applyFill="1" applyBorder="1" applyAlignment="1">
      <alignment horizontal="center" vertical="center" wrapText="1"/>
    </xf>
    <xf numFmtId="0" fontId="0" fillId="0" borderId="10" xfId="0" applyBorder="1" applyAlignment="1">
      <alignment vertical="center"/>
    </xf>
    <xf numFmtId="0" fontId="0" fillId="0" borderId="0" xfId="0" applyAlignment="1">
      <alignment vertical="center"/>
    </xf>
    <xf numFmtId="186" fontId="62" fillId="35" borderId="10" xfId="58" applyNumberFormat="1" applyFont="1" applyFill="1" applyBorder="1" applyAlignment="1">
      <alignment horizontal="center" vertical="center" wrapText="1"/>
    </xf>
    <xf numFmtId="183" fontId="62" fillId="35" borderId="10" xfId="58" applyNumberFormat="1" applyFont="1" applyFill="1" applyBorder="1" applyAlignment="1">
      <alignment horizontal="center" vertical="center" wrapText="1"/>
    </xf>
    <xf numFmtId="183" fontId="62" fillId="37" borderId="10" xfId="58" applyNumberFormat="1" applyFont="1" applyFill="1" applyBorder="1" applyAlignment="1">
      <alignment horizontal="center" vertical="center" wrapText="1"/>
    </xf>
    <xf numFmtId="183" fontId="0" fillId="0" borderId="0" xfId="0" applyNumberFormat="1" applyAlignment="1">
      <alignment vertical="center"/>
    </xf>
    <xf numFmtId="183" fontId="0" fillId="37" borderId="0" xfId="0" applyNumberFormat="1" applyFill="1" applyAlignment="1">
      <alignment vertical="center"/>
    </xf>
    <xf numFmtId="0" fontId="62" fillId="0" borderId="10" xfId="0" applyFont="1" applyBorder="1" applyAlignment="1">
      <alignment horizontal="center" vertical="center" wrapText="1"/>
    </xf>
    <xf numFmtId="10" fontId="6" fillId="35" borderId="10" xfId="0" applyNumberFormat="1" applyFont="1" applyFill="1" applyBorder="1" applyAlignment="1">
      <alignment horizontal="center" vertical="center" wrapText="1"/>
    </xf>
    <xf numFmtId="10" fontId="5" fillId="35" borderId="10" xfId="58" applyNumberFormat="1" applyFont="1" applyFill="1" applyBorder="1" applyAlignment="1">
      <alignment horizontal="center" vertical="center" wrapText="1"/>
    </xf>
    <xf numFmtId="0" fontId="0" fillId="35" borderId="0" xfId="0" applyFill="1" applyAlignment="1">
      <alignment/>
    </xf>
    <xf numFmtId="9" fontId="62" fillId="35" borderId="10" xfId="58" applyNumberFormat="1" applyFont="1" applyFill="1" applyBorder="1" applyAlignment="1">
      <alignment horizontal="center" vertical="center" wrapText="1"/>
    </xf>
    <xf numFmtId="9" fontId="67" fillId="33" borderId="10" xfId="58" applyNumberFormat="1" applyFont="1" applyFill="1" applyBorder="1" applyAlignment="1">
      <alignment horizontal="center" vertical="center"/>
    </xf>
    <xf numFmtId="0" fontId="66" fillId="35" borderId="10" xfId="0" applyFont="1" applyFill="1" applyBorder="1" applyAlignment="1">
      <alignment horizontal="center"/>
    </xf>
    <xf numFmtId="10" fontId="62" fillId="36" borderId="10" xfId="58" applyNumberFormat="1" applyFont="1" applyFill="1" applyBorder="1" applyAlignment="1">
      <alignment horizontal="center" vertical="center"/>
    </xf>
    <xf numFmtId="0" fontId="67" fillId="35" borderId="10" xfId="0" applyFont="1" applyFill="1" applyBorder="1" applyAlignment="1">
      <alignment horizontal="center" vertical="center" wrapText="1"/>
    </xf>
    <xf numFmtId="10" fontId="62" fillId="2" borderId="10" xfId="58" applyNumberFormat="1" applyFont="1" applyFill="1" applyBorder="1" applyAlignment="1">
      <alignment horizontal="center" vertical="center" wrapText="1"/>
    </xf>
    <xf numFmtId="10" fontId="71" fillId="0" borderId="12" xfId="58" applyNumberFormat="1" applyFont="1" applyBorder="1" applyAlignment="1">
      <alignment horizontal="center" vertical="center" wrapText="1"/>
    </xf>
    <xf numFmtId="10" fontId="71" fillId="37" borderId="12" xfId="58" applyNumberFormat="1" applyFont="1" applyFill="1" applyBorder="1" applyAlignment="1">
      <alignment horizontal="center" vertical="center" wrapText="1"/>
    </xf>
    <xf numFmtId="0" fontId="62" fillId="37" borderId="10" xfId="0" applyFont="1" applyFill="1" applyBorder="1" applyAlignment="1">
      <alignment horizontal="justify" vertical="center" wrapText="1"/>
    </xf>
    <xf numFmtId="0" fontId="67" fillId="35" borderId="12" xfId="0" applyFont="1" applyFill="1" applyBorder="1" applyAlignment="1">
      <alignment horizontal="center" vertical="center" wrapText="1"/>
    </xf>
    <xf numFmtId="9" fontId="62" fillId="0" borderId="10" xfId="58" applyFont="1" applyBorder="1" applyAlignment="1">
      <alignment vertical="center" wrapText="1"/>
    </xf>
    <xf numFmtId="10" fontId="62" fillId="35" borderId="13" xfId="58" applyNumberFormat="1" applyFont="1" applyFill="1" applyBorder="1" applyAlignment="1">
      <alignment horizontal="center" vertical="center" wrapText="1"/>
    </xf>
    <xf numFmtId="182" fontId="69" fillId="34" borderId="10" xfId="58" applyNumberFormat="1" applyFont="1" applyFill="1" applyBorder="1" applyAlignment="1">
      <alignment horizontal="center"/>
    </xf>
    <xf numFmtId="0" fontId="62" fillId="35" borderId="12" xfId="0" applyFont="1" applyFill="1" applyBorder="1" applyAlignment="1">
      <alignment horizontal="center" vertical="center" wrapText="1"/>
    </xf>
    <xf numFmtId="0" fontId="0" fillId="0" borderId="0" xfId="0" applyBorder="1" applyAlignment="1">
      <alignment/>
    </xf>
    <xf numFmtId="9" fontId="62" fillId="35" borderId="0" xfId="58" applyFont="1" applyFill="1" applyBorder="1" applyAlignment="1">
      <alignment horizontal="center" vertical="center" wrapText="1"/>
    </xf>
    <xf numFmtId="0" fontId="62"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4" xfId="0" applyFont="1" applyBorder="1" applyAlignment="1">
      <alignment horizontal="left" vertical="center" wrapText="1"/>
    </xf>
    <xf numFmtId="0" fontId="62" fillId="0" borderId="15" xfId="0" applyFont="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6"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16" xfId="0" applyFont="1" applyBorder="1" applyAlignment="1">
      <alignment horizontal="center" vertical="center" wrapText="1"/>
    </xf>
    <xf numFmtId="9" fontId="62" fillId="38" borderId="14" xfId="58" applyFont="1" applyFill="1" applyBorder="1" applyAlignment="1">
      <alignment horizontal="center" vertical="center" wrapText="1"/>
    </xf>
    <xf numFmtId="9" fontId="62" fillId="38" borderId="15" xfId="58" applyFont="1" applyFill="1" applyBorder="1" applyAlignment="1">
      <alignment horizontal="center" vertical="center" wrapText="1"/>
    </xf>
    <xf numFmtId="9" fontId="62" fillId="38" borderId="16" xfId="58" applyFont="1" applyFill="1" applyBorder="1" applyAlignment="1">
      <alignment horizontal="center" vertical="center" wrapText="1"/>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7"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0" xfId="0" applyFont="1" applyBorder="1" applyAlignment="1">
      <alignment horizontal="center" vertical="center" wrapText="1"/>
    </xf>
    <xf numFmtId="0" fontId="62" fillId="35" borderId="12" xfId="0" applyFont="1" applyFill="1" applyBorder="1" applyAlignment="1">
      <alignment horizontal="center" vertical="center" wrapText="1"/>
    </xf>
    <xf numFmtId="0" fontId="62" fillId="35" borderId="13" xfId="0" applyFont="1" applyFill="1" applyBorder="1" applyAlignment="1">
      <alignment horizontal="center" vertical="center" wrapText="1"/>
    </xf>
    <xf numFmtId="0" fontId="62" fillId="35" borderId="17" xfId="0" applyFont="1" applyFill="1" applyBorder="1" applyAlignment="1">
      <alignment horizontal="center" vertical="center" wrapText="1"/>
    </xf>
    <xf numFmtId="0" fontId="67" fillId="35" borderId="10" xfId="0" applyFont="1" applyFill="1" applyBorder="1" applyAlignment="1">
      <alignment horizontal="center" vertical="center" wrapText="1"/>
    </xf>
    <xf numFmtId="0" fontId="74" fillId="35" borderId="12" xfId="0" applyFont="1" applyFill="1" applyBorder="1" applyAlignment="1">
      <alignment horizontal="center" vertical="center" wrapText="1"/>
    </xf>
    <xf numFmtId="0" fontId="74" fillId="35" borderId="13" xfId="0" applyFont="1" applyFill="1" applyBorder="1" applyAlignment="1">
      <alignment horizontal="center" vertical="center" wrapText="1"/>
    </xf>
    <xf numFmtId="0" fontId="74" fillId="35" borderId="17" xfId="0" applyFont="1" applyFill="1" applyBorder="1" applyAlignment="1">
      <alignment horizontal="center" vertical="center" wrapText="1"/>
    </xf>
    <xf numFmtId="0" fontId="62" fillId="35" borderId="12" xfId="0" applyFont="1" applyFill="1" applyBorder="1" applyAlignment="1">
      <alignment horizontal="center" vertical="top" wrapText="1"/>
    </xf>
    <xf numFmtId="0" fontId="62" fillId="35" borderId="13" xfId="0" applyFont="1" applyFill="1" applyBorder="1" applyAlignment="1">
      <alignment horizontal="center" vertical="top" wrapText="1"/>
    </xf>
    <xf numFmtId="0" fontId="62" fillId="35" borderId="17" xfId="0" applyFont="1" applyFill="1" applyBorder="1" applyAlignment="1">
      <alignment horizontal="center" vertical="top" wrapText="1"/>
    </xf>
    <xf numFmtId="0" fontId="74" fillId="35" borderId="10" xfId="0" applyFont="1" applyFill="1" applyBorder="1" applyAlignment="1">
      <alignment horizontal="center" vertical="center" wrapText="1"/>
    </xf>
    <xf numFmtId="0" fontId="62" fillId="0" borderId="10" xfId="0" applyFont="1" applyBorder="1" applyAlignment="1">
      <alignment horizontal="left" vertical="center" wrapText="1"/>
    </xf>
    <xf numFmtId="0" fontId="71" fillId="0" borderId="10" xfId="0" applyFont="1" applyBorder="1" applyAlignment="1">
      <alignment horizontal="center"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2" fillId="35" borderId="12" xfId="0" applyFont="1" applyFill="1" applyBorder="1" applyAlignment="1">
      <alignment horizontal="justify" vertical="center" wrapText="1"/>
    </xf>
    <xf numFmtId="0" fontId="62" fillId="35" borderId="17" xfId="0" applyFont="1" applyFill="1" applyBorder="1" applyAlignment="1">
      <alignment horizontal="justify"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rmal 3" xfId="56"/>
    <cellStyle name="Notas" xfId="57"/>
    <cellStyle name="Percent" xfId="58"/>
    <cellStyle name="Porcentual 2" xfId="59"/>
    <cellStyle name="Porcentual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76200</xdr:rowOff>
    </xdr:from>
    <xdr:to>
      <xdr:col>0</xdr:col>
      <xdr:colOff>1381125</xdr:colOff>
      <xdr:row>0</xdr:row>
      <xdr:rowOff>1152525</xdr:rowOff>
    </xdr:to>
    <xdr:pic>
      <xdr:nvPicPr>
        <xdr:cNvPr id="1" name="Picture 1" descr="Escudo Bogotá_sds_color"/>
        <xdr:cNvPicPr preferRelativeResize="1">
          <a:picLocks noChangeAspect="1"/>
        </xdr:cNvPicPr>
      </xdr:nvPicPr>
      <xdr:blipFill>
        <a:blip r:embed="rId1"/>
        <a:stretch>
          <a:fillRect/>
        </a:stretch>
      </xdr:blipFill>
      <xdr:spPr>
        <a:xfrm>
          <a:off x="361950" y="76200"/>
          <a:ext cx="1019175" cy="1076325"/>
        </a:xfrm>
        <a:prstGeom prst="rect">
          <a:avLst/>
        </a:prstGeom>
        <a:noFill/>
        <a:ln w="9525" cmpd="sng">
          <a:noFill/>
        </a:ln>
      </xdr:spPr>
    </xdr:pic>
    <xdr:clientData/>
  </xdr:twoCellAnchor>
  <xdr:twoCellAnchor editAs="oneCell">
    <xdr:from>
      <xdr:col>14</xdr:col>
      <xdr:colOff>714375</xdr:colOff>
      <xdr:row>0</xdr:row>
      <xdr:rowOff>104775</xdr:rowOff>
    </xdr:from>
    <xdr:to>
      <xdr:col>15</xdr:col>
      <xdr:colOff>723900</xdr:colOff>
      <xdr:row>0</xdr:row>
      <xdr:rowOff>1524000</xdr:rowOff>
    </xdr:to>
    <xdr:pic>
      <xdr:nvPicPr>
        <xdr:cNvPr id="2" name="Picture 31"/>
        <xdr:cNvPicPr preferRelativeResize="1">
          <a:picLocks noChangeAspect="1"/>
        </xdr:cNvPicPr>
      </xdr:nvPicPr>
      <xdr:blipFill>
        <a:blip r:embed="rId2"/>
        <a:stretch>
          <a:fillRect/>
        </a:stretch>
      </xdr:blipFill>
      <xdr:spPr>
        <a:xfrm>
          <a:off x="21231225" y="104775"/>
          <a:ext cx="1352550" cy="1419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57150</xdr:rowOff>
    </xdr:from>
    <xdr:to>
      <xdr:col>0</xdr:col>
      <xdr:colOff>1647825</xdr:colOff>
      <xdr:row>0</xdr:row>
      <xdr:rowOff>1343025</xdr:rowOff>
    </xdr:to>
    <xdr:pic>
      <xdr:nvPicPr>
        <xdr:cNvPr id="1" name="Picture 1" descr="Escudo Bogotá_sds_color"/>
        <xdr:cNvPicPr preferRelativeResize="1">
          <a:picLocks noChangeAspect="1"/>
        </xdr:cNvPicPr>
      </xdr:nvPicPr>
      <xdr:blipFill>
        <a:blip r:embed="rId1"/>
        <a:stretch>
          <a:fillRect/>
        </a:stretch>
      </xdr:blipFill>
      <xdr:spPr>
        <a:xfrm>
          <a:off x="447675" y="57150"/>
          <a:ext cx="1200150" cy="1285875"/>
        </a:xfrm>
        <a:prstGeom prst="rect">
          <a:avLst/>
        </a:prstGeom>
        <a:noFill/>
        <a:ln w="9525" cmpd="sng">
          <a:noFill/>
        </a:ln>
      </xdr:spPr>
    </xdr:pic>
    <xdr:clientData/>
  </xdr:twoCellAnchor>
  <xdr:twoCellAnchor editAs="oneCell">
    <xdr:from>
      <xdr:col>16</xdr:col>
      <xdr:colOff>400050</xdr:colOff>
      <xdr:row>0</xdr:row>
      <xdr:rowOff>66675</xdr:rowOff>
    </xdr:from>
    <xdr:to>
      <xdr:col>16</xdr:col>
      <xdr:colOff>1657350</xdr:colOff>
      <xdr:row>0</xdr:row>
      <xdr:rowOff>1381125</xdr:rowOff>
    </xdr:to>
    <xdr:pic>
      <xdr:nvPicPr>
        <xdr:cNvPr id="2" name="Picture 31"/>
        <xdr:cNvPicPr preferRelativeResize="1">
          <a:picLocks noChangeAspect="1"/>
        </xdr:cNvPicPr>
      </xdr:nvPicPr>
      <xdr:blipFill>
        <a:blip r:embed="rId2"/>
        <a:stretch>
          <a:fillRect/>
        </a:stretch>
      </xdr:blipFill>
      <xdr:spPr>
        <a:xfrm>
          <a:off x="23231475" y="66675"/>
          <a:ext cx="1257300" cy="1314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57150</xdr:rowOff>
    </xdr:from>
    <xdr:to>
      <xdr:col>0</xdr:col>
      <xdr:colOff>1647825</xdr:colOff>
      <xdr:row>0</xdr:row>
      <xdr:rowOff>1343025</xdr:rowOff>
    </xdr:to>
    <xdr:pic>
      <xdr:nvPicPr>
        <xdr:cNvPr id="1" name="Picture 1" descr="Escudo Bogotá_sds_color"/>
        <xdr:cNvPicPr preferRelativeResize="1">
          <a:picLocks noChangeAspect="1"/>
        </xdr:cNvPicPr>
      </xdr:nvPicPr>
      <xdr:blipFill>
        <a:blip r:embed="rId1"/>
        <a:stretch>
          <a:fillRect/>
        </a:stretch>
      </xdr:blipFill>
      <xdr:spPr>
        <a:xfrm>
          <a:off x="447675" y="57150"/>
          <a:ext cx="1200150" cy="1285875"/>
        </a:xfrm>
        <a:prstGeom prst="rect">
          <a:avLst/>
        </a:prstGeom>
        <a:noFill/>
        <a:ln w="9525" cmpd="sng">
          <a:noFill/>
        </a:ln>
      </xdr:spPr>
    </xdr:pic>
    <xdr:clientData/>
  </xdr:twoCellAnchor>
  <xdr:twoCellAnchor editAs="oneCell">
    <xdr:from>
      <xdr:col>16</xdr:col>
      <xdr:colOff>400050</xdr:colOff>
      <xdr:row>0</xdr:row>
      <xdr:rowOff>66675</xdr:rowOff>
    </xdr:from>
    <xdr:to>
      <xdr:col>16</xdr:col>
      <xdr:colOff>1657350</xdr:colOff>
      <xdr:row>0</xdr:row>
      <xdr:rowOff>1381125</xdr:rowOff>
    </xdr:to>
    <xdr:pic>
      <xdr:nvPicPr>
        <xdr:cNvPr id="2" name="Picture 31"/>
        <xdr:cNvPicPr preferRelativeResize="1">
          <a:picLocks noChangeAspect="1"/>
        </xdr:cNvPicPr>
      </xdr:nvPicPr>
      <xdr:blipFill>
        <a:blip r:embed="rId2"/>
        <a:stretch>
          <a:fillRect/>
        </a:stretch>
      </xdr:blipFill>
      <xdr:spPr>
        <a:xfrm>
          <a:off x="16278225" y="66675"/>
          <a:ext cx="12573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S7"/>
  <sheetViews>
    <sheetView showGridLines="0" tabSelected="1" view="pageBreakPreview" zoomScale="80" zoomScaleNormal="60" zoomScaleSheetLayoutView="80" zoomScalePageLayoutView="54" workbookViewId="0" topLeftCell="A1">
      <selection activeCell="B1" sqref="B1:K1"/>
    </sheetView>
  </sheetViews>
  <sheetFormatPr defaultColWidth="11.421875" defaultRowHeight="15"/>
  <cols>
    <col min="1" max="1" width="31.140625" style="2" customWidth="1"/>
    <col min="2" max="2" width="28.8515625" style="2" customWidth="1"/>
    <col min="3" max="3" width="19.8515625" style="2" customWidth="1"/>
    <col min="4" max="4" width="17.140625" style="2" bestFit="1" customWidth="1"/>
    <col min="5" max="6" width="18.8515625" style="2" bestFit="1" customWidth="1"/>
    <col min="7" max="7" width="17.7109375" style="2" customWidth="1"/>
    <col min="8" max="8" width="26.140625" style="2" customWidth="1"/>
    <col min="9" max="9" width="18.8515625" style="2" bestFit="1" customWidth="1"/>
    <col min="10" max="10" width="17.00390625" style="2" customWidth="1"/>
    <col min="11" max="11" width="30.8515625" style="2" bestFit="1" customWidth="1"/>
    <col min="12" max="12" width="20.57421875" style="2" customWidth="1"/>
    <col min="13" max="13" width="18.421875" style="2" customWidth="1"/>
    <col min="14" max="14" width="23.421875" style="2" bestFit="1" customWidth="1"/>
    <col min="15" max="15" width="20.140625" style="2" bestFit="1" customWidth="1"/>
    <col min="16" max="16" width="18.421875" style="2" customWidth="1"/>
    <col min="17" max="68" width="11.421875" style="2" customWidth="1"/>
    <col min="69" max="70" width="0" style="2" hidden="1" customWidth="1"/>
    <col min="71" max="16384" width="11.421875" style="2" customWidth="1"/>
  </cols>
  <sheetData>
    <row r="1" spans="1:16" s="1" customFormat="1" ht="126.75" customHeight="1">
      <c r="A1" s="15"/>
      <c r="B1" s="104" t="s">
        <v>26</v>
      </c>
      <c r="C1" s="105"/>
      <c r="D1" s="105"/>
      <c r="E1" s="105"/>
      <c r="F1" s="105"/>
      <c r="G1" s="105"/>
      <c r="H1" s="105"/>
      <c r="I1" s="105"/>
      <c r="J1" s="105"/>
      <c r="K1" s="106"/>
      <c r="L1" s="107" t="s">
        <v>31</v>
      </c>
      <c r="M1" s="108"/>
      <c r="N1" s="109"/>
      <c r="O1" s="110"/>
      <c r="P1" s="110"/>
    </row>
    <row r="2" spans="1:16" s="1" customFormat="1" ht="36">
      <c r="A2" s="17" t="s">
        <v>27</v>
      </c>
      <c r="B2" s="111" t="s">
        <v>38</v>
      </c>
      <c r="C2" s="112"/>
      <c r="D2" s="112"/>
      <c r="E2" s="112"/>
      <c r="F2" s="112"/>
      <c r="G2" s="112"/>
      <c r="H2" s="112"/>
      <c r="I2" s="112"/>
      <c r="J2" s="112"/>
      <c r="K2" s="113"/>
      <c r="L2" s="17" t="s">
        <v>25</v>
      </c>
      <c r="M2" s="111" t="s">
        <v>154</v>
      </c>
      <c r="N2" s="112"/>
      <c r="O2" s="112"/>
      <c r="P2" s="113"/>
    </row>
    <row r="3" spans="1:71" s="4" customFormat="1" ht="65.25" customHeight="1">
      <c r="A3" s="9" t="s">
        <v>12</v>
      </c>
      <c r="B3" s="10" t="s">
        <v>11</v>
      </c>
      <c r="C3" s="18" t="s">
        <v>28</v>
      </c>
      <c r="D3" s="19" t="s">
        <v>29</v>
      </c>
      <c r="E3" s="9" t="s">
        <v>9</v>
      </c>
      <c r="F3" s="9" t="s">
        <v>10</v>
      </c>
      <c r="G3" s="9" t="s">
        <v>21</v>
      </c>
      <c r="H3" s="9" t="s">
        <v>17</v>
      </c>
      <c r="I3" s="9" t="s">
        <v>16</v>
      </c>
      <c r="J3" s="9" t="s">
        <v>22</v>
      </c>
      <c r="K3" s="9" t="s">
        <v>18</v>
      </c>
      <c r="L3" s="9" t="s">
        <v>19</v>
      </c>
      <c r="M3" s="9" t="s">
        <v>23</v>
      </c>
      <c r="N3" s="9" t="s">
        <v>24</v>
      </c>
      <c r="O3" s="9" t="s">
        <v>20</v>
      </c>
      <c r="P3" s="9" t="s">
        <v>7</v>
      </c>
      <c r="BQ3" s="5" t="s">
        <v>2</v>
      </c>
      <c r="BR3" s="7" t="s">
        <v>0</v>
      </c>
      <c r="BS3" s="6"/>
    </row>
    <row r="4" spans="1:70" s="3" customFormat="1" ht="102" customHeight="1">
      <c r="A4" s="46" t="s">
        <v>32</v>
      </c>
      <c r="B4" s="21" t="s">
        <v>35</v>
      </c>
      <c r="C4" s="120" t="s">
        <v>39</v>
      </c>
      <c r="D4" s="22">
        <v>0.4</v>
      </c>
      <c r="E4" s="60">
        <f>+2!D40</f>
        <v>0.23</v>
      </c>
      <c r="F4" s="61">
        <f>+2!E40</f>
        <v>0.1976470588235294</v>
      </c>
      <c r="G4" s="61">
        <f>+2!F40</f>
        <v>0.18</v>
      </c>
      <c r="H4" s="76">
        <f>+(E4-F4)+G4</f>
        <v>0.2123529411764706</v>
      </c>
      <c r="I4" s="61">
        <f>+'III Reporte'!H40</f>
        <v>0.1861990950226244</v>
      </c>
      <c r="J4" s="75">
        <v>0.43</v>
      </c>
      <c r="K4" s="76">
        <f>+J4+(H4-I4)</f>
        <v>0.4561538461538462</v>
      </c>
      <c r="L4" s="94">
        <f>'III Reporte'!K40</f>
        <v>0.4556073755656108</v>
      </c>
      <c r="M4" s="62">
        <v>0.16</v>
      </c>
      <c r="N4" s="95">
        <f>+M4+(K4-L4)</f>
        <v>0.16054647058823537</v>
      </c>
      <c r="O4" s="61"/>
      <c r="P4" s="58">
        <f>+(F4+I4+L4+O4)*D4</f>
        <v>0.3357814117647059</v>
      </c>
      <c r="BQ4" s="5"/>
      <c r="BR4" s="7"/>
    </row>
    <row r="5" spans="1:70" s="3" customFormat="1" ht="102" customHeight="1">
      <c r="A5" s="46" t="s">
        <v>33</v>
      </c>
      <c r="B5" s="21" t="s">
        <v>36</v>
      </c>
      <c r="C5" s="121"/>
      <c r="D5" s="22">
        <v>0.3</v>
      </c>
      <c r="E5" s="60">
        <f>+2!D54</f>
        <v>0.28</v>
      </c>
      <c r="F5" s="61">
        <f>+2!E54</f>
        <v>0.25</v>
      </c>
      <c r="G5" s="61">
        <f>+2!F54</f>
        <v>0.35</v>
      </c>
      <c r="H5" s="76">
        <f>+(E5-F5)+G5</f>
        <v>0.38</v>
      </c>
      <c r="I5" s="61">
        <f>+'III Reporte'!H54</f>
        <v>0.198</v>
      </c>
      <c r="J5" s="75">
        <v>0.31000000000000005</v>
      </c>
      <c r="K5" s="76">
        <f>+J5+(H5-I5)</f>
        <v>0.49200000000000005</v>
      </c>
      <c r="L5" s="61">
        <f>'III Reporte'!K54</f>
        <v>0.08</v>
      </c>
      <c r="M5" s="62">
        <v>0.06</v>
      </c>
      <c r="N5" s="76">
        <f>+M5+(K5-L5)</f>
        <v>0.47200000000000003</v>
      </c>
      <c r="O5" s="61"/>
      <c r="P5" s="58">
        <f>+(F5+I5+L5+O5)*D5</f>
        <v>0.1584</v>
      </c>
      <c r="BQ5" s="5"/>
      <c r="BR5" s="7"/>
    </row>
    <row r="6" spans="1:71" ht="102" customHeight="1">
      <c r="A6" s="46" t="s">
        <v>34</v>
      </c>
      <c r="B6" s="21" t="s">
        <v>37</v>
      </c>
      <c r="C6" s="122"/>
      <c r="D6" s="22">
        <v>0.3</v>
      </c>
      <c r="E6" s="60">
        <f>+2!D62</f>
        <v>0.4</v>
      </c>
      <c r="F6" s="61">
        <f>+2!E62</f>
        <v>0.39</v>
      </c>
      <c r="G6" s="61">
        <f>+2!F62</f>
        <v>0.2</v>
      </c>
      <c r="H6" s="76">
        <f>+(E6-F6)+G6</f>
        <v>0.21000000000000002</v>
      </c>
      <c r="I6" s="61">
        <f>+'III Reporte'!H62</f>
        <v>0.21000000000000002</v>
      </c>
      <c r="J6" s="75">
        <v>0.2</v>
      </c>
      <c r="K6" s="61"/>
      <c r="L6" s="61">
        <f>'III Reporte'!K62</f>
        <v>0.2</v>
      </c>
      <c r="M6" s="62">
        <v>0.2</v>
      </c>
      <c r="N6" s="61"/>
      <c r="O6" s="61"/>
      <c r="P6" s="58">
        <f>+(F6+I6+L6+O6)*D6</f>
        <v>0.24</v>
      </c>
      <c r="BQ6" s="5" t="s">
        <v>3</v>
      </c>
      <c r="BR6" s="7" t="s">
        <v>1</v>
      </c>
      <c r="BS6" s="6"/>
    </row>
    <row r="7" spans="1:16" ht="28.5" customHeight="1">
      <c r="A7" s="114" t="s">
        <v>6</v>
      </c>
      <c r="B7" s="115"/>
      <c r="C7" s="116"/>
      <c r="D7" s="57">
        <f>+SUM(D4:D6)</f>
        <v>1</v>
      </c>
      <c r="E7" s="117"/>
      <c r="F7" s="118"/>
      <c r="G7" s="118"/>
      <c r="H7" s="118"/>
      <c r="I7" s="118"/>
      <c r="J7" s="118"/>
      <c r="K7" s="118"/>
      <c r="L7" s="118"/>
      <c r="M7" s="118"/>
      <c r="N7" s="118"/>
      <c r="O7" s="119"/>
      <c r="P7" s="59">
        <f>SUM(P4:P6)</f>
        <v>0.7341814117647059</v>
      </c>
    </row>
  </sheetData>
  <sheetProtection/>
  <mergeCells count="8">
    <mergeCell ref="B1:K1"/>
    <mergeCell ref="L1:N1"/>
    <mergeCell ref="O1:P1"/>
    <mergeCell ref="B2:K2"/>
    <mergeCell ref="M2:P2"/>
    <mergeCell ref="A7:C7"/>
    <mergeCell ref="E7:O7"/>
    <mergeCell ref="C4:C6"/>
  </mergeCells>
  <hyperlinks>
    <hyperlink ref="B4" location="'HV Indicadores Meta 1'!A1" display="HV Indicadores'!A1"/>
    <hyperlink ref="B5" location="'HV Indicadores Meta 2'!A1" display="HV Indicadores (2)'!A1"/>
    <hyperlink ref="B6" location="'HV Indicadores Meta 3'!A1" display="HV Indicadores (3)'!A1"/>
  </hyperlinks>
  <printOptions gridLines="1" horizontalCentered="1" verticalCentered="1"/>
  <pageMargins left="0.1968503937007874" right="0.1968503937007874" top="0.1968503937007874" bottom="0.1968503937007874" header="0.1968503937007874" footer="0.1968503937007874"/>
  <pageSetup orientation="landscape" paperSize="14" scale="46" r:id="rId2"/>
  <drawing r:id="rId1"/>
</worksheet>
</file>

<file path=xl/worksheets/sheet2.xml><?xml version="1.0" encoding="utf-8"?>
<worksheet xmlns="http://schemas.openxmlformats.org/spreadsheetml/2006/main" xmlns:r="http://schemas.openxmlformats.org/officeDocument/2006/relationships">
  <dimension ref="A1:V62"/>
  <sheetViews>
    <sheetView view="pageBreakPreview" zoomScale="55" zoomScaleNormal="60" zoomScaleSheetLayoutView="5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11.421875" defaultRowHeight="15"/>
  <cols>
    <col min="1" max="1" width="29.57421875" style="0" customWidth="1"/>
    <col min="2" max="2" width="36.00390625" style="0" customWidth="1"/>
    <col min="3" max="3" width="36.7109375" style="0" customWidth="1"/>
    <col min="4" max="6" width="16.421875" style="0" hidden="1" customWidth="1"/>
    <col min="7" max="7" width="24.00390625" style="0" hidden="1" customWidth="1"/>
    <col min="8" max="8" width="21.140625" style="0" hidden="1" customWidth="1"/>
    <col min="9" max="9" width="16.421875" style="0" customWidth="1"/>
    <col min="10" max="10" width="20.28125" style="0" customWidth="1"/>
    <col min="11" max="11" width="17.8515625" style="0" customWidth="1"/>
    <col min="12" max="13" width="23.00390625" style="0" customWidth="1"/>
    <col min="14" max="14" width="19.00390625" style="0" customWidth="1"/>
    <col min="15" max="15" width="64.7109375" style="0" customWidth="1"/>
    <col min="16" max="16" width="55.8515625" style="0" customWidth="1"/>
    <col min="17" max="17" width="27.8515625" style="0" customWidth="1"/>
  </cols>
  <sheetData>
    <row r="1" spans="1:17" ht="114" customHeight="1">
      <c r="A1" s="13"/>
      <c r="B1" s="110" t="s">
        <v>103</v>
      </c>
      <c r="C1" s="110"/>
      <c r="D1" s="110"/>
      <c r="E1" s="110"/>
      <c r="F1" s="110"/>
      <c r="G1" s="110"/>
      <c r="H1" s="110"/>
      <c r="I1" s="110"/>
      <c r="J1" s="110"/>
      <c r="K1" s="110"/>
      <c r="L1" s="110"/>
      <c r="M1" s="110"/>
      <c r="N1" s="138" t="s">
        <v>31</v>
      </c>
      <c r="O1" s="138"/>
      <c r="P1" s="138"/>
      <c r="Q1" s="13"/>
    </row>
    <row r="2" spans="1:17" ht="27" customHeight="1">
      <c r="A2" s="64" t="s">
        <v>30</v>
      </c>
      <c r="B2" s="139" t="s">
        <v>38</v>
      </c>
      <c r="C2" s="139"/>
      <c r="D2" s="139"/>
      <c r="E2" s="139"/>
      <c r="F2" s="139"/>
      <c r="G2" s="139"/>
      <c r="H2" s="139"/>
      <c r="I2" s="139"/>
      <c r="J2" s="139"/>
      <c r="K2" s="139"/>
      <c r="L2" s="139"/>
      <c r="M2" s="139"/>
      <c r="N2" s="17" t="s">
        <v>25</v>
      </c>
      <c r="O2" s="139" t="s">
        <v>154</v>
      </c>
      <c r="P2" s="139"/>
      <c r="Q2" s="139"/>
    </row>
    <row r="3" spans="1:17" ht="75">
      <c r="A3" s="23" t="s">
        <v>12</v>
      </c>
      <c r="B3" s="24" t="s">
        <v>4</v>
      </c>
      <c r="C3" s="24" t="s">
        <v>13</v>
      </c>
      <c r="D3" s="9" t="s">
        <v>83</v>
      </c>
      <c r="E3" s="9" t="s">
        <v>10</v>
      </c>
      <c r="F3" s="9" t="s">
        <v>21</v>
      </c>
      <c r="G3" s="9" t="s">
        <v>104</v>
      </c>
      <c r="H3" s="16" t="s">
        <v>16</v>
      </c>
      <c r="I3" s="16" t="s">
        <v>22</v>
      </c>
      <c r="J3" s="16" t="s">
        <v>18</v>
      </c>
      <c r="K3" s="16" t="s">
        <v>19</v>
      </c>
      <c r="L3" s="16" t="s">
        <v>23</v>
      </c>
      <c r="M3" s="16" t="s">
        <v>24</v>
      </c>
      <c r="N3" s="16" t="s">
        <v>20</v>
      </c>
      <c r="O3" s="38" t="s">
        <v>8</v>
      </c>
      <c r="P3" s="38" t="s">
        <v>14</v>
      </c>
      <c r="Q3" s="38" t="s">
        <v>15</v>
      </c>
    </row>
    <row r="4" spans="1:20" ht="408.75" customHeight="1">
      <c r="A4" s="123" t="str">
        <f>+1!A4</f>
        <v>Realizar las acciones necesarias para el Mantenimiento y Sostenibilidad del Sistema de Gestión de la SDS</v>
      </c>
      <c r="B4" s="140" t="s">
        <v>40</v>
      </c>
      <c r="C4" s="28" t="s">
        <v>49</v>
      </c>
      <c r="D4" s="40">
        <v>0.03</v>
      </c>
      <c r="E4" s="40">
        <v>0.01764705882352941</v>
      </c>
      <c r="F4" s="40">
        <v>0.02</v>
      </c>
      <c r="G4" s="40">
        <f>+D4-E4+F4</f>
        <v>0.032352941176470584</v>
      </c>
      <c r="H4" s="71">
        <f>+G4*(11/13)</f>
        <v>0.027375565610859725</v>
      </c>
      <c r="I4" s="40">
        <v>0.01</v>
      </c>
      <c r="J4" s="40">
        <f>+I4+(G4-H4)</f>
        <v>0.01497737556561086</v>
      </c>
      <c r="K4" s="71">
        <v>0.01440737556561086</v>
      </c>
      <c r="L4" s="11"/>
      <c r="M4" s="71">
        <f>+J4-K4</f>
        <v>0.0005699999999999993</v>
      </c>
      <c r="N4" s="11"/>
      <c r="O4" s="49" t="s">
        <v>179</v>
      </c>
      <c r="P4" s="49" t="s">
        <v>180</v>
      </c>
      <c r="Q4" s="134" t="s">
        <v>197</v>
      </c>
      <c r="T4" s="41"/>
    </row>
    <row r="5" spans="1:17" ht="102" customHeight="1">
      <c r="A5" s="124"/>
      <c r="B5" s="141"/>
      <c r="C5" s="28" t="s">
        <v>91</v>
      </c>
      <c r="D5" s="40">
        <v>0.01</v>
      </c>
      <c r="E5" s="40">
        <v>0.01</v>
      </c>
      <c r="F5" s="40">
        <v>0.01</v>
      </c>
      <c r="G5" s="40">
        <f>+F5</f>
        <v>0.01</v>
      </c>
      <c r="H5" s="40">
        <v>0.01</v>
      </c>
      <c r="I5" s="40">
        <v>0.01</v>
      </c>
      <c r="J5" s="40">
        <v>0.01</v>
      </c>
      <c r="K5" s="93">
        <v>0.01</v>
      </c>
      <c r="L5" s="11"/>
      <c r="M5" s="11"/>
      <c r="N5" s="11"/>
      <c r="O5" s="66" t="s">
        <v>181</v>
      </c>
      <c r="P5" s="49" t="s">
        <v>155</v>
      </c>
      <c r="Q5" s="135"/>
    </row>
    <row r="6" spans="1:17" ht="15.75">
      <c r="A6" s="124"/>
      <c r="B6" s="25" t="s">
        <v>5</v>
      </c>
      <c r="C6" s="29"/>
      <c r="D6" s="42">
        <f aca="true" t="shared" si="0" ref="D6:N6">+SUM(D4:D5)</f>
        <v>0.04</v>
      </c>
      <c r="E6" s="42">
        <f t="shared" si="0"/>
        <v>0.027647058823529413</v>
      </c>
      <c r="F6" s="42">
        <f t="shared" si="0"/>
        <v>0.03</v>
      </c>
      <c r="G6" s="42">
        <f t="shared" si="0"/>
        <v>0.042352941176470586</v>
      </c>
      <c r="H6" s="42">
        <f t="shared" si="0"/>
        <v>0.03737556561085972</v>
      </c>
      <c r="I6" s="42">
        <f t="shared" si="0"/>
        <v>0.02</v>
      </c>
      <c r="J6" s="42">
        <f t="shared" si="0"/>
        <v>0.02497737556561086</v>
      </c>
      <c r="K6" s="42">
        <f>+SUM(K4:K5)</f>
        <v>0.02440737556561086</v>
      </c>
      <c r="L6" s="42">
        <f t="shared" si="0"/>
        <v>0</v>
      </c>
      <c r="M6" s="42">
        <f t="shared" si="0"/>
        <v>0.0005699999999999993</v>
      </c>
      <c r="N6" s="42">
        <f t="shared" si="0"/>
        <v>0</v>
      </c>
      <c r="O6" s="47"/>
      <c r="P6" s="49"/>
      <c r="Q6" s="135"/>
    </row>
    <row r="7" spans="1:17" ht="60">
      <c r="A7" s="124"/>
      <c r="B7" s="130" t="s">
        <v>92</v>
      </c>
      <c r="C7" s="28" t="s">
        <v>50</v>
      </c>
      <c r="D7" s="40">
        <v>0.01</v>
      </c>
      <c r="E7" s="40">
        <f>+D7</f>
        <v>0.01</v>
      </c>
      <c r="F7" s="40">
        <v>0.01</v>
      </c>
      <c r="G7" s="40">
        <f>+F7</f>
        <v>0.01</v>
      </c>
      <c r="H7" s="40">
        <v>0.01</v>
      </c>
      <c r="I7" s="40">
        <v>0.01</v>
      </c>
      <c r="J7" s="40">
        <v>0.01</v>
      </c>
      <c r="K7" s="93">
        <v>0.01</v>
      </c>
      <c r="L7" s="11"/>
      <c r="M7" s="11"/>
      <c r="N7" s="11"/>
      <c r="O7" s="53" t="s">
        <v>182</v>
      </c>
      <c r="P7" s="49" t="s">
        <v>156</v>
      </c>
      <c r="Q7" s="135"/>
    </row>
    <row r="8" spans="1:17" ht="403.5" customHeight="1">
      <c r="A8" s="124"/>
      <c r="B8" s="130"/>
      <c r="C8" s="28" t="s">
        <v>51</v>
      </c>
      <c r="D8" s="40">
        <v>0.01</v>
      </c>
      <c r="E8" s="40">
        <f>+D8</f>
        <v>0.01</v>
      </c>
      <c r="F8" s="40">
        <v>0.01</v>
      </c>
      <c r="G8" s="40">
        <f>+F8</f>
        <v>0.01</v>
      </c>
      <c r="H8" s="40">
        <v>0.01</v>
      </c>
      <c r="I8" s="40">
        <v>0.01</v>
      </c>
      <c r="J8" s="40">
        <v>0.01</v>
      </c>
      <c r="K8" s="93">
        <v>0.01</v>
      </c>
      <c r="L8" s="11"/>
      <c r="M8" s="11"/>
      <c r="N8" s="11"/>
      <c r="O8" s="53" t="s">
        <v>183</v>
      </c>
      <c r="P8" s="49" t="s">
        <v>184</v>
      </c>
      <c r="Q8" s="135"/>
    </row>
    <row r="9" spans="1:17" ht="77.25" customHeight="1">
      <c r="A9" s="124"/>
      <c r="B9" s="130"/>
      <c r="C9" s="28" t="s">
        <v>52</v>
      </c>
      <c r="D9" s="40">
        <v>0.02</v>
      </c>
      <c r="E9" s="40">
        <v>0</v>
      </c>
      <c r="F9" s="40"/>
      <c r="G9" s="40">
        <v>0.02</v>
      </c>
      <c r="H9" s="71">
        <v>0</v>
      </c>
      <c r="I9" s="40">
        <v>0.02</v>
      </c>
      <c r="J9" s="71">
        <v>0.04</v>
      </c>
      <c r="K9" s="93">
        <v>0.04</v>
      </c>
      <c r="L9" s="11"/>
      <c r="M9" s="11"/>
      <c r="N9" s="11"/>
      <c r="O9" s="53" t="s">
        <v>185</v>
      </c>
      <c r="P9" s="84" t="s">
        <v>157</v>
      </c>
      <c r="Q9" s="135"/>
    </row>
    <row r="10" spans="1:17" ht="15.75">
      <c r="A10" s="124"/>
      <c r="B10" s="25" t="s">
        <v>5</v>
      </c>
      <c r="C10" s="25"/>
      <c r="D10" s="42">
        <f aca="true" t="shared" si="1" ref="D10:N10">+SUM(D7:D9)</f>
        <v>0.04</v>
      </c>
      <c r="E10" s="42">
        <f t="shared" si="1"/>
        <v>0.02</v>
      </c>
      <c r="F10" s="42">
        <f t="shared" si="1"/>
        <v>0.02</v>
      </c>
      <c r="G10" s="42">
        <f t="shared" si="1"/>
        <v>0.04</v>
      </c>
      <c r="H10" s="42">
        <f t="shared" si="1"/>
        <v>0.02</v>
      </c>
      <c r="I10" s="42">
        <f t="shared" si="1"/>
        <v>0.04</v>
      </c>
      <c r="J10" s="42">
        <f>+SUM(J7:J9)</f>
        <v>0.06</v>
      </c>
      <c r="K10" s="42">
        <f t="shared" si="1"/>
        <v>0.06</v>
      </c>
      <c r="L10" s="42">
        <f t="shared" si="1"/>
        <v>0</v>
      </c>
      <c r="M10" s="42">
        <f t="shared" si="1"/>
        <v>0</v>
      </c>
      <c r="N10" s="42">
        <f t="shared" si="1"/>
        <v>0</v>
      </c>
      <c r="O10" s="47"/>
      <c r="P10" s="49"/>
      <c r="Q10" s="135"/>
    </row>
    <row r="11" spans="1:17" ht="15.75">
      <c r="A11" s="124"/>
      <c r="B11" s="130" t="s">
        <v>41</v>
      </c>
      <c r="C11" s="28" t="s">
        <v>53</v>
      </c>
      <c r="D11" s="40">
        <v>0.03</v>
      </c>
      <c r="E11" s="40">
        <v>0.03</v>
      </c>
      <c r="F11" s="56"/>
      <c r="G11" s="50"/>
      <c r="H11" s="36"/>
      <c r="I11" s="36"/>
      <c r="J11" s="36"/>
      <c r="K11" s="36"/>
      <c r="L11" s="36"/>
      <c r="M11" s="36"/>
      <c r="N11" s="36"/>
      <c r="O11" s="65"/>
      <c r="P11" s="65"/>
      <c r="Q11" s="135"/>
    </row>
    <row r="12" spans="1:17" ht="75">
      <c r="A12" s="124"/>
      <c r="B12" s="130"/>
      <c r="C12" s="28" t="s">
        <v>54</v>
      </c>
      <c r="D12" s="40">
        <v>0.01</v>
      </c>
      <c r="E12" s="40">
        <v>0.01</v>
      </c>
      <c r="F12" s="40">
        <v>0.01</v>
      </c>
      <c r="G12" s="40">
        <f>+F12</f>
        <v>0.01</v>
      </c>
      <c r="H12" s="40">
        <v>0.01</v>
      </c>
      <c r="I12" s="40">
        <v>0.01</v>
      </c>
      <c r="J12" s="40">
        <v>0.01</v>
      </c>
      <c r="K12" s="93">
        <v>0.01</v>
      </c>
      <c r="L12" s="12"/>
      <c r="M12" s="12"/>
      <c r="N12" s="12"/>
      <c r="O12" s="49" t="s">
        <v>160</v>
      </c>
      <c r="P12" s="49" t="s">
        <v>158</v>
      </c>
      <c r="Q12" s="135"/>
    </row>
    <row r="13" spans="1:17" ht="75">
      <c r="A13" s="124"/>
      <c r="B13" s="130"/>
      <c r="C13" s="28" t="s">
        <v>55</v>
      </c>
      <c r="D13" s="40">
        <v>0.03</v>
      </c>
      <c r="E13" s="40">
        <v>0.03</v>
      </c>
      <c r="F13" s="56"/>
      <c r="G13" s="56"/>
      <c r="H13" s="56"/>
      <c r="I13" s="40">
        <v>0.02</v>
      </c>
      <c r="J13" s="40">
        <v>0.02</v>
      </c>
      <c r="K13" s="93">
        <v>0.02</v>
      </c>
      <c r="L13" s="67"/>
      <c r="M13" s="67"/>
      <c r="N13" s="67"/>
      <c r="O13" s="53" t="s">
        <v>161</v>
      </c>
      <c r="P13" s="53" t="s">
        <v>159</v>
      </c>
      <c r="Q13" s="135"/>
    </row>
    <row r="14" spans="1:17" ht="75">
      <c r="A14" s="124"/>
      <c r="B14" s="130"/>
      <c r="C14" s="28" t="s">
        <v>56</v>
      </c>
      <c r="D14" s="40">
        <v>0.01</v>
      </c>
      <c r="E14" s="40">
        <v>0.01</v>
      </c>
      <c r="F14" s="40">
        <v>0.01</v>
      </c>
      <c r="G14" s="40">
        <f>+F14</f>
        <v>0.01</v>
      </c>
      <c r="H14" s="40">
        <v>0.01</v>
      </c>
      <c r="I14" s="40">
        <v>0.01</v>
      </c>
      <c r="J14" s="40">
        <v>0.01</v>
      </c>
      <c r="K14" s="93">
        <v>0.01</v>
      </c>
      <c r="L14" s="11"/>
      <c r="M14" s="11"/>
      <c r="N14" s="11"/>
      <c r="O14" s="49" t="s">
        <v>113</v>
      </c>
      <c r="P14" s="49" t="s">
        <v>162</v>
      </c>
      <c r="Q14" s="135"/>
    </row>
    <row r="15" spans="1:17" ht="75">
      <c r="A15" s="124"/>
      <c r="B15" s="130"/>
      <c r="C15" s="28" t="s">
        <v>57</v>
      </c>
      <c r="D15" s="40">
        <v>0.01</v>
      </c>
      <c r="E15" s="40">
        <v>0.01</v>
      </c>
      <c r="F15" s="40">
        <v>0.01</v>
      </c>
      <c r="G15" s="40">
        <f>+F15</f>
        <v>0.01</v>
      </c>
      <c r="H15" s="40">
        <v>0.01</v>
      </c>
      <c r="I15" s="40">
        <v>0.01</v>
      </c>
      <c r="J15" s="40">
        <v>0.01</v>
      </c>
      <c r="K15" s="93">
        <v>0.01</v>
      </c>
      <c r="L15" s="11"/>
      <c r="M15" s="11"/>
      <c r="N15" s="11"/>
      <c r="O15" s="66" t="s">
        <v>163</v>
      </c>
      <c r="P15" s="53" t="s">
        <v>200</v>
      </c>
      <c r="Q15" s="135"/>
    </row>
    <row r="16" spans="1:17" ht="37.5" customHeight="1">
      <c r="A16" s="124"/>
      <c r="B16" s="25" t="s">
        <v>5</v>
      </c>
      <c r="C16" s="29"/>
      <c r="D16" s="42">
        <f>+SUM(D11:D15)</f>
        <v>0.09</v>
      </c>
      <c r="E16" s="42">
        <f>+SUM(E11:E15)</f>
        <v>0.09</v>
      </c>
      <c r="F16" s="42">
        <f>+SUM(F11:F15)</f>
        <v>0.03</v>
      </c>
      <c r="G16" s="42">
        <f>+SUM(G11:G15)</f>
        <v>0.03</v>
      </c>
      <c r="H16" s="33">
        <f>+SUM(H11:H15)</f>
        <v>0.03</v>
      </c>
      <c r="I16" s="33">
        <f aca="true" t="shared" si="2" ref="I16:N16">+SUM(I11:I15)</f>
        <v>0.05</v>
      </c>
      <c r="J16" s="33">
        <f t="shared" si="2"/>
        <v>0.05</v>
      </c>
      <c r="K16" s="33">
        <f t="shared" si="2"/>
        <v>0.05</v>
      </c>
      <c r="L16" s="33">
        <f t="shared" si="2"/>
        <v>0</v>
      </c>
      <c r="M16" s="33">
        <f t="shared" si="2"/>
        <v>0</v>
      </c>
      <c r="N16" s="33">
        <f t="shared" si="2"/>
        <v>0</v>
      </c>
      <c r="O16" s="47"/>
      <c r="P16" s="49"/>
      <c r="Q16" s="135"/>
    </row>
    <row r="17" spans="1:17" s="87" customFormat="1" ht="60">
      <c r="A17" s="124"/>
      <c r="B17" s="130" t="s">
        <v>42</v>
      </c>
      <c r="C17" s="28" t="s">
        <v>58</v>
      </c>
      <c r="D17" s="40"/>
      <c r="E17" s="85"/>
      <c r="F17" s="40"/>
      <c r="G17" s="86"/>
      <c r="H17" s="67"/>
      <c r="I17" s="88">
        <v>0.06</v>
      </c>
      <c r="J17" s="88">
        <v>0.06</v>
      </c>
      <c r="K17" s="93">
        <v>0.06</v>
      </c>
      <c r="L17" s="67"/>
      <c r="M17" s="67"/>
      <c r="N17" s="67"/>
      <c r="O17" s="66" t="s">
        <v>165</v>
      </c>
      <c r="P17" s="53" t="s">
        <v>164</v>
      </c>
      <c r="Q17" s="135"/>
    </row>
    <row r="18" spans="1:17" s="87" customFormat="1" ht="75">
      <c r="A18" s="124"/>
      <c r="B18" s="130"/>
      <c r="C18" s="28" t="s">
        <v>93</v>
      </c>
      <c r="D18" s="40"/>
      <c r="E18" s="85"/>
      <c r="F18" s="40"/>
      <c r="G18" s="86"/>
      <c r="H18" s="67"/>
      <c r="I18" s="88">
        <v>0.04</v>
      </c>
      <c r="J18" s="88">
        <v>0.04</v>
      </c>
      <c r="K18" s="93">
        <v>0.04</v>
      </c>
      <c r="L18" s="67"/>
      <c r="M18" s="67"/>
      <c r="N18" s="67"/>
      <c r="O18" s="66" t="s">
        <v>168</v>
      </c>
      <c r="P18" s="53" t="s">
        <v>166</v>
      </c>
      <c r="Q18" s="135"/>
    </row>
    <row r="19" spans="1:17" s="87" customFormat="1" ht="75">
      <c r="A19" s="124"/>
      <c r="B19" s="130"/>
      <c r="C19" s="28" t="s">
        <v>59</v>
      </c>
      <c r="D19" s="40"/>
      <c r="E19" s="85"/>
      <c r="F19" s="40"/>
      <c r="G19" s="86"/>
      <c r="H19" s="67"/>
      <c r="I19" s="88">
        <v>0.06</v>
      </c>
      <c r="J19" s="88">
        <v>0.06</v>
      </c>
      <c r="K19" s="93">
        <v>0.06</v>
      </c>
      <c r="L19" s="67"/>
      <c r="M19" s="67"/>
      <c r="N19" s="67"/>
      <c r="O19" s="66" t="s">
        <v>169</v>
      </c>
      <c r="P19" s="53" t="s">
        <v>167</v>
      </c>
      <c r="Q19" s="135"/>
    </row>
    <row r="20" spans="1:17" s="87" customFormat="1" ht="60">
      <c r="A20" s="124"/>
      <c r="B20" s="130"/>
      <c r="C20" s="28" t="s">
        <v>60</v>
      </c>
      <c r="D20" s="40"/>
      <c r="E20" s="85"/>
      <c r="F20" s="40"/>
      <c r="G20" s="86"/>
      <c r="H20" s="67"/>
      <c r="I20" s="88">
        <v>0.02</v>
      </c>
      <c r="J20" s="88">
        <v>0.02</v>
      </c>
      <c r="K20" s="93">
        <v>0.02</v>
      </c>
      <c r="L20" s="67"/>
      <c r="M20" s="67"/>
      <c r="N20" s="67"/>
      <c r="O20" s="66" t="s">
        <v>171</v>
      </c>
      <c r="P20" s="53" t="s">
        <v>170</v>
      </c>
      <c r="Q20" s="135"/>
    </row>
    <row r="21" spans="1:17" ht="15.75">
      <c r="A21" s="124"/>
      <c r="B21" s="25" t="s">
        <v>5</v>
      </c>
      <c r="C21" s="25"/>
      <c r="D21" s="42">
        <v>0</v>
      </c>
      <c r="E21" s="42">
        <v>0</v>
      </c>
      <c r="F21" s="33">
        <f aca="true" t="shared" si="3" ref="F21:N21">+SUM(F17:F20)</f>
        <v>0</v>
      </c>
      <c r="G21" s="33">
        <f t="shared" si="3"/>
        <v>0</v>
      </c>
      <c r="H21" s="33">
        <f t="shared" si="3"/>
        <v>0</v>
      </c>
      <c r="I21" s="33">
        <f t="shared" si="3"/>
        <v>0.18</v>
      </c>
      <c r="J21" s="33">
        <f t="shared" si="3"/>
        <v>0.18</v>
      </c>
      <c r="K21" s="33">
        <f t="shared" si="3"/>
        <v>0.18</v>
      </c>
      <c r="L21" s="33">
        <f t="shared" si="3"/>
        <v>0</v>
      </c>
      <c r="M21" s="33">
        <f t="shared" si="3"/>
        <v>0</v>
      </c>
      <c r="N21" s="33">
        <f t="shared" si="3"/>
        <v>0</v>
      </c>
      <c r="O21" s="47"/>
      <c r="P21" s="49"/>
      <c r="Q21" s="135"/>
    </row>
    <row r="22" spans="1:17" s="87" customFormat="1" ht="58.5" customHeight="1">
      <c r="A22" s="124"/>
      <c r="B22" s="130" t="s">
        <v>43</v>
      </c>
      <c r="C22" s="28" t="s">
        <v>61</v>
      </c>
      <c r="D22" s="40"/>
      <c r="E22" s="85"/>
      <c r="F22" s="40"/>
      <c r="G22" s="86"/>
      <c r="H22" s="67"/>
      <c r="I22" s="88">
        <v>0.03</v>
      </c>
      <c r="J22" s="88">
        <v>0.03</v>
      </c>
      <c r="K22" s="93">
        <v>0.03</v>
      </c>
      <c r="L22" s="67"/>
      <c r="M22" s="67"/>
      <c r="N22" s="67"/>
      <c r="O22" s="66" t="s">
        <v>173</v>
      </c>
      <c r="P22" s="53" t="s">
        <v>172</v>
      </c>
      <c r="Q22" s="135"/>
    </row>
    <row r="23" spans="1:17" s="87" customFormat="1" ht="58.5" customHeight="1">
      <c r="A23" s="124"/>
      <c r="B23" s="130"/>
      <c r="C23" s="28" t="s">
        <v>62</v>
      </c>
      <c r="D23" s="40"/>
      <c r="E23" s="85"/>
      <c r="F23" s="40"/>
      <c r="G23" s="86"/>
      <c r="H23" s="67"/>
      <c r="I23" s="88">
        <v>0.04</v>
      </c>
      <c r="J23" s="88">
        <v>0.04</v>
      </c>
      <c r="K23" s="93">
        <v>0.04</v>
      </c>
      <c r="L23" s="67"/>
      <c r="M23" s="67"/>
      <c r="N23" s="67"/>
      <c r="O23" s="66" t="s">
        <v>186</v>
      </c>
      <c r="P23" s="53" t="s">
        <v>172</v>
      </c>
      <c r="Q23" s="135"/>
    </row>
    <row r="24" spans="1:17" ht="15.75">
      <c r="A24" s="124"/>
      <c r="B24" s="25" t="s">
        <v>5</v>
      </c>
      <c r="C24" s="29"/>
      <c r="D24" s="42">
        <v>0</v>
      </c>
      <c r="E24" s="42">
        <v>0</v>
      </c>
      <c r="F24" s="42">
        <v>0</v>
      </c>
      <c r="G24" s="42">
        <v>0</v>
      </c>
      <c r="H24" s="42">
        <v>0</v>
      </c>
      <c r="I24" s="89">
        <f aca="true" t="shared" si="4" ref="I24:N24">I22+I23</f>
        <v>0.07</v>
      </c>
      <c r="J24" s="89">
        <f t="shared" si="4"/>
        <v>0.07</v>
      </c>
      <c r="K24" s="89">
        <f t="shared" si="4"/>
        <v>0.07</v>
      </c>
      <c r="L24" s="89">
        <f t="shared" si="4"/>
        <v>0</v>
      </c>
      <c r="M24" s="89">
        <f t="shared" si="4"/>
        <v>0</v>
      </c>
      <c r="N24" s="89">
        <f t="shared" si="4"/>
        <v>0</v>
      </c>
      <c r="O24" s="47"/>
      <c r="P24" s="49"/>
      <c r="Q24" s="135"/>
    </row>
    <row r="25" spans="1:17" ht="53.25" customHeight="1">
      <c r="A25" s="124"/>
      <c r="B25" s="130" t="s">
        <v>94</v>
      </c>
      <c r="C25" s="28" t="s">
        <v>63</v>
      </c>
      <c r="D25" s="56"/>
      <c r="E25" s="43"/>
      <c r="F25" s="40">
        <v>0.01</v>
      </c>
      <c r="G25" s="40">
        <f>+F25</f>
        <v>0.01</v>
      </c>
      <c r="H25" s="40">
        <v>0.01</v>
      </c>
      <c r="I25" s="56"/>
      <c r="J25" s="56"/>
      <c r="K25" s="36"/>
      <c r="L25" s="36"/>
      <c r="M25" s="36"/>
      <c r="N25" s="36"/>
      <c r="O25" s="65"/>
      <c r="P25" s="65"/>
      <c r="Q25" s="135"/>
    </row>
    <row r="26" spans="1:17" ht="45">
      <c r="A26" s="124"/>
      <c r="B26" s="130"/>
      <c r="C26" s="28" t="s">
        <v>64</v>
      </c>
      <c r="D26" s="56"/>
      <c r="E26" s="43"/>
      <c r="F26" s="40">
        <v>0.02</v>
      </c>
      <c r="G26" s="40">
        <f>+F26</f>
        <v>0.02</v>
      </c>
      <c r="H26" s="40">
        <v>0.02</v>
      </c>
      <c r="I26" s="56"/>
      <c r="J26" s="56"/>
      <c r="K26" s="36"/>
      <c r="L26" s="36"/>
      <c r="M26" s="36"/>
      <c r="N26" s="36"/>
      <c r="O26" s="48"/>
      <c r="P26" s="65"/>
      <c r="Q26" s="135"/>
    </row>
    <row r="27" spans="1:17" ht="45">
      <c r="A27" s="124"/>
      <c r="B27" s="130"/>
      <c r="C27" s="28" t="s">
        <v>95</v>
      </c>
      <c r="D27" s="56"/>
      <c r="E27" s="43"/>
      <c r="F27" s="40">
        <v>0.01</v>
      </c>
      <c r="G27" s="40">
        <f>+F27</f>
        <v>0.01</v>
      </c>
      <c r="H27" s="40">
        <v>0.01</v>
      </c>
      <c r="I27" s="56"/>
      <c r="J27" s="56"/>
      <c r="K27" s="36"/>
      <c r="L27" s="36"/>
      <c r="M27" s="36"/>
      <c r="N27" s="36"/>
      <c r="O27" s="48"/>
      <c r="P27" s="65"/>
      <c r="Q27" s="135"/>
    </row>
    <row r="28" spans="1:17" ht="15.75">
      <c r="A28" s="124"/>
      <c r="B28" s="25" t="s">
        <v>5</v>
      </c>
      <c r="C28" s="25"/>
      <c r="D28" s="42">
        <f aca="true" t="shared" si="5" ref="D28:N28">+SUM(D25:D27)</f>
        <v>0</v>
      </c>
      <c r="E28" s="42">
        <f t="shared" si="5"/>
        <v>0</v>
      </c>
      <c r="F28" s="42">
        <f t="shared" si="5"/>
        <v>0.04</v>
      </c>
      <c r="G28" s="42">
        <f t="shared" si="5"/>
        <v>0.04</v>
      </c>
      <c r="H28" s="42">
        <f t="shared" si="5"/>
        <v>0.04</v>
      </c>
      <c r="I28" s="42">
        <f t="shared" si="5"/>
        <v>0</v>
      </c>
      <c r="J28" s="42">
        <f t="shared" si="5"/>
        <v>0</v>
      </c>
      <c r="K28" s="42">
        <f t="shared" si="5"/>
        <v>0</v>
      </c>
      <c r="L28" s="42">
        <f t="shared" si="5"/>
        <v>0</v>
      </c>
      <c r="M28" s="42">
        <f t="shared" si="5"/>
        <v>0</v>
      </c>
      <c r="N28" s="42">
        <f t="shared" si="5"/>
        <v>0</v>
      </c>
      <c r="O28" s="47"/>
      <c r="P28" s="49"/>
      <c r="Q28" s="135"/>
    </row>
    <row r="29" spans="1:22" ht="60">
      <c r="A29" s="124"/>
      <c r="B29" s="130" t="s">
        <v>44</v>
      </c>
      <c r="C29" s="28" t="s">
        <v>65</v>
      </c>
      <c r="D29" s="40">
        <v>0.01</v>
      </c>
      <c r="E29" s="40">
        <v>0.01</v>
      </c>
      <c r="F29" s="40">
        <v>0.01</v>
      </c>
      <c r="G29" s="40">
        <f>+F29</f>
        <v>0.01</v>
      </c>
      <c r="H29" s="40">
        <v>0.01</v>
      </c>
      <c r="I29" s="40">
        <v>0.01</v>
      </c>
      <c r="J29" s="40">
        <v>0.01</v>
      </c>
      <c r="K29" s="93">
        <v>0.01</v>
      </c>
      <c r="L29" s="11"/>
      <c r="M29" s="11"/>
      <c r="N29" s="11"/>
      <c r="O29" s="53" t="s">
        <v>174</v>
      </c>
      <c r="P29" s="49" t="s">
        <v>175</v>
      </c>
      <c r="Q29" s="135"/>
      <c r="S29" s="102"/>
      <c r="T29" s="102"/>
      <c r="U29" s="102"/>
      <c r="V29" s="102"/>
    </row>
    <row r="30" spans="1:22" ht="60">
      <c r="A30" s="124"/>
      <c r="B30" s="130"/>
      <c r="C30" s="28" t="s">
        <v>66</v>
      </c>
      <c r="D30" s="40">
        <v>0.01</v>
      </c>
      <c r="E30" s="40">
        <v>0.01</v>
      </c>
      <c r="F30" s="40">
        <v>0.01</v>
      </c>
      <c r="G30" s="40">
        <f>+F30</f>
        <v>0.01</v>
      </c>
      <c r="H30" s="40">
        <v>0.01</v>
      </c>
      <c r="I30" s="40">
        <v>0.01</v>
      </c>
      <c r="J30" s="40">
        <v>0.01</v>
      </c>
      <c r="K30" s="93">
        <v>0.01</v>
      </c>
      <c r="L30" s="12"/>
      <c r="M30" s="12"/>
      <c r="N30" s="12"/>
      <c r="O30" s="53" t="s">
        <v>151</v>
      </c>
      <c r="P30" s="49" t="s">
        <v>176</v>
      </c>
      <c r="Q30" s="135"/>
      <c r="S30" s="102"/>
      <c r="T30" s="102"/>
      <c r="U30" s="102"/>
      <c r="V30" s="102"/>
    </row>
    <row r="31" spans="1:22" ht="60">
      <c r="A31" s="124"/>
      <c r="B31" s="130"/>
      <c r="C31" s="28" t="s">
        <v>67</v>
      </c>
      <c r="D31" s="56"/>
      <c r="E31" s="44"/>
      <c r="F31" s="40"/>
      <c r="G31" s="40"/>
      <c r="H31" s="40"/>
      <c r="I31" s="40">
        <v>0.01</v>
      </c>
      <c r="J31" s="40">
        <v>0.01</v>
      </c>
      <c r="K31" s="93">
        <v>0.01</v>
      </c>
      <c r="L31" s="90"/>
      <c r="M31" s="90"/>
      <c r="N31" s="90"/>
      <c r="O31" s="66" t="s">
        <v>187</v>
      </c>
      <c r="P31" s="53" t="s">
        <v>177</v>
      </c>
      <c r="Q31" s="135"/>
      <c r="S31" s="102"/>
      <c r="T31" s="102"/>
      <c r="U31" s="102"/>
      <c r="V31" s="102"/>
    </row>
    <row r="32" spans="1:22" ht="83.25" customHeight="1">
      <c r="A32" s="124"/>
      <c r="B32" s="130"/>
      <c r="C32" s="28" t="s">
        <v>68</v>
      </c>
      <c r="D32" s="40">
        <v>0.01</v>
      </c>
      <c r="E32" s="40">
        <v>0.01</v>
      </c>
      <c r="F32" s="40">
        <v>0.01</v>
      </c>
      <c r="G32" s="40">
        <f>+F32</f>
        <v>0.01</v>
      </c>
      <c r="H32" s="71">
        <v>0.008823529411764706</v>
      </c>
      <c r="I32" s="40">
        <v>0.01</v>
      </c>
      <c r="J32" s="40">
        <f>+I32+(F32-H32)</f>
        <v>0.011176470588235295</v>
      </c>
      <c r="K32" s="93">
        <v>0.0112</v>
      </c>
      <c r="L32" s="8"/>
      <c r="M32" s="8"/>
      <c r="N32" s="8"/>
      <c r="O32" s="66" t="s">
        <v>201</v>
      </c>
      <c r="P32" s="49" t="s">
        <v>178</v>
      </c>
      <c r="Q32" s="135"/>
      <c r="S32" s="102"/>
      <c r="T32" s="102"/>
      <c r="U32" s="102"/>
      <c r="V32" s="102"/>
    </row>
    <row r="33" spans="1:22" ht="15.75">
      <c r="A33" s="124"/>
      <c r="B33" s="25" t="s">
        <v>5</v>
      </c>
      <c r="C33" s="29"/>
      <c r="D33" s="42">
        <f>+SUM(D29:D32)</f>
        <v>0.03</v>
      </c>
      <c r="E33" s="42">
        <f aca="true" t="shared" si="6" ref="E33:N33">+SUM(E29:E32)</f>
        <v>0.03</v>
      </c>
      <c r="F33" s="42">
        <f t="shared" si="6"/>
        <v>0.03</v>
      </c>
      <c r="G33" s="42">
        <f t="shared" si="6"/>
        <v>0.03</v>
      </c>
      <c r="H33" s="42">
        <f>+SUM(H29:H32)</f>
        <v>0.028823529411764706</v>
      </c>
      <c r="I33" s="42">
        <f t="shared" si="6"/>
        <v>0.04</v>
      </c>
      <c r="J33" s="42">
        <f>+SUM(J29:J32)</f>
        <v>0.041176470588235294</v>
      </c>
      <c r="K33" s="33">
        <f t="shared" si="6"/>
        <v>0.0412</v>
      </c>
      <c r="L33" s="33">
        <f t="shared" si="6"/>
        <v>0</v>
      </c>
      <c r="M33" s="33">
        <f t="shared" si="6"/>
        <v>0</v>
      </c>
      <c r="N33" s="33">
        <f t="shared" si="6"/>
        <v>0</v>
      </c>
      <c r="O33" s="47"/>
      <c r="P33" s="49"/>
      <c r="Q33" s="135"/>
      <c r="S33" s="102"/>
      <c r="T33" s="102"/>
      <c r="U33" s="102"/>
      <c r="V33" s="102"/>
    </row>
    <row r="34" spans="1:22" ht="150">
      <c r="A34" s="124"/>
      <c r="B34" s="92" t="s">
        <v>45</v>
      </c>
      <c r="C34" s="28" t="s">
        <v>69</v>
      </c>
      <c r="D34" s="40">
        <v>0.01</v>
      </c>
      <c r="E34" s="40">
        <v>0.01</v>
      </c>
      <c r="F34" s="40">
        <v>0.01</v>
      </c>
      <c r="G34" s="40">
        <f>+F34</f>
        <v>0.01</v>
      </c>
      <c r="H34" s="40">
        <v>0.01</v>
      </c>
      <c r="I34" s="40">
        <v>0.01</v>
      </c>
      <c r="J34" s="99">
        <v>0.01</v>
      </c>
      <c r="K34" s="93">
        <v>0.01</v>
      </c>
      <c r="L34" s="8"/>
      <c r="M34" s="8"/>
      <c r="N34" s="8"/>
      <c r="O34" s="53" t="s">
        <v>202</v>
      </c>
      <c r="P34" s="53" t="s">
        <v>192</v>
      </c>
      <c r="Q34" s="135"/>
      <c r="S34" s="103"/>
      <c r="T34" s="102"/>
      <c r="U34" s="102"/>
      <c r="V34" s="102"/>
    </row>
    <row r="35" spans="1:22" ht="15.75">
      <c r="A35" s="124"/>
      <c r="B35" s="25" t="s">
        <v>5</v>
      </c>
      <c r="C35" s="25"/>
      <c r="D35" s="42">
        <f>+D34</f>
        <v>0.01</v>
      </c>
      <c r="E35" s="42">
        <f>+E34</f>
        <v>0.01</v>
      </c>
      <c r="F35" s="42">
        <f aca="true" t="shared" si="7" ref="F35:N35">+SUM(F34:F34)</f>
        <v>0.01</v>
      </c>
      <c r="G35" s="42">
        <f t="shared" si="7"/>
        <v>0.01</v>
      </c>
      <c r="H35" s="42">
        <f t="shared" si="7"/>
        <v>0.01</v>
      </c>
      <c r="I35" s="42">
        <f t="shared" si="7"/>
        <v>0.01</v>
      </c>
      <c r="J35" s="42">
        <f t="shared" si="7"/>
        <v>0.01</v>
      </c>
      <c r="K35" s="42">
        <f t="shared" si="7"/>
        <v>0.01</v>
      </c>
      <c r="L35" s="42">
        <f t="shared" si="7"/>
        <v>0</v>
      </c>
      <c r="M35" s="42">
        <f t="shared" si="7"/>
        <v>0</v>
      </c>
      <c r="N35" s="42">
        <f t="shared" si="7"/>
        <v>0</v>
      </c>
      <c r="O35" s="47"/>
      <c r="P35" s="49"/>
      <c r="Q35" s="135"/>
      <c r="S35" s="102"/>
      <c r="T35" s="102"/>
      <c r="U35" s="102"/>
      <c r="V35" s="102"/>
    </row>
    <row r="36" spans="1:22" ht="90">
      <c r="A36" s="124"/>
      <c r="B36" s="97" t="s">
        <v>46</v>
      </c>
      <c r="C36" s="28" t="s">
        <v>70</v>
      </c>
      <c r="D36" s="40">
        <v>0.01</v>
      </c>
      <c r="E36" s="40">
        <v>0.01</v>
      </c>
      <c r="F36" s="40">
        <v>0.01</v>
      </c>
      <c r="G36" s="40">
        <f>+F36</f>
        <v>0.01</v>
      </c>
      <c r="H36" s="40">
        <v>0.01</v>
      </c>
      <c r="I36" s="40">
        <v>0.01</v>
      </c>
      <c r="J36" s="40">
        <v>0.01</v>
      </c>
      <c r="K36" s="93">
        <v>0.01</v>
      </c>
      <c r="L36" s="8"/>
      <c r="M36" s="8"/>
      <c r="N36" s="8"/>
      <c r="O36" s="66" t="s">
        <v>86</v>
      </c>
      <c r="P36" s="53" t="s">
        <v>205</v>
      </c>
      <c r="Q36" s="135"/>
      <c r="S36" s="102"/>
      <c r="T36" s="102"/>
      <c r="U36" s="102"/>
      <c r="V36" s="102"/>
    </row>
    <row r="37" spans="1:17" ht="15.75">
      <c r="A37" s="124"/>
      <c r="B37" s="25" t="s">
        <v>5</v>
      </c>
      <c r="C37" s="29"/>
      <c r="D37" s="42">
        <f>+D36</f>
        <v>0.01</v>
      </c>
      <c r="E37" s="42">
        <f>+E36</f>
        <v>0.01</v>
      </c>
      <c r="F37" s="42">
        <f aca="true" t="shared" si="8" ref="F37:N37">+SUM(F36:F36)</f>
        <v>0.01</v>
      </c>
      <c r="G37" s="42">
        <f t="shared" si="8"/>
        <v>0.01</v>
      </c>
      <c r="H37" s="42">
        <f t="shared" si="8"/>
        <v>0.01</v>
      </c>
      <c r="I37" s="42">
        <f t="shared" si="8"/>
        <v>0.01</v>
      </c>
      <c r="J37" s="42">
        <f t="shared" si="8"/>
        <v>0.01</v>
      </c>
      <c r="K37" s="42">
        <f t="shared" si="8"/>
        <v>0.01</v>
      </c>
      <c r="L37" s="42">
        <f t="shared" si="8"/>
        <v>0</v>
      </c>
      <c r="M37" s="42">
        <f t="shared" si="8"/>
        <v>0</v>
      </c>
      <c r="N37" s="42">
        <f t="shared" si="8"/>
        <v>0</v>
      </c>
      <c r="O37" s="47"/>
      <c r="P37" s="49"/>
      <c r="Q37" s="135"/>
    </row>
    <row r="38" spans="1:17" ht="120">
      <c r="A38" s="124"/>
      <c r="B38" s="92" t="s">
        <v>96</v>
      </c>
      <c r="C38" s="28" t="s">
        <v>71</v>
      </c>
      <c r="D38" s="40">
        <v>0.01</v>
      </c>
      <c r="E38" s="40">
        <v>0.01</v>
      </c>
      <c r="F38" s="40">
        <v>0.01</v>
      </c>
      <c r="G38" s="40">
        <f>+F38</f>
        <v>0.01</v>
      </c>
      <c r="H38" s="40">
        <v>0.01</v>
      </c>
      <c r="I38" s="40">
        <v>0.01</v>
      </c>
      <c r="J38" s="40">
        <v>0.01</v>
      </c>
      <c r="K38" s="93">
        <v>0.01</v>
      </c>
      <c r="L38" s="8"/>
      <c r="M38" s="8"/>
      <c r="N38" s="8"/>
      <c r="O38" s="53" t="s">
        <v>188</v>
      </c>
      <c r="P38" s="96" t="s">
        <v>193</v>
      </c>
      <c r="Q38" s="135"/>
    </row>
    <row r="39" spans="1:17" ht="15.75">
      <c r="A39" s="124"/>
      <c r="B39" s="25" t="s">
        <v>5</v>
      </c>
      <c r="C39" s="25"/>
      <c r="D39" s="42">
        <f>+D38</f>
        <v>0.01</v>
      </c>
      <c r="E39" s="42">
        <f>+E38</f>
        <v>0.01</v>
      </c>
      <c r="F39" s="42">
        <f aca="true" t="shared" si="9" ref="F39:N39">+SUM(F38:F38)</f>
        <v>0.01</v>
      </c>
      <c r="G39" s="42">
        <f t="shared" si="9"/>
        <v>0.01</v>
      </c>
      <c r="H39" s="42">
        <f t="shared" si="9"/>
        <v>0.01</v>
      </c>
      <c r="I39" s="42">
        <f t="shared" si="9"/>
        <v>0.01</v>
      </c>
      <c r="J39" s="42">
        <f t="shared" si="9"/>
        <v>0.01</v>
      </c>
      <c r="K39" s="42">
        <f t="shared" si="9"/>
        <v>0.01</v>
      </c>
      <c r="L39" s="42">
        <f t="shared" si="9"/>
        <v>0</v>
      </c>
      <c r="M39" s="42">
        <f t="shared" si="9"/>
        <v>0</v>
      </c>
      <c r="N39" s="42">
        <f t="shared" si="9"/>
        <v>0</v>
      </c>
      <c r="O39" s="47"/>
      <c r="P39" s="47"/>
      <c r="Q39" s="135"/>
    </row>
    <row r="40" spans="1:17" ht="15.75">
      <c r="A40" s="125"/>
      <c r="B40" s="27" t="s">
        <v>6</v>
      </c>
      <c r="C40" s="30"/>
      <c r="D40" s="45">
        <f aca="true" t="shared" si="10" ref="D40:N40">+D39+D37+D35+D33+D28+D24+D21+D16+D10+D6</f>
        <v>0.23</v>
      </c>
      <c r="E40" s="45">
        <f t="shared" si="10"/>
        <v>0.1976470588235294</v>
      </c>
      <c r="F40" s="45">
        <f t="shared" si="10"/>
        <v>0.18</v>
      </c>
      <c r="G40" s="45">
        <f t="shared" si="10"/>
        <v>0.2123529411764706</v>
      </c>
      <c r="H40" s="45">
        <f t="shared" si="10"/>
        <v>0.1861990950226244</v>
      </c>
      <c r="I40" s="45">
        <f t="shared" si="10"/>
        <v>0.43</v>
      </c>
      <c r="J40" s="45">
        <f t="shared" si="10"/>
        <v>0.45615384615384613</v>
      </c>
      <c r="K40" s="45">
        <f t="shared" si="10"/>
        <v>0.4556073755656108</v>
      </c>
      <c r="L40" s="45">
        <f t="shared" si="10"/>
        <v>0</v>
      </c>
      <c r="M40" s="45">
        <f t="shared" si="10"/>
        <v>0.0005699999999999993</v>
      </c>
      <c r="N40" s="45">
        <f t="shared" si="10"/>
        <v>0</v>
      </c>
      <c r="O40" s="98"/>
      <c r="P40" s="47"/>
      <c r="Q40" s="136"/>
    </row>
    <row r="41" spans="1:17" ht="30">
      <c r="A41" s="123" t="str">
        <f>+1!A5</f>
        <v>Realizar las Acciones para la Implementación de las Políticas de Gestión y Desempeño de la SDS.</v>
      </c>
      <c r="B41" s="131" t="s">
        <v>97</v>
      </c>
      <c r="C41" s="31" t="s">
        <v>98</v>
      </c>
      <c r="D41" s="32">
        <v>0.1</v>
      </c>
      <c r="E41" s="32">
        <v>0.09</v>
      </c>
      <c r="F41" s="32"/>
      <c r="G41" s="54">
        <v>0.01</v>
      </c>
      <c r="H41" s="54">
        <v>0.008</v>
      </c>
      <c r="I41" s="54"/>
      <c r="J41" s="72">
        <v>0.002</v>
      </c>
      <c r="K41" s="40">
        <v>0</v>
      </c>
      <c r="L41" s="54"/>
      <c r="M41" s="72">
        <v>0.002</v>
      </c>
      <c r="N41" s="54"/>
      <c r="O41" s="53" t="s">
        <v>206</v>
      </c>
      <c r="P41" s="28" t="s">
        <v>147</v>
      </c>
      <c r="Q41" s="134" t="s">
        <v>198</v>
      </c>
    </row>
    <row r="42" spans="1:17" ht="30">
      <c r="A42" s="124"/>
      <c r="B42" s="132"/>
      <c r="C42" s="31" t="s">
        <v>84</v>
      </c>
      <c r="D42" s="32">
        <v>0.05</v>
      </c>
      <c r="E42" s="32">
        <v>0.04</v>
      </c>
      <c r="F42" s="32"/>
      <c r="G42" s="54">
        <v>0.01</v>
      </c>
      <c r="H42" s="54">
        <v>0.01</v>
      </c>
      <c r="I42" s="70"/>
      <c r="J42" s="70"/>
      <c r="K42" s="39"/>
      <c r="L42" s="39"/>
      <c r="M42" s="39"/>
      <c r="N42" s="39"/>
      <c r="O42" s="65"/>
      <c r="P42" s="65"/>
      <c r="Q42" s="135"/>
    </row>
    <row r="43" spans="1:17" ht="15" customHeight="1">
      <c r="A43" s="124"/>
      <c r="B43" s="132"/>
      <c r="C43" s="31" t="s">
        <v>72</v>
      </c>
      <c r="D43" s="32"/>
      <c r="E43" s="32"/>
      <c r="F43" s="32">
        <v>0.1</v>
      </c>
      <c r="G43" s="74">
        <f>+F43</f>
        <v>0.1</v>
      </c>
      <c r="H43" s="54">
        <v>0</v>
      </c>
      <c r="I43" s="54"/>
      <c r="J43" s="72">
        <v>0.1</v>
      </c>
      <c r="K43" s="40">
        <v>0</v>
      </c>
      <c r="L43" s="54"/>
      <c r="M43" s="72">
        <v>0.1</v>
      </c>
      <c r="N43" s="54"/>
      <c r="O43" s="53" t="s">
        <v>199</v>
      </c>
      <c r="P43" s="101" t="s">
        <v>147</v>
      </c>
      <c r="Q43" s="135"/>
    </row>
    <row r="44" spans="1:17" ht="30">
      <c r="A44" s="124"/>
      <c r="B44" s="132"/>
      <c r="C44" s="31" t="s">
        <v>73</v>
      </c>
      <c r="D44" s="32"/>
      <c r="E44" s="32"/>
      <c r="F44" s="32">
        <v>0.1</v>
      </c>
      <c r="G44" s="74">
        <f>+F44</f>
        <v>0.1</v>
      </c>
      <c r="H44" s="54">
        <v>0.04</v>
      </c>
      <c r="I44" s="54">
        <v>0.1</v>
      </c>
      <c r="J44" s="72">
        <v>0.16</v>
      </c>
      <c r="K44" s="40">
        <v>0</v>
      </c>
      <c r="L44" s="54"/>
      <c r="M44" s="72">
        <v>0.16</v>
      </c>
      <c r="N44" s="54"/>
      <c r="O44" s="127" t="s">
        <v>196</v>
      </c>
      <c r="P44" s="127" t="s">
        <v>147</v>
      </c>
      <c r="Q44" s="135"/>
    </row>
    <row r="45" spans="1:17" s="87" customFormat="1" ht="45">
      <c r="A45" s="124"/>
      <c r="B45" s="133"/>
      <c r="C45" s="31" t="s">
        <v>74</v>
      </c>
      <c r="D45" s="32"/>
      <c r="E45" s="32"/>
      <c r="F45" s="32"/>
      <c r="G45" s="68"/>
      <c r="H45" s="74"/>
      <c r="I45" s="72">
        <v>0.05</v>
      </c>
      <c r="J45" s="74">
        <v>0.05</v>
      </c>
      <c r="K45" s="40">
        <v>0</v>
      </c>
      <c r="L45" s="54"/>
      <c r="M45" s="72">
        <v>0.05</v>
      </c>
      <c r="N45" s="54"/>
      <c r="O45" s="129"/>
      <c r="P45" s="129"/>
      <c r="Q45" s="135"/>
    </row>
    <row r="46" spans="1:17" ht="15.75">
      <c r="A46" s="124"/>
      <c r="B46" s="25" t="s">
        <v>5</v>
      </c>
      <c r="C46" s="29"/>
      <c r="D46" s="33">
        <f aca="true" t="shared" si="11" ref="D46:N46">+SUM(D41:D45)</f>
        <v>0.15000000000000002</v>
      </c>
      <c r="E46" s="33">
        <f t="shared" si="11"/>
        <v>0.13</v>
      </c>
      <c r="F46" s="33">
        <f t="shared" si="11"/>
        <v>0.2</v>
      </c>
      <c r="G46" s="33">
        <f t="shared" si="11"/>
        <v>0.22000000000000003</v>
      </c>
      <c r="H46" s="33">
        <f t="shared" si="11"/>
        <v>0.058</v>
      </c>
      <c r="I46" s="33">
        <f t="shared" si="11"/>
        <v>0.15000000000000002</v>
      </c>
      <c r="J46" s="33">
        <f t="shared" si="11"/>
        <v>0.312</v>
      </c>
      <c r="K46" s="33">
        <f t="shared" si="11"/>
        <v>0</v>
      </c>
      <c r="L46" s="33">
        <f t="shared" si="11"/>
        <v>0</v>
      </c>
      <c r="M46" s="33">
        <f t="shared" si="11"/>
        <v>0.312</v>
      </c>
      <c r="N46" s="33">
        <f t="shared" si="11"/>
        <v>0</v>
      </c>
      <c r="O46" s="66"/>
      <c r="P46" s="66"/>
      <c r="Q46" s="135"/>
    </row>
    <row r="47" spans="1:17" ht="110.25" customHeight="1">
      <c r="A47" s="124"/>
      <c r="B47" s="137" t="s">
        <v>99</v>
      </c>
      <c r="C47" s="31" t="s">
        <v>100</v>
      </c>
      <c r="D47" s="32"/>
      <c r="E47" s="69"/>
      <c r="F47" s="32">
        <v>0.09</v>
      </c>
      <c r="G47" s="32">
        <f>+F47</f>
        <v>0.09</v>
      </c>
      <c r="H47" s="32">
        <v>0.07</v>
      </c>
      <c r="I47" s="32"/>
      <c r="J47" s="32">
        <v>0.02</v>
      </c>
      <c r="K47" s="93">
        <v>0.02</v>
      </c>
      <c r="L47" s="69"/>
      <c r="M47" s="69"/>
      <c r="N47" s="69"/>
      <c r="O47" s="53" t="s">
        <v>195</v>
      </c>
      <c r="P47" s="53" t="s">
        <v>191</v>
      </c>
      <c r="Q47" s="135"/>
    </row>
    <row r="48" spans="1:17" s="87" customFormat="1" ht="38.25" customHeight="1">
      <c r="A48" s="124"/>
      <c r="B48" s="137"/>
      <c r="C48" s="31" t="s">
        <v>101</v>
      </c>
      <c r="D48" s="32"/>
      <c r="E48" s="69"/>
      <c r="F48" s="32"/>
      <c r="G48" s="32"/>
      <c r="H48" s="32"/>
      <c r="I48" s="73">
        <v>0.1</v>
      </c>
      <c r="J48" s="32">
        <v>0.1</v>
      </c>
      <c r="K48" s="71"/>
      <c r="L48" s="69"/>
      <c r="M48" s="73">
        <v>0.1</v>
      </c>
      <c r="N48" s="69"/>
      <c r="O48" s="28" t="s">
        <v>194</v>
      </c>
      <c r="P48" s="28" t="s">
        <v>194</v>
      </c>
      <c r="Q48" s="135"/>
    </row>
    <row r="49" spans="1:17" ht="15.75">
      <c r="A49" s="124"/>
      <c r="B49" s="25" t="s">
        <v>5</v>
      </c>
      <c r="C49" s="25"/>
      <c r="D49" s="33">
        <f aca="true" t="shared" si="12" ref="D49:N49">+SUM(D47:D48)</f>
        <v>0</v>
      </c>
      <c r="E49" s="33">
        <f t="shared" si="12"/>
        <v>0</v>
      </c>
      <c r="F49" s="33">
        <f t="shared" si="12"/>
        <v>0.09</v>
      </c>
      <c r="G49" s="33">
        <f t="shared" si="12"/>
        <v>0.09</v>
      </c>
      <c r="H49" s="33">
        <f t="shared" si="12"/>
        <v>0.07</v>
      </c>
      <c r="I49" s="33">
        <f t="shared" si="12"/>
        <v>0.1</v>
      </c>
      <c r="J49" s="33">
        <f t="shared" si="12"/>
        <v>0.12000000000000001</v>
      </c>
      <c r="K49" s="33">
        <f t="shared" si="12"/>
        <v>0.02</v>
      </c>
      <c r="L49" s="33">
        <f t="shared" si="12"/>
        <v>0</v>
      </c>
      <c r="M49" s="33">
        <f t="shared" si="12"/>
        <v>0.1</v>
      </c>
      <c r="N49" s="33">
        <f t="shared" si="12"/>
        <v>0</v>
      </c>
      <c r="O49" s="47"/>
      <c r="P49" s="47"/>
      <c r="Q49" s="135"/>
    </row>
    <row r="50" spans="1:17" ht="45">
      <c r="A50" s="124"/>
      <c r="B50" s="137" t="s">
        <v>47</v>
      </c>
      <c r="C50" s="31" t="s">
        <v>75</v>
      </c>
      <c r="D50" s="32">
        <v>0.1</v>
      </c>
      <c r="E50" s="32">
        <v>0.09</v>
      </c>
      <c r="F50" s="32"/>
      <c r="G50" s="54">
        <v>0.01</v>
      </c>
      <c r="H50" s="54">
        <v>0.01</v>
      </c>
      <c r="I50" s="70"/>
      <c r="J50" s="70"/>
      <c r="K50" s="39"/>
      <c r="L50" s="39"/>
      <c r="M50" s="39"/>
      <c r="N50" s="39"/>
      <c r="O50" s="65"/>
      <c r="P50" s="65"/>
      <c r="Q50" s="135"/>
    </row>
    <row r="51" spans="1:17" ht="75" customHeight="1">
      <c r="A51" s="124"/>
      <c r="B51" s="137"/>
      <c r="C51" s="31" t="s">
        <v>76</v>
      </c>
      <c r="D51" s="32">
        <v>0.03</v>
      </c>
      <c r="E51" s="32">
        <v>0.03</v>
      </c>
      <c r="F51" s="32">
        <v>0.03</v>
      </c>
      <c r="G51" s="32">
        <f>+F51</f>
        <v>0.03</v>
      </c>
      <c r="H51" s="32">
        <v>0.03</v>
      </c>
      <c r="I51" s="32">
        <v>0.03</v>
      </c>
      <c r="J51" s="32">
        <v>0.03</v>
      </c>
      <c r="K51" s="93">
        <v>0.03</v>
      </c>
      <c r="L51" s="8"/>
      <c r="M51" s="8"/>
      <c r="N51" s="8"/>
      <c r="O51" s="53" t="s">
        <v>189</v>
      </c>
      <c r="P51" s="53" t="s">
        <v>203</v>
      </c>
      <c r="Q51" s="135"/>
    </row>
    <row r="52" spans="1:17" ht="60">
      <c r="A52" s="124"/>
      <c r="B52" s="137"/>
      <c r="C52" s="31" t="s">
        <v>77</v>
      </c>
      <c r="D52" s="35"/>
      <c r="E52" s="35"/>
      <c r="F52" s="32">
        <v>0.03</v>
      </c>
      <c r="G52" s="32">
        <f>+F52</f>
        <v>0.03</v>
      </c>
      <c r="H52" s="32">
        <v>0.03</v>
      </c>
      <c r="I52" s="32">
        <v>0.03</v>
      </c>
      <c r="J52" s="32">
        <v>0.03</v>
      </c>
      <c r="K52" s="93">
        <v>0.03</v>
      </c>
      <c r="L52" s="69"/>
      <c r="M52" s="69"/>
      <c r="N52" s="69"/>
      <c r="O52" s="53" t="s">
        <v>207</v>
      </c>
      <c r="P52" s="66" t="s">
        <v>203</v>
      </c>
      <c r="Q52" s="135"/>
    </row>
    <row r="53" spans="1:17" ht="15.75">
      <c r="A53" s="124"/>
      <c r="B53" s="25" t="s">
        <v>5</v>
      </c>
      <c r="C53" s="25"/>
      <c r="D53" s="33">
        <f aca="true" t="shared" si="13" ref="D53:J53">+SUM(D50:D52)</f>
        <v>0.13</v>
      </c>
      <c r="E53" s="33">
        <f t="shared" si="13"/>
        <v>0.12</v>
      </c>
      <c r="F53" s="33">
        <f t="shared" si="13"/>
        <v>0.06</v>
      </c>
      <c r="G53" s="33">
        <f t="shared" si="13"/>
        <v>0.07</v>
      </c>
      <c r="H53" s="33">
        <f t="shared" si="13"/>
        <v>0.07</v>
      </c>
      <c r="I53" s="33">
        <f t="shared" si="13"/>
        <v>0.06</v>
      </c>
      <c r="J53" s="33">
        <f t="shared" si="13"/>
        <v>0.06</v>
      </c>
      <c r="K53" s="33">
        <f>+SUM(K50:K52)</f>
        <v>0.06</v>
      </c>
      <c r="L53" s="33">
        <f>+SUM(L50:L52)</f>
        <v>0</v>
      </c>
      <c r="M53" s="33">
        <f>+SUM(M50:M52)</f>
        <v>0</v>
      </c>
      <c r="N53" s="33">
        <f>+SUM(N50:N52)</f>
        <v>0</v>
      </c>
      <c r="O53" s="47"/>
      <c r="P53" s="47"/>
      <c r="Q53" s="135"/>
    </row>
    <row r="54" spans="1:17" ht="15.75">
      <c r="A54" s="125"/>
      <c r="B54" s="27" t="s">
        <v>6</v>
      </c>
      <c r="C54" s="30"/>
      <c r="D54" s="34">
        <f aca="true" t="shared" si="14" ref="D54:J54">+D53+D49+D46</f>
        <v>0.28</v>
      </c>
      <c r="E54" s="34">
        <f t="shared" si="14"/>
        <v>0.25</v>
      </c>
      <c r="F54" s="34">
        <f t="shared" si="14"/>
        <v>0.35</v>
      </c>
      <c r="G54" s="34">
        <f t="shared" si="14"/>
        <v>0.38</v>
      </c>
      <c r="H54" s="34">
        <f t="shared" si="14"/>
        <v>0.198</v>
      </c>
      <c r="I54" s="34">
        <f t="shared" si="14"/>
        <v>0.31000000000000005</v>
      </c>
      <c r="J54" s="100">
        <f t="shared" si="14"/>
        <v>0.492</v>
      </c>
      <c r="K54" s="34">
        <f>+K53+K49+K46</f>
        <v>0.08</v>
      </c>
      <c r="L54" s="34">
        <f>+L53+L49+L46</f>
        <v>0</v>
      </c>
      <c r="M54" s="34">
        <f>+M53+M49+M46</f>
        <v>0.41200000000000003</v>
      </c>
      <c r="N54" s="34">
        <f>+N53+N49+N46</f>
        <v>0</v>
      </c>
      <c r="O54" s="47"/>
      <c r="P54" s="47"/>
      <c r="Q54" s="136"/>
    </row>
    <row r="55" spans="1:17" ht="42.75" customHeight="1">
      <c r="A55" s="123" t="str">
        <f>+1!A6</f>
        <v>Realizar las acciones para el desarrollo de los componentes deTransparencia, acceso a la información y lucha contra la corrupción.</v>
      </c>
      <c r="B55" s="126" t="s">
        <v>102</v>
      </c>
      <c r="C55" s="28" t="s">
        <v>78</v>
      </c>
      <c r="D55" s="32">
        <v>0.1</v>
      </c>
      <c r="E55" s="32">
        <v>0.1</v>
      </c>
      <c r="F55" s="35"/>
      <c r="G55" s="52"/>
      <c r="H55" s="39"/>
      <c r="I55" s="39"/>
      <c r="J55" s="39"/>
      <c r="K55" s="39"/>
      <c r="L55" s="39"/>
      <c r="M55" s="39"/>
      <c r="N55" s="39"/>
      <c r="O55" s="65"/>
      <c r="P55" s="65"/>
      <c r="Q55" s="127" t="s">
        <v>148</v>
      </c>
    </row>
    <row r="56" spans="1:17" ht="83.25" customHeight="1">
      <c r="A56" s="124"/>
      <c r="B56" s="126"/>
      <c r="C56" s="63" t="s">
        <v>79</v>
      </c>
      <c r="D56" s="32">
        <v>0.1</v>
      </c>
      <c r="E56" s="32">
        <v>0.1</v>
      </c>
      <c r="F56" s="32">
        <v>0.1</v>
      </c>
      <c r="G56" s="54">
        <f>+F56</f>
        <v>0.1</v>
      </c>
      <c r="H56" s="32">
        <v>0.1</v>
      </c>
      <c r="I56" s="32">
        <v>0.1</v>
      </c>
      <c r="J56" s="8"/>
      <c r="K56" s="93">
        <v>0.1</v>
      </c>
      <c r="L56" s="8"/>
      <c r="M56" s="8"/>
      <c r="N56" s="8"/>
      <c r="O56" s="53" t="s">
        <v>142</v>
      </c>
      <c r="P56" s="53" t="s">
        <v>204</v>
      </c>
      <c r="Q56" s="128"/>
    </row>
    <row r="57" spans="1:17" ht="15.75">
      <c r="A57" s="124"/>
      <c r="B57" s="25" t="s">
        <v>5</v>
      </c>
      <c r="C57" s="29"/>
      <c r="D57" s="33">
        <f aca="true" t="shared" si="15" ref="D57:N57">+SUM(D55:D56)</f>
        <v>0.2</v>
      </c>
      <c r="E57" s="33">
        <f t="shared" si="15"/>
        <v>0.2</v>
      </c>
      <c r="F57" s="33">
        <f t="shared" si="15"/>
        <v>0.1</v>
      </c>
      <c r="G57" s="33">
        <f t="shared" si="15"/>
        <v>0.1</v>
      </c>
      <c r="H57" s="33">
        <f t="shared" si="15"/>
        <v>0.1</v>
      </c>
      <c r="I57" s="33">
        <f t="shared" si="15"/>
        <v>0.1</v>
      </c>
      <c r="J57" s="33">
        <f t="shared" si="15"/>
        <v>0</v>
      </c>
      <c r="K57" s="33">
        <f t="shared" si="15"/>
        <v>0.1</v>
      </c>
      <c r="L57" s="33">
        <f t="shared" si="15"/>
        <v>0</v>
      </c>
      <c r="M57" s="33">
        <f t="shared" si="15"/>
        <v>0</v>
      </c>
      <c r="N57" s="33">
        <f t="shared" si="15"/>
        <v>0</v>
      </c>
      <c r="O57" s="49"/>
      <c r="P57" s="49"/>
      <c r="Q57" s="128"/>
    </row>
    <row r="58" spans="1:17" ht="75" customHeight="1">
      <c r="A58" s="124"/>
      <c r="B58" s="130" t="s">
        <v>48</v>
      </c>
      <c r="C58" s="63" t="s">
        <v>80</v>
      </c>
      <c r="D58" s="32">
        <v>0.1</v>
      </c>
      <c r="E58" s="32">
        <v>0.09</v>
      </c>
      <c r="F58" s="32"/>
      <c r="G58" s="55">
        <v>0.01</v>
      </c>
      <c r="H58" s="55">
        <v>0.01</v>
      </c>
      <c r="I58" s="91"/>
      <c r="J58" s="91"/>
      <c r="K58" s="37"/>
      <c r="L58" s="37"/>
      <c r="M58" s="37"/>
      <c r="N58" s="37"/>
      <c r="O58" s="65" t="s">
        <v>89</v>
      </c>
      <c r="P58" s="65" t="s">
        <v>136</v>
      </c>
      <c r="Q58" s="128"/>
    </row>
    <row r="59" spans="1:17" ht="91.5" customHeight="1">
      <c r="A59" s="124"/>
      <c r="B59" s="130"/>
      <c r="C59" s="28" t="s">
        <v>81</v>
      </c>
      <c r="D59" s="32">
        <v>0.08</v>
      </c>
      <c r="E59" s="32">
        <v>0.08</v>
      </c>
      <c r="F59" s="32">
        <v>0.08</v>
      </c>
      <c r="G59" s="55">
        <f>+F59</f>
        <v>0.08</v>
      </c>
      <c r="H59" s="55">
        <v>0.08</v>
      </c>
      <c r="I59" s="55">
        <v>0.08</v>
      </c>
      <c r="J59" s="55"/>
      <c r="K59" s="93">
        <v>0.08</v>
      </c>
      <c r="L59" s="8"/>
      <c r="M59" s="8"/>
      <c r="N59" s="8"/>
      <c r="O59" s="49" t="s">
        <v>90</v>
      </c>
      <c r="P59" s="53" t="s">
        <v>209</v>
      </c>
      <c r="Q59" s="128"/>
    </row>
    <row r="60" spans="1:17" ht="60">
      <c r="A60" s="124"/>
      <c r="B60" s="130"/>
      <c r="C60" s="28" t="s">
        <v>82</v>
      </c>
      <c r="D60" s="32">
        <v>0.02</v>
      </c>
      <c r="E60" s="32">
        <v>0.02</v>
      </c>
      <c r="F60" s="32">
        <v>0.02</v>
      </c>
      <c r="G60" s="55">
        <f>+F60</f>
        <v>0.02</v>
      </c>
      <c r="H60" s="55">
        <v>0.02</v>
      </c>
      <c r="I60" s="55">
        <v>0.02</v>
      </c>
      <c r="J60" s="55"/>
      <c r="K60" s="93">
        <v>0.02</v>
      </c>
      <c r="L60" s="8"/>
      <c r="M60" s="8"/>
      <c r="N60" s="8"/>
      <c r="O60" s="53" t="s">
        <v>208</v>
      </c>
      <c r="P60" s="53" t="s">
        <v>190</v>
      </c>
      <c r="Q60" s="128"/>
    </row>
    <row r="61" spans="1:17" ht="15.75">
      <c r="A61" s="124"/>
      <c r="B61" s="25" t="s">
        <v>5</v>
      </c>
      <c r="C61" s="25"/>
      <c r="D61" s="33">
        <f aca="true" t="shared" si="16" ref="D61:J61">+SUM(D58:D60)</f>
        <v>0.19999999999999998</v>
      </c>
      <c r="E61" s="33">
        <f t="shared" si="16"/>
        <v>0.18999999999999997</v>
      </c>
      <c r="F61" s="33">
        <f t="shared" si="16"/>
        <v>0.1</v>
      </c>
      <c r="G61" s="33">
        <f t="shared" si="16"/>
        <v>0.11</v>
      </c>
      <c r="H61" s="33">
        <f t="shared" si="16"/>
        <v>0.11</v>
      </c>
      <c r="I61" s="33">
        <f t="shared" si="16"/>
        <v>0.1</v>
      </c>
      <c r="J61" s="33">
        <f t="shared" si="16"/>
        <v>0</v>
      </c>
      <c r="K61" s="33">
        <f>+SUM(K58:K60)</f>
        <v>0.1</v>
      </c>
      <c r="L61" s="33">
        <f>+SUM(L58:L60)</f>
        <v>0</v>
      </c>
      <c r="M61" s="33">
        <f>+SUM(M58:M60)</f>
        <v>0</v>
      </c>
      <c r="N61" s="33">
        <f>+SUM(N58:N60)</f>
        <v>0</v>
      </c>
      <c r="O61" s="49"/>
      <c r="P61" s="49"/>
      <c r="Q61" s="128"/>
    </row>
    <row r="62" spans="1:17" ht="15.75">
      <c r="A62" s="125"/>
      <c r="B62" s="27" t="s">
        <v>6</v>
      </c>
      <c r="C62" s="30"/>
      <c r="D62" s="34">
        <f aca="true" t="shared" si="17" ref="D62:J62">+D61+D57</f>
        <v>0.4</v>
      </c>
      <c r="E62" s="34">
        <f t="shared" si="17"/>
        <v>0.39</v>
      </c>
      <c r="F62" s="34">
        <f t="shared" si="17"/>
        <v>0.2</v>
      </c>
      <c r="G62" s="34">
        <f t="shared" si="17"/>
        <v>0.21000000000000002</v>
      </c>
      <c r="H62" s="34">
        <f t="shared" si="17"/>
        <v>0.21000000000000002</v>
      </c>
      <c r="I62" s="34">
        <f t="shared" si="17"/>
        <v>0.2</v>
      </c>
      <c r="J62" s="34">
        <f t="shared" si="17"/>
        <v>0</v>
      </c>
      <c r="K62" s="34">
        <f>+K61+K57</f>
        <v>0.2</v>
      </c>
      <c r="L62" s="34">
        <f>+L61+L57</f>
        <v>0</v>
      </c>
      <c r="M62" s="34">
        <f>+M61+M57</f>
        <v>0</v>
      </c>
      <c r="N62" s="34">
        <f>+N61+N57</f>
        <v>0</v>
      </c>
      <c r="O62" s="49"/>
      <c r="P62" s="49"/>
      <c r="Q62" s="129"/>
    </row>
  </sheetData>
  <sheetProtection formatColumns="0" selectLockedCells="1" selectUnlockedCells="1"/>
  <mergeCells count="24">
    <mergeCell ref="A4:A40"/>
    <mergeCell ref="B4:B5"/>
    <mergeCell ref="Q4:Q40"/>
    <mergeCell ref="B7:B9"/>
    <mergeCell ref="B11:B15"/>
    <mergeCell ref="B17:B20"/>
    <mergeCell ref="B47:B48"/>
    <mergeCell ref="B50:B52"/>
    <mergeCell ref="B1:M1"/>
    <mergeCell ref="N1:P1"/>
    <mergeCell ref="B2:M2"/>
    <mergeCell ref="O2:Q2"/>
    <mergeCell ref="O44:O45"/>
    <mergeCell ref="P44:P45"/>
    <mergeCell ref="A55:A62"/>
    <mergeCell ref="B55:B56"/>
    <mergeCell ref="Q55:Q62"/>
    <mergeCell ref="B58:B60"/>
    <mergeCell ref="B22:B23"/>
    <mergeCell ref="B25:B27"/>
    <mergeCell ref="B29:B32"/>
    <mergeCell ref="A41:A54"/>
    <mergeCell ref="B41:B45"/>
    <mergeCell ref="Q41:Q54"/>
  </mergeCells>
  <printOptions/>
  <pageMargins left="0.7086614173228347" right="0.7086614173228347" top="0.7480314960629921" bottom="0.7480314960629921" header="0.31496062992125984" footer="0.31496062992125984"/>
  <pageSetup orientation="landscape" scale="24" r:id="rId4"/>
  <rowBreaks count="2" manualBreakCount="2">
    <brk id="14" max="16" man="1"/>
    <brk id="54" max="16" man="1"/>
  </rowBreaks>
  <drawing r:id="rId3"/>
  <legacyDrawing r:id="rId2"/>
</worksheet>
</file>

<file path=xl/worksheets/sheet3.xml><?xml version="1.0" encoding="utf-8"?>
<worksheet xmlns="http://schemas.openxmlformats.org/spreadsheetml/2006/main" xmlns:r="http://schemas.openxmlformats.org/officeDocument/2006/relationships">
  <dimension ref="A1:T62"/>
  <sheetViews>
    <sheetView view="pageBreakPreview" zoomScale="70" zoomScaleNormal="60" zoomScaleSheetLayoutView="70" zoomScalePageLayoutView="0" workbookViewId="0" topLeftCell="A1">
      <pane xSplit="2" ySplit="3" topLeftCell="I41" activePane="bottomRight" state="frozen"/>
      <selection pane="topLeft" activeCell="A1" sqref="A1"/>
      <selection pane="topRight" activeCell="C1" sqref="C1"/>
      <selection pane="bottomLeft" activeCell="A4" sqref="A4"/>
      <selection pane="bottomRight" activeCell="Q41" sqref="Q41:Q54"/>
    </sheetView>
  </sheetViews>
  <sheetFormatPr defaultColWidth="11.421875" defaultRowHeight="15"/>
  <cols>
    <col min="1" max="1" width="29.57421875" style="0" customWidth="1"/>
    <col min="2" max="2" width="36.00390625" style="0" customWidth="1"/>
    <col min="3" max="3" width="36.7109375" style="0" customWidth="1"/>
    <col min="4" max="6" width="16.421875" style="0" hidden="1" customWidth="1"/>
    <col min="7" max="7" width="20.421875" style="0" hidden="1" customWidth="1"/>
    <col min="8" max="8" width="21.140625" style="0" hidden="1" customWidth="1"/>
    <col min="9" max="9" width="16.421875" style="0" customWidth="1"/>
    <col min="10" max="10" width="20.28125" style="0" customWidth="1"/>
    <col min="11" max="11" width="16.421875" style="0" hidden="1" customWidth="1"/>
    <col min="12" max="13" width="23.00390625" style="0" hidden="1" customWidth="1"/>
    <col min="14" max="14" width="19.00390625" style="0" hidden="1" customWidth="1"/>
    <col min="15" max="15" width="53.28125" style="0" customWidth="1"/>
    <col min="16" max="16" width="45.8515625" style="0" customWidth="1"/>
    <col min="17" max="17" width="30.8515625" style="78" customWidth="1"/>
    <col min="18" max="18" width="0" style="0" hidden="1" customWidth="1"/>
  </cols>
  <sheetData>
    <row r="1" spans="1:17" ht="114" customHeight="1">
      <c r="A1" s="13"/>
      <c r="B1" s="110" t="s">
        <v>103</v>
      </c>
      <c r="C1" s="110"/>
      <c r="D1" s="110"/>
      <c r="E1" s="110"/>
      <c r="F1" s="110"/>
      <c r="G1" s="110"/>
      <c r="H1" s="110"/>
      <c r="I1" s="110"/>
      <c r="J1" s="110"/>
      <c r="K1" s="110"/>
      <c r="L1" s="110"/>
      <c r="M1" s="110"/>
      <c r="N1" s="138" t="s">
        <v>31</v>
      </c>
      <c r="O1" s="138"/>
      <c r="P1" s="138"/>
      <c r="Q1" s="77"/>
    </row>
    <row r="2" spans="1:17" ht="27" customHeight="1">
      <c r="A2" s="14" t="s">
        <v>30</v>
      </c>
      <c r="B2" s="139" t="s">
        <v>38</v>
      </c>
      <c r="C2" s="139"/>
      <c r="D2" s="139"/>
      <c r="E2" s="139"/>
      <c r="F2" s="139"/>
      <c r="G2" s="139"/>
      <c r="H2" s="139"/>
      <c r="I2" s="139"/>
      <c r="J2" s="139"/>
      <c r="K2" s="139"/>
      <c r="L2" s="139"/>
      <c r="M2" s="139"/>
      <c r="N2" s="17" t="s">
        <v>25</v>
      </c>
      <c r="O2" s="139" t="s">
        <v>110</v>
      </c>
      <c r="P2" s="139"/>
      <c r="Q2" s="139"/>
    </row>
    <row r="3" spans="1:17" ht="75">
      <c r="A3" s="23" t="s">
        <v>12</v>
      </c>
      <c r="B3" s="24" t="s">
        <v>4</v>
      </c>
      <c r="C3" s="24" t="s">
        <v>13</v>
      </c>
      <c r="D3" s="9" t="s">
        <v>83</v>
      </c>
      <c r="E3" s="9" t="s">
        <v>10</v>
      </c>
      <c r="F3" s="9" t="s">
        <v>21</v>
      </c>
      <c r="G3" s="9" t="s">
        <v>104</v>
      </c>
      <c r="H3" s="16" t="s">
        <v>16</v>
      </c>
      <c r="I3" s="16" t="s">
        <v>22</v>
      </c>
      <c r="J3" s="16" t="s">
        <v>18</v>
      </c>
      <c r="K3" s="16" t="s">
        <v>19</v>
      </c>
      <c r="L3" s="16" t="s">
        <v>23</v>
      </c>
      <c r="M3" s="16" t="s">
        <v>24</v>
      </c>
      <c r="N3" s="16" t="s">
        <v>20</v>
      </c>
      <c r="O3" s="38" t="s">
        <v>8</v>
      </c>
      <c r="P3" s="38" t="s">
        <v>14</v>
      </c>
      <c r="Q3" s="38" t="s">
        <v>15</v>
      </c>
    </row>
    <row r="4" spans="1:20" ht="330">
      <c r="A4" s="123" t="str">
        <f>+1!A4</f>
        <v>Realizar las acciones necesarias para el Mantenimiento y Sostenibilidad del Sistema de Gestión de la SDS</v>
      </c>
      <c r="B4" s="140" t="s">
        <v>40</v>
      </c>
      <c r="C4" s="28" t="s">
        <v>49</v>
      </c>
      <c r="D4" s="40">
        <v>0.03</v>
      </c>
      <c r="E4" s="80">
        <v>0.01764705882352941</v>
      </c>
      <c r="F4" s="40">
        <v>0.02</v>
      </c>
      <c r="G4" s="40">
        <f>+D4-E4+F4</f>
        <v>0.032352941176470584</v>
      </c>
      <c r="H4" s="81">
        <f>+G4*(11/13)</f>
        <v>0.027375565610859725</v>
      </c>
      <c r="I4" s="40">
        <v>0.01</v>
      </c>
      <c r="J4" s="71">
        <f>+I4+(G4-H4)</f>
        <v>0.01497737556561086</v>
      </c>
      <c r="K4" s="11"/>
      <c r="L4" s="11"/>
      <c r="M4" s="11"/>
      <c r="N4" s="11"/>
      <c r="O4" s="49" t="s">
        <v>109</v>
      </c>
      <c r="P4" s="49" t="s">
        <v>107</v>
      </c>
      <c r="Q4" s="134" t="s">
        <v>149</v>
      </c>
      <c r="R4" s="82">
        <f>+E4+H4</f>
        <v>0.04502262443438913</v>
      </c>
      <c r="T4" s="41"/>
    </row>
    <row r="5" spans="1:18" ht="102" customHeight="1">
      <c r="A5" s="124"/>
      <c r="B5" s="141"/>
      <c r="C5" s="28" t="s">
        <v>91</v>
      </c>
      <c r="D5" s="40">
        <v>0.01</v>
      </c>
      <c r="E5" s="40">
        <v>0.01</v>
      </c>
      <c r="F5" s="40">
        <v>0.01</v>
      </c>
      <c r="G5" s="40"/>
      <c r="H5" s="40">
        <v>0.01</v>
      </c>
      <c r="I5" s="40"/>
      <c r="J5" s="40"/>
      <c r="K5" s="11"/>
      <c r="L5" s="11"/>
      <c r="M5" s="11"/>
      <c r="N5" s="11"/>
      <c r="O5" s="66" t="s">
        <v>145</v>
      </c>
      <c r="P5" s="49" t="s">
        <v>108</v>
      </c>
      <c r="Q5" s="135"/>
      <c r="R5" s="82">
        <f>+E5+H5</f>
        <v>0.02</v>
      </c>
    </row>
    <row r="6" spans="1:18" ht="15.75">
      <c r="A6" s="124"/>
      <c r="B6" s="25" t="s">
        <v>5</v>
      </c>
      <c r="C6" s="29"/>
      <c r="D6" s="42">
        <f aca="true" t="shared" si="0" ref="D6:J6">+SUM(D4:D5)</f>
        <v>0.04</v>
      </c>
      <c r="E6" s="42">
        <f t="shared" si="0"/>
        <v>0.027647058823529413</v>
      </c>
      <c r="F6" s="42">
        <f t="shared" si="0"/>
        <v>0.03</v>
      </c>
      <c r="G6" s="42">
        <f t="shared" si="0"/>
        <v>0.032352941176470584</v>
      </c>
      <c r="H6" s="42">
        <f t="shared" si="0"/>
        <v>0.03737556561085972</v>
      </c>
      <c r="I6" s="42">
        <f t="shared" si="0"/>
        <v>0.01</v>
      </c>
      <c r="J6" s="42">
        <f t="shared" si="0"/>
        <v>0.01497737556561086</v>
      </c>
      <c r="K6" s="11"/>
      <c r="L6" s="11"/>
      <c r="M6" s="11"/>
      <c r="N6" s="11"/>
      <c r="O6" s="47"/>
      <c r="P6" s="49"/>
      <c r="Q6" s="135"/>
      <c r="R6" s="83">
        <f>+E6+H6</f>
        <v>0.06502262443438914</v>
      </c>
    </row>
    <row r="7" spans="1:18" ht="75">
      <c r="A7" s="124"/>
      <c r="B7" s="130" t="s">
        <v>92</v>
      </c>
      <c r="C7" s="28" t="s">
        <v>50</v>
      </c>
      <c r="D7" s="40">
        <v>0.01</v>
      </c>
      <c r="E7" s="40">
        <f>+D7</f>
        <v>0.01</v>
      </c>
      <c r="F7" s="40">
        <v>0.01</v>
      </c>
      <c r="G7" s="40"/>
      <c r="H7" s="40">
        <v>0.01</v>
      </c>
      <c r="I7" s="40"/>
      <c r="J7" s="40"/>
      <c r="K7" s="11"/>
      <c r="L7" s="11"/>
      <c r="M7" s="11"/>
      <c r="N7" s="11"/>
      <c r="O7" s="53" t="s">
        <v>152</v>
      </c>
      <c r="P7" s="49" t="s">
        <v>106</v>
      </c>
      <c r="Q7" s="135"/>
      <c r="R7" s="82">
        <f aca="true" t="shared" si="1" ref="R7:R62">+E7+H7</f>
        <v>0.02</v>
      </c>
    </row>
    <row r="8" spans="1:18" ht="158.25" customHeight="1">
      <c r="A8" s="124"/>
      <c r="B8" s="130"/>
      <c r="C8" s="28" t="s">
        <v>51</v>
      </c>
      <c r="D8" s="40">
        <v>0.01</v>
      </c>
      <c r="E8" s="40">
        <f>+D8</f>
        <v>0.01</v>
      </c>
      <c r="F8" s="40">
        <v>0.01</v>
      </c>
      <c r="G8" s="40"/>
      <c r="H8" s="40">
        <v>0.01</v>
      </c>
      <c r="I8" s="40"/>
      <c r="J8" s="40"/>
      <c r="K8" s="11"/>
      <c r="L8" s="11"/>
      <c r="M8" s="11"/>
      <c r="N8" s="11"/>
      <c r="O8" s="53" t="s">
        <v>105</v>
      </c>
      <c r="P8" s="49" t="s">
        <v>112</v>
      </c>
      <c r="Q8" s="135"/>
      <c r="R8" s="82">
        <f t="shared" si="1"/>
        <v>0.02</v>
      </c>
    </row>
    <row r="9" spans="1:18" ht="77.25" customHeight="1">
      <c r="A9" s="124"/>
      <c r="B9" s="130"/>
      <c r="C9" s="28" t="s">
        <v>52</v>
      </c>
      <c r="D9" s="40">
        <v>0.02</v>
      </c>
      <c r="E9" s="40">
        <v>0</v>
      </c>
      <c r="F9" s="40"/>
      <c r="G9" s="40">
        <v>0.02</v>
      </c>
      <c r="H9" s="40">
        <v>0</v>
      </c>
      <c r="I9" s="40">
        <v>0.02</v>
      </c>
      <c r="J9" s="71">
        <v>0.04</v>
      </c>
      <c r="K9" s="11"/>
      <c r="L9" s="11"/>
      <c r="M9" s="11"/>
      <c r="N9" s="11"/>
      <c r="O9" s="63" t="s">
        <v>147</v>
      </c>
      <c r="P9" s="63" t="s">
        <v>147</v>
      </c>
      <c r="Q9" s="135"/>
      <c r="R9" s="82">
        <f t="shared" si="1"/>
        <v>0</v>
      </c>
    </row>
    <row r="10" spans="1:18" ht="15.75">
      <c r="A10" s="124"/>
      <c r="B10" s="25" t="s">
        <v>5</v>
      </c>
      <c r="C10" s="25"/>
      <c r="D10" s="42">
        <f aca="true" t="shared" si="2" ref="D10:J10">+SUM(D7:D9)</f>
        <v>0.04</v>
      </c>
      <c r="E10" s="42">
        <f t="shared" si="2"/>
        <v>0.02</v>
      </c>
      <c r="F10" s="42">
        <f t="shared" si="2"/>
        <v>0.02</v>
      </c>
      <c r="G10" s="42">
        <f t="shared" si="2"/>
        <v>0.02</v>
      </c>
      <c r="H10" s="42">
        <f t="shared" si="2"/>
        <v>0.02</v>
      </c>
      <c r="I10" s="42">
        <f t="shared" si="2"/>
        <v>0.02</v>
      </c>
      <c r="J10" s="42">
        <f t="shared" si="2"/>
        <v>0.04</v>
      </c>
      <c r="K10" s="11"/>
      <c r="L10" s="11"/>
      <c r="M10" s="11"/>
      <c r="N10" s="11"/>
      <c r="O10" s="47"/>
      <c r="P10" s="49"/>
      <c r="Q10" s="135"/>
      <c r="R10" s="83">
        <f t="shared" si="1"/>
        <v>0.04</v>
      </c>
    </row>
    <row r="11" spans="1:18" ht="15.75">
      <c r="A11" s="124"/>
      <c r="B11" s="130" t="s">
        <v>41</v>
      </c>
      <c r="C11" s="28" t="s">
        <v>53</v>
      </c>
      <c r="D11" s="40">
        <v>0.03</v>
      </c>
      <c r="E11" s="40">
        <v>0.03</v>
      </c>
      <c r="F11" s="56"/>
      <c r="G11" s="50"/>
      <c r="H11" s="36"/>
      <c r="I11" s="36"/>
      <c r="J11" s="36"/>
      <c r="K11" s="36"/>
      <c r="L11" s="36"/>
      <c r="M11" s="36"/>
      <c r="N11" s="36"/>
      <c r="O11" s="65"/>
      <c r="P11" s="65"/>
      <c r="Q11" s="135"/>
      <c r="R11" s="82">
        <f t="shared" si="1"/>
        <v>0.03</v>
      </c>
    </row>
    <row r="12" spans="1:18" ht="90">
      <c r="A12" s="124"/>
      <c r="B12" s="130"/>
      <c r="C12" s="28" t="s">
        <v>54</v>
      </c>
      <c r="D12" s="40">
        <v>0.01</v>
      </c>
      <c r="E12" s="40">
        <v>0.01</v>
      </c>
      <c r="F12" s="40">
        <v>0.01</v>
      </c>
      <c r="G12" s="40"/>
      <c r="H12" s="40">
        <v>0.01</v>
      </c>
      <c r="I12" s="40"/>
      <c r="J12" s="40"/>
      <c r="K12" s="12">
        <f>+SUM(K4:K11)</f>
        <v>0</v>
      </c>
      <c r="L12" s="12">
        <f>+SUM(L4:L11)</f>
        <v>0</v>
      </c>
      <c r="M12" s="12">
        <f>+SUM(M4:M11)</f>
        <v>0</v>
      </c>
      <c r="N12" s="12">
        <f>+SUM(N4:N11)</f>
        <v>0</v>
      </c>
      <c r="O12" s="49" t="s">
        <v>120</v>
      </c>
      <c r="P12" s="49" t="s">
        <v>111</v>
      </c>
      <c r="Q12" s="135"/>
      <c r="R12" s="82">
        <f t="shared" si="1"/>
        <v>0.02</v>
      </c>
    </row>
    <row r="13" spans="1:18" ht="30">
      <c r="A13" s="124"/>
      <c r="B13" s="130"/>
      <c r="C13" s="28" t="s">
        <v>55</v>
      </c>
      <c r="D13" s="40">
        <v>0.03</v>
      </c>
      <c r="E13" s="40">
        <v>0.03</v>
      </c>
      <c r="F13" s="56"/>
      <c r="G13" s="56"/>
      <c r="H13" s="56"/>
      <c r="I13" s="56"/>
      <c r="J13" s="56"/>
      <c r="K13" s="36"/>
      <c r="L13" s="36"/>
      <c r="M13" s="36"/>
      <c r="N13" s="36"/>
      <c r="O13" s="65"/>
      <c r="P13" s="65"/>
      <c r="Q13" s="135"/>
      <c r="R13" s="82">
        <f t="shared" si="1"/>
        <v>0.03</v>
      </c>
    </row>
    <row r="14" spans="1:18" ht="90">
      <c r="A14" s="124"/>
      <c r="B14" s="130"/>
      <c r="C14" s="28" t="s">
        <v>56</v>
      </c>
      <c r="D14" s="40">
        <v>0.01</v>
      </c>
      <c r="E14" s="40">
        <v>0.01</v>
      </c>
      <c r="F14" s="40">
        <v>0.01</v>
      </c>
      <c r="G14" s="40"/>
      <c r="H14" s="40">
        <v>0.01</v>
      </c>
      <c r="I14" s="40"/>
      <c r="J14" s="40"/>
      <c r="K14" s="11"/>
      <c r="L14" s="11"/>
      <c r="M14" s="11"/>
      <c r="N14" s="11"/>
      <c r="O14" s="49" t="s">
        <v>113</v>
      </c>
      <c r="P14" s="49" t="s">
        <v>114</v>
      </c>
      <c r="Q14" s="135"/>
      <c r="R14" s="82">
        <f t="shared" si="1"/>
        <v>0.02</v>
      </c>
    </row>
    <row r="15" spans="1:18" ht="90">
      <c r="A15" s="124"/>
      <c r="B15" s="130"/>
      <c r="C15" s="28" t="s">
        <v>57</v>
      </c>
      <c r="D15" s="40">
        <v>0.01</v>
      </c>
      <c r="E15" s="40">
        <v>0.01</v>
      </c>
      <c r="F15" s="40">
        <v>0.01</v>
      </c>
      <c r="G15" s="40"/>
      <c r="H15" s="40">
        <v>0.01</v>
      </c>
      <c r="I15" s="40"/>
      <c r="J15" s="40"/>
      <c r="K15" s="11"/>
      <c r="L15" s="11"/>
      <c r="M15" s="11"/>
      <c r="N15" s="11"/>
      <c r="O15" s="66" t="s">
        <v>145</v>
      </c>
      <c r="P15" s="49" t="s">
        <v>115</v>
      </c>
      <c r="Q15" s="135"/>
      <c r="R15" s="82">
        <f t="shared" si="1"/>
        <v>0.02</v>
      </c>
    </row>
    <row r="16" spans="1:18" ht="15.75">
      <c r="A16" s="124"/>
      <c r="B16" s="25" t="s">
        <v>5</v>
      </c>
      <c r="C16" s="29"/>
      <c r="D16" s="42">
        <f>+SUM(D11:D15)</f>
        <v>0.09</v>
      </c>
      <c r="E16" s="42">
        <f>+SUM(E11:E15)</f>
        <v>0.09</v>
      </c>
      <c r="F16" s="42">
        <f>+SUM(F11:F15)</f>
        <v>0.03</v>
      </c>
      <c r="G16" s="42">
        <f>+SUM(G11:G15)</f>
        <v>0</v>
      </c>
      <c r="H16" s="33">
        <f>+SUM(H11:H15)</f>
        <v>0.03</v>
      </c>
      <c r="I16" s="33">
        <f aca="true" t="shared" si="3" ref="I16:N16">+SUM(I11:I15)</f>
        <v>0</v>
      </c>
      <c r="J16" s="33">
        <f t="shared" si="3"/>
        <v>0</v>
      </c>
      <c r="K16" s="33">
        <f t="shared" si="3"/>
        <v>0</v>
      </c>
      <c r="L16" s="33">
        <f t="shared" si="3"/>
        <v>0</v>
      </c>
      <c r="M16" s="33">
        <f t="shared" si="3"/>
        <v>0</v>
      </c>
      <c r="N16" s="33">
        <f t="shared" si="3"/>
        <v>0</v>
      </c>
      <c r="O16" s="47"/>
      <c r="P16" s="49"/>
      <c r="Q16" s="135"/>
      <c r="R16" s="83">
        <f t="shared" si="1"/>
        <v>0.12</v>
      </c>
    </row>
    <row r="17" spans="1:18" ht="15.75">
      <c r="A17" s="124"/>
      <c r="B17" s="130" t="s">
        <v>42</v>
      </c>
      <c r="C17" s="28" t="s">
        <v>58</v>
      </c>
      <c r="D17" s="56"/>
      <c r="E17" s="43"/>
      <c r="F17" s="56"/>
      <c r="G17" s="50"/>
      <c r="H17" s="36"/>
      <c r="I17" s="36"/>
      <c r="J17" s="36"/>
      <c r="K17" s="36"/>
      <c r="L17" s="36"/>
      <c r="M17" s="36"/>
      <c r="N17" s="36"/>
      <c r="O17" s="48"/>
      <c r="P17" s="65"/>
      <c r="Q17" s="135"/>
      <c r="R17" s="82">
        <f t="shared" si="1"/>
        <v>0</v>
      </c>
    </row>
    <row r="18" spans="1:18" ht="45">
      <c r="A18" s="124"/>
      <c r="B18" s="130"/>
      <c r="C18" s="28" t="s">
        <v>93</v>
      </c>
      <c r="D18" s="56"/>
      <c r="E18" s="43"/>
      <c r="F18" s="56"/>
      <c r="G18" s="50"/>
      <c r="H18" s="36"/>
      <c r="I18" s="36"/>
      <c r="J18" s="36"/>
      <c r="K18" s="36"/>
      <c r="L18" s="36"/>
      <c r="M18" s="36"/>
      <c r="N18" s="36"/>
      <c r="O18" s="48"/>
      <c r="P18" s="65"/>
      <c r="Q18" s="135"/>
      <c r="R18" s="82">
        <f t="shared" si="1"/>
        <v>0</v>
      </c>
    </row>
    <row r="19" spans="1:18" ht="30">
      <c r="A19" s="124"/>
      <c r="B19" s="130"/>
      <c r="C19" s="28" t="s">
        <v>59</v>
      </c>
      <c r="D19" s="56"/>
      <c r="E19" s="43"/>
      <c r="F19" s="56"/>
      <c r="G19" s="50"/>
      <c r="H19" s="36"/>
      <c r="I19" s="36"/>
      <c r="J19" s="36"/>
      <c r="K19" s="36"/>
      <c r="L19" s="36"/>
      <c r="M19" s="36"/>
      <c r="N19" s="36"/>
      <c r="O19" s="48"/>
      <c r="P19" s="65"/>
      <c r="Q19" s="135"/>
      <c r="R19" s="82">
        <f t="shared" si="1"/>
        <v>0</v>
      </c>
    </row>
    <row r="20" spans="1:18" ht="45">
      <c r="A20" s="124"/>
      <c r="B20" s="130"/>
      <c r="C20" s="28" t="s">
        <v>60</v>
      </c>
      <c r="D20" s="56"/>
      <c r="E20" s="43"/>
      <c r="F20" s="56"/>
      <c r="G20" s="50"/>
      <c r="H20" s="36"/>
      <c r="I20" s="36"/>
      <c r="J20" s="36"/>
      <c r="K20" s="36"/>
      <c r="L20" s="36"/>
      <c r="M20" s="36"/>
      <c r="N20" s="36"/>
      <c r="O20" s="48"/>
      <c r="P20" s="65"/>
      <c r="Q20" s="135"/>
      <c r="R20" s="82">
        <f t="shared" si="1"/>
        <v>0</v>
      </c>
    </row>
    <row r="21" spans="1:18" ht="15.75">
      <c r="A21" s="124"/>
      <c r="B21" s="25" t="s">
        <v>5</v>
      </c>
      <c r="C21" s="25"/>
      <c r="D21" s="42">
        <v>0</v>
      </c>
      <c r="E21" s="42">
        <v>0</v>
      </c>
      <c r="F21" s="33">
        <f>+SUM(F17:F20)</f>
        <v>0</v>
      </c>
      <c r="G21" s="33">
        <f>+SUM(G17:G20)</f>
        <v>0</v>
      </c>
      <c r="H21" s="33">
        <f>+SUM(H17:H20)</f>
        <v>0</v>
      </c>
      <c r="I21" s="33">
        <f>+SUM(I17:I20)</f>
        <v>0</v>
      </c>
      <c r="J21" s="33">
        <f>+SUM(J17:J20)</f>
        <v>0</v>
      </c>
      <c r="K21" s="12">
        <f>+SUM(K13:K20)</f>
        <v>0</v>
      </c>
      <c r="L21" s="12">
        <f>+SUM(L13:L20)</f>
        <v>0</v>
      </c>
      <c r="M21" s="12">
        <f>+SUM(M13:M20)</f>
        <v>0</v>
      </c>
      <c r="N21" s="12">
        <f>+SUM(N13:N20)</f>
        <v>0</v>
      </c>
      <c r="O21" s="47"/>
      <c r="P21" s="49"/>
      <c r="Q21" s="135"/>
      <c r="R21" s="83">
        <f t="shared" si="1"/>
        <v>0</v>
      </c>
    </row>
    <row r="22" spans="1:18" ht="58.5" customHeight="1">
      <c r="A22" s="124"/>
      <c r="B22" s="130" t="s">
        <v>43</v>
      </c>
      <c r="C22" s="28" t="s">
        <v>61</v>
      </c>
      <c r="D22" s="56"/>
      <c r="E22" s="43"/>
      <c r="F22" s="40"/>
      <c r="G22" s="50"/>
      <c r="H22" s="36"/>
      <c r="I22" s="36"/>
      <c r="J22" s="36"/>
      <c r="K22" s="36"/>
      <c r="L22" s="36"/>
      <c r="M22" s="36"/>
      <c r="N22" s="36"/>
      <c r="O22" s="48"/>
      <c r="P22" s="65"/>
      <c r="Q22" s="135"/>
      <c r="R22" s="82">
        <f t="shared" si="1"/>
        <v>0</v>
      </c>
    </row>
    <row r="23" spans="1:18" ht="58.5" customHeight="1">
      <c r="A23" s="124"/>
      <c r="B23" s="130"/>
      <c r="C23" s="28" t="s">
        <v>62</v>
      </c>
      <c r="D23" s="56"/>
      <c r="E23" s="43"/>
      <c r="F23" s="40"/>
      <c r="G23" s="50"/>
      <c r="H23" s="36"/>
      <c r="I23" s="36"/>
      <c r="J23" s="36"/>
      <c r="K23" s="36"/>
      <c r="L23" s="36"/>
      <c r="M23" s="36"/>
      <c r="N23" s="36"/>
      <c r="O23" s="48"/>
      <c r="P23" s="65"/>
      <c r="Q23" s="135"/>
      <c r="R23" s="82">
        <f t="shared" si="1"/>
        <v>0</v>
      </c>
    </row>
    <row r="24" spans="1:18" ht="15.75">
      <c r="A24" s="124"/>
      <c r="B24" s="25" t="s">
        <v>5</v>
      </c>
      <c r="C24" s="29"/>
      <c r="D24" s="42">
        <v>0</v>
      </c>
      <c r="E24" s="42">
        <v>0</v>
      </c>
      <c r="F24" s="42">
        <v>0</v>
      </c>
      <c r="G24" s="42">
        <v>0</v>
      </c>
      <c r="H24" s="42">
        <v>0</v>
      </c>
      <c r="I24" s="42">
        <v>0</v>
      </c>
      <c r="J24" s="42">
        <v>0</v>
      </c>
      <c r="K24" s="42">
        <v>0</v>
      </c>
      <c r="L24" s="42">
        <v>0</v>
      </c>
      <c r="M24" s="42">
        <v>0</v>
      </c>
      <c r="N24" s="42">
        <v>0</v>
      </c>
      <c r="O24" s="47"/>
      <c r="P24" s="49"/>
      <c r="Q24" s="135"/>
      <c r="R24" s="83">
        <f t="shared" si="1"/>
        <v>0</v>
      </c>
    </row>
    <row r="25" spans="1:18" ht="90">
      <c r="A25" s="124"/>
      <c r="B25" s="130" t="s">
        <v>94</v>
      </c>
      <c r="C25" s="28" t="s">
        <v>63</v>
      </c>
      <c r="D25" s="56"/>
      <c r="E25" s="43"/>
      <c r="F25" s="40">
        <v>0.01</v>
      </c>
      <c r="G25" s="40"/>
      <c r="H25" s="40">
        <v>0.01</v>
      </c>
      <c r="I25" s="40"/>
      <c r="J25" s="40"/>
      <c r="K25" s="67"/>
      <c r="L25" s="67"/>
      <c r="M25" s="67"/>
      <c r="N25" s="67"/>
      <c r="O25" s="53" t="s">
        <v>117</v>
      </c>
      <c r="P25" s="53" t="s">
        <v>118</v>
      </c>
      <c r="Q25" s="135"/>
      <c r="R25" s="82">
        <f t="shared" si="1"/>
        <v>0.01</v>
      </c>
    </row>
    <row r="26" spans="1:18" ht="75">
      <c r="A26" s="124"/>
      <c r="B26" s="130"/>
      <c r="C26" s="28" t="s">
        <v>64</v>
      </c>
      <c r="D26" s="56"/>
      <c r="E26" s="43"/>
      <c r="F26" s="40">
        <v>0.02</v>
      </c>
      <c r="G26" s="40"/>
      <c r="H26" s="40">
        <v>0.01</v>
      </c>
      <c r="I26" s="40"/>
      <c r="J26" s="40"/>
      <c r="K26" s="67"/>
      <c r="L26" s="67"/>
      <c r="M26" s="67"/>
      <c r="N26" s="67"/>
      <c r="O26" s="66" t="s">
        <v>150</v>
      </c>
      <c r="P26" s="53" t="s">
        <v>116</v>
      </c>
      <c r="Q26" s="135"/>
      <c r="R26" s="82">
        <f t="shared" si="1"/>
        <v>0.01</v>
      </c>
    </row>
    <row r="27" spans="1:18" ht="90">
      <c r="A27" s="124"/>
      <c r="B27" s="130"/>
      <c r="C27" s="28" t="s">
        <v>95</v>
      </c>
      <c r="D27" s="56"/>
      <c r="E27" s="43"/>
      <c r="F27" s="40">
        <v>0.01</v>
      </c>
      <c r="G27" s="40"/>
      <c r="H27" s="40">
        <v>0.01</v>
      </c>
      <c r="I27" s="40"/>
      <c r="J27" s="40"/>
      <c r="K27" s="67"/>
      <c r="L27" s="67"/>
      <c r="M27" s="67"/>
      <c r="N27" s="67"/>
      <c r="O27" s="66" t="s">
        <v>145</v>
      </c>
      <c r="P27" s="53" t="s">
        <v>119</v>
      </c>
      <c r="Q27" s="135"/>
      <c r="R27" s="82">
        <f t="shared" si="1"/>
        <v>0.01</v>
      </c>
    </row>
    <row r="28" spans="1:18" ht="15.75">
      <c r="A28" s="124"/>
      <c r="B28" s="25" t="s">
        <v>5</v>
      </c>
      <c r="C28" s="25"/>
      <c r="D28" s="42">
        <f aca="true" t="shared" si="4" ref="D28:J28">+SUM(D25:D27)</f>
        <v>0</v>
      </c>
      <c r="E28" s="42">
        <f t="shared" si="4"/>
        <v>0</v>
      </c>
      <c r="F28" s="42">
        <f t="shared" si="4"/>
        <v>0.04</v>
      </c>
      <c r="G28" s="42">
        <f t="shared" si="4"/>
        <v>0</v>
      </c>
      <c r="H28" s="42">
        <f t="shared" si="4"/>
        <v>0.03</v>
      </c>
      <c r="I28" s="42">
        <f t="shared" si="4"/>
        <v>0</v>
      </c>
      <c r="J28" s="42">
        <f t="shared" si="4"/>
        <v>0</v>
      </c>
      <c r="K28" s="11"/>
      <c r="L28" s="11"/>
      <c r="M28" s="11"/>
      <c r="N28" s="11"/>
      <c r="O28" s="47"/>
      <c r="P28" s="49"/>
      <c r="Q28" s="135"/>
      <c r="R28" s="83">
        <f t="shared" si="1"/>
        <v>0.03</v>
      </c>
    </row>
    <row r="29" spans="1:18" ht="75">
      <c r="A29" s="124"/>
      <c r="B29" s="130" t="s">
        <v>44</v>
      </c>
      <c r="C29" s="28" t="s">
        <v>65</v>
      </c>
      <c r="D29" s="40">
        <v>0.01</v>
      </c>
      <c r="E29" s="40">
        <v>0.01</v>
      </c>
      <c r="F29" s="40">
        <v>0.01</v>
      </c>
      <c r="G29" s="40"/>
      <c r="H29" s="40">
        <v>0.01</v>
      </c>
      <c r="I29" s="40"/>
      <c r="J29" s="40"/>
      <c r="K29" s="11"/>
      <c r="L29" s="11"/>
      <c r="M29" s="11"/>
      <c r="N29" s="11"/>
      <c r="O29" s="53" t="s">
        <v>121</v>
      </c>
      <c r="P29" s="49" t="s">
        <v>85</v>
      </c>
      <c r="Q29" s="135"/>
      <c r="R29" s="82">
        <f t="shared" si="1"/>
        <v>0.02</v>
      </c>
    </row>
    <row r="30" spans="1:18" ht="75">
      <c r="A30" s="124"/>
      <c r="B30" s="130"/>
      <c r="C30" s="28" t="s">
        <v>66</v>
      </c>
      <c r="D30" s="40">
        <v>0.01</v>
      </c>
      <c r="E30" s="40">
        <v>0.01</v>
      </c>
      <c r="F30" s="40">
        <v>0.01</v>
      </c>
      <c r="G30" s="40"/>
      <c r="H30" s="40">
        <v>0.01</v>
      </c>
      <c r="I30" s="40"/>
      <c r="J30" s="40"/>
      <c r="K30" s="12">
        <f>+SUM(K22:K29)</f>
        <v>0</v>
      </c>
      <c r="L30" s="12">
        <f>+SUM(L22:L29)</f>
        <v>0</v>
      </c>
      <c r="M30" s="12">
        <f>+SUM(M22:M29)</f>
        <v>0</v>
      </c>
      <c r="N30" s="12">
        <f>+SUM(N22:N29)</f>
        <v>0</v>
      </c>
      <c r="O30" s="53" t="s">
        <v>151</v>
      </c>
      <c r="P30" s="49" t="s">
        <v>122</v>
      </c>
      <c r="Q30" s="135"/>
      <c r="R30" s="82">
        <f t="shared" si="1"/>
        <v>0.02</v>
      </c>
    </row>
    <row r="31" spans="1:18" ht="45">
      <c r="A31" s="124"/>
      <c r="B31" s="130"/>
      <c r="C31" s="28" t="s">
        <v>67</v>
      </c>
      <c r="D31" s="56"/>
      <c r="E31" s="44"/>
      <c r="F31" s="40"/>
      <c r="G31" s="40"/>
      <c r="H31" s="40"/>
      <c r="I31" s="40"/>
      <c r="J31" s="40"/>
      <c r="K31" s="37"/>
      <c r="L31" s="37"/>
      <c r="M31" s="37">
        <f>+M30+M21+M12</f>
        <v>0</v>
      </c>
      <c r="N31" s="37">
        <f>+N30+N21+N12</f>
        <v>0</v>
      </c>
      <c r="O31" s="48"/>
      <c r="P31" s="65"/>
      <c r="Q31" s="135"/>
      <c r="R31" s="82">
        <f t="shared" si="1"/>
        <v>0</v>
      </c>
    </row>
    <row r="32" spans="1:18" ht="83.25" customHeight="1">
      <c r="A32" s="124"/>
      <c r="B32" s="130"/>
      <c r="C32" s="28" t="s">
        <v>68</v>
      </c>
      <c r="D32" s="40">
        <v>0.01</v>
      </c>
      <c r="E32" s="40">
        <v>0.01</v>
      </c>
      <c r="F32" s="40">
        <v>0.01</v>
      </c>
      <c r="G32" s="79">
        <v>0.008823529411764706</v>
      </c>
      <c r="H32" s="40">
        <f>+F32-(0.166666666666667%)</f>
        <v>0.00833333333333333</v>
      </c>
      <c r="I32" s="40">
        <v>0.01</v>
      </c>
      <c r="J32" s="71">
        <f>+I32+(F32-H32)</f>
        <v>0.01166666666666667</v>
      </c>
      <c r="K32" s="8"/>
      <c r="L32" s="8"/>
      <c r="M32" s="8"/>
      <c r="N32" s="8"/>
      <c r="O32" s="53" t="s">
        <v>146</v>
      </c>
      <c r="P32" s="49" t="s">
        <v>123</v>
      </c>
      <c r="Q32" s="135"/>
      <c r="R32" s="82">
        <f t="shared" si="1"/>
        <v>0.01833333333333333</v>
      </c>
    </row>
    <row r="33" spans="1:18" ht="15.75">
      <c r="A33" s="124"/>
      <c r="B33" s="25" t="s">
        <v>5</v>
      </c>
      <c r="C33" s="29"/>
      <c r="D33" s="42">
        <f>+SUM(D29:D32)</f>
        <v>0.03</v>
      </c>
      <c r="E33" s="42">
        <f aca="true" t="shared" si="5" ref="E33:N33">+SUM(E29:E32)</f>
        <v>0.03</v>
      </c>
      <c r="F33" s="42">
        <f t="shared" si="5"/>
        <v>0.03</v>
      </c>
      <c r="G33" s="42">
        <f t="shared" si="5"/>
        <v>0.008823529411764706</v>
      </c>
      <c r="H33" s="42">
        <f>+SUM(H29:H32)</f>
        <v>0.02833333333333333</v>
      </c>
      <c r="I33" s="42">
        <f t="shared" si="5"/>
        <v>0.01</v>
      </c>
      <c r="J33" s="42">
        <f t="shared" si="5"/>
        <v>0.01166666666666667</v>
      </c>
      <c r="K33" s="33">
        <f t="shared" si="5"/>
        <v>0</v>
      </c>
      <c r="L33" s="33">
        <f t="shared" si="5"/>
        <v>0</v>
      </c>
      <c r="M33" s="33">
        <f t="shared" si="5"/>
        <v>0</v>
      </c>
      <c r="N33" s="33">
        <f t="shared" si="5"/>
        <v>0</v>
      </c>
      <c r="O33" s="47"/>
      <c r="P33" s="49"/>
      <c r="Q33" s="135"/>
      <c r="R33" s="83">
        <f t="shared" si="1"/>
        <v>0.05833333333333333</v>
      </c>
    </row>
    <row r="34" spans="1:19" ht="165">
      <c r="A34" s="124"/>
      <c r="B34" s="14" t="s">
        <v>45</v>
      </c>
      <c r="C34" s="28" t="s">
        <v>69</v>
      </c>
      <c r="D34" s="40">
        <v>0.01</v>
      </c>
      <c r="E34" s="40">
        <v>0.01</v>
      </c>
      <c r="F34" s="40">
        <v>0.01</v>
      </c>
      <c r="G34" s="40"/>
      <c r="H34" s="40">
        <v>0.01</v>
      </c>
      <c r="I34" s="40"/>
      <c r="K34" s="8"/>
      <c r="L34" s="8"/>
      <c r="M34" s="8"/>
      <c r="N34" s="8"/>
      <c r="O34" s="49" t="s">
        <v>126</v>
      </c>
      <c r="P34" s="49" t="s">
        <v>125</v>
      </c>
      <c r="Q34" s="135"/>
      <c r="R34" s="82">
        <f t="shared" si="1"/>
        <v>0.02</v>
      </c>
      <c r="S34" s="32"/>
    </row>
    <row r="35" spans="1:18" ht="15.75">
      <c r="A35" s="124"/>
      <c r="B35" s="25" t="s">
        <v>5</v>
      </c>
      <c r="C35" s="25"/>
      <c r="D35" s="42">
        <f>+D34</f>
        <v>0.01</v>
      </c>
      <c r="E35" s="42">
        <f>+E34</f>
        <v>0.01</v>
      </c>
      <c r="F35" s="42">
        <f>+SUM(F34:F34)</f>
        <v>0.01</v>
      </c>
      <c r="G35" s="42">
        <f>+SUM(G34:G34)</f>
        <v>0</v>
      </c>
      <c r="H35" s="42">
        <f>+SUM(H34:H34)</f>
        <v>0.01</v>
      </c>
      <c r="I35" s="42">
        <f>+SUM(I34:I34)</f>
        <v>0</v>
      </c>
      <c r="J35" s="42">
        <f>+SUM(S34:S34)</f>
        <v>0</v>
      </c>
      <c r="K35" s="8"/>
      <c r="L35" s="8"/>
      <c r="M35" s="8"/>
      <c r="N35" s="8"/>
      <c r="O35" s="47"/>
      <c r="P35" s="49"/>
      <c r="Q35" s="135"/>
      <c r="R35" s="83">
        <f t="shared" si="1"/>
        <v>0.02</v>
      </c>
    </row>
    <row r="36" spans="1:18" ht="105">
      <c r="A36" s="124"/>
      <c r="B36" s="26" t="s">
        <v>46</v>
      </c>
      <c r="C36" s="28" t="s">
        <v>70</v>
      </c>
      <c r="D36" s="40">
        <v>0.01</v>
      </c>
      <c r="E36" s="40">
        <v>0.01</v>
      </c>
      <c r="F36" s="40">
        <v>0.01</v>
      </c>
      <c r="G36" s="40"/>
      <c r="H36" s="40">
        <v>0.01</v>
      </c>
      <c r="I36" s="40"/>
      <c r="J36" s="40"/>
      <c r="K36" s="8"/>
      <c r="L36" s="8"/>
      <c r="M36" s="8"/>
      <c r="N36" s="8"/>
      <c r="O36" s="66" t="s">
        <v>86</v>
      </c>
      <c r="P36" s="49" t="s">
        <v>124</v>
      </c>
      <c r="Q36" s="135"/>
      <c r="R36" s="82">
        <f t="shared" si="1"/>
        <v>0.02</v>
      </c>
    </row>
    <row r="37" spans="1:18" ht="15.75">
      <c r="A37" s="124"/>
      <c r="B37" s="25" t="s">
        <v>5</v>
      </c>
      <c r="C37" s="29"/>
      <c r="D37" s="42">
        <f>+D36</f>
        <v>0.01</v>
      </c>
      <c r="E37" s="42">
        <f>+E36</f>
        <v>0.01</v>
      </c>
      <c r="F37" s="42">
        <f>+SUM(F36:F36)</f>
        <v>0.01</v>
      </c>
      <c r="G37" s="42">
        <f>+SUM(G36:G36)</f>
        <v>0</v>
      </c>
      <c r="H37" s="42">
        <f>+SUM(H36:H36)</f>
        <v>0.01</v>
      </c>
      <c r="I37" s="42">
        <f>+SUM(I36:I36)</f>
        <v>0</v>
      </c>
      <c r="J37" s="42">
        <f>+SUM(J36:J36)</f>
        <v>0</v>
      </c>
      <c r="K37" s="8"/>
      <c r="L37" s="8"/>
      <c r="M37" s="8"/>
      <c r="N37" s="8"/>
      <c r="O37" s="47"/>
      <c r="P37" s="49"/>
      <c r="Q37" s="135"/>
      <c r="R37" s="83">
        <f t="shared" si="1"/>
        <v>0.02</v>
      </c>
    </row>
    <row r="38" spans="1:18" ht="135">
      <c r="A38" s="124"/>
      <c r="B38" s="14" t="s">
        <v>96</v>
      </c>
      <c r="C38" s="28" t="s">
        <v>71</v>
      </c>
      <c r="D38" s="40">
        <v>0.01</v>
      </c>
      <c r="E38" s="40">
        <v>0.01</v>
      </c>
      <c r="F38" s="40">
        <v>0.01</v>
      </c>
      <c r="G38" s="40"/>
      <c r="H38" s="40">
        <v>0.01</v>
      </c>
      <c r="I38" s="40"/>
      <c r="J38" s="40"/>
      <c r="K38" s="8"/>
      <c r="L38" s="8"/>
      <c r="M38" s="8"/>
      <c r="N38" s="8"/>
      <c r="O38" s="53" t="s">
        <v>87</v>
      </c>
      <c r="P38" s="49" t="s">
        <v>127</v>
      </c>
      <c r="Q38" s="135"/>
      <c r="R38" s="82">
        <f t="shared" si="1"/>
        <v>0.02</v>
      </c>
    </row>
    <row r="39" spans="1:18" ht="15.75">
      <c r="A39" s="124"/>
      <c r="B39" s="25" t="s">
        <v>5</v>
      </c>
      <c r="C39" s="25"/>
      <c r="D39" s="42">
        <f>+D38</f>
        <v>0.01</v>
      </c>
      <c r="E39" s="42">
        <f>+E38</f>
        <v>0.01</v>
      </c>
      <c r="F39" s="42">
        <f>+SUM(F38:F38)</f>
        <v>0.01</v>
      </c>
      <c r="G39" s="42">
        <f>+SUM(G38:G38)</f>
        <v>0</v>
      </c>
      <c r="H39" s="42">
        <f>+SUM(H38:H38)</f>
        <v>0.01</v>
      </c>
      <c r="I39" s="42">
        <f>+SUM(I38:I38)</f>
        <v>0</v>
      </c>
      <c r="J39" s="42">
        <f>+SUM(J38:J38)</f>
        <v>0</v>
      </c>
      <c r="K39" s="8"/>
      <c r="L39" s="8"/>
      <c r="M39" s="8"/>
      <c r="N39" s="8"/>
      <c r="O39" s="47"/>
      <c r="P39" s="47"/>
      <c r="Q39" s="135"/>
      <c r="R39" s="83">
        <f t="shared" si="1"/>
        <v>0.02</v>
      </c>
    </row>
    <row r="40" spans="1:18" ht="15.75">
      <c r="A40" s="125"/>
      <c r="B40" s="27" t="s">
        <v>6</v>
      </c>
      <c r="C40" s="30"/>
      <c r="D40" s="45">
        <f aca="true" t="shared" si="6" ref="D40:J40">+D39+D37+D35+D33+D28+D24+D21+D16+D10+D6</f>
        <v>0.23</v>
      </c>
      <c r="E40" s="45">
        <f t="shared" si="6"/>
        <v>0.1976470588235294</v>
      </c>
      <c r="F40" s="45">
        <f t="shared" si="6"/>
        <v>0.18</v>
      </c>
      <c r="G40" s="45">
        <f t="shared" si="6"/>
        <v>0.06117647058823529</v>
      </c>
      <c r="H40" s="45">
        <f t="shared" si="6"/>
        <v>0.17570889894419303</v>
      </c>
      <c r="I40" s="45">
        <f t="shared" si="6"/>
        <v>0.04</v>
      </c>
      <c r="J40" s="45">
        <f t="shared" si="6"/>
        <v>0.06664404223227753</v>
      </c>
      <c r="K40" s="8"/>
      <c r="L40" s="8"/>
      <c r="M40" s="8"/>
      <c r="N40" s="8"/>
      <c r="O40" s="47"/>
      <c r="P40" s="47"/>
      <c r="Q40" s="136"/>
      <c r="R40" s="82">
        <f t="shared" si="1"/>
        <v>0.37335595776772246</v>
      </c>
    </row>
    <row r="41" spans="1:18" ht="98.25" customHeight="1">
      <c r="A41" s="123" t="str">
        <f>+1!A5</f>
        <v>Realizar las Acciones para la Implementación de las Políticas de Gestión y Desempeño de la SDS.</v>
      </c>
      <c r="B41" s="131" t="s">
        <v>97</v>
      </c>
      <c r="C41" s="31" t="s">
        <v>98</v>
      </c>
      <c r="D41" s="32">
        <v>0.1</v>
      </c>
      <c r="E41" s="32">
        <v>0.09</v>
      </c>
      <c r="F41" s="32"/>
      <c r="G41" s="54">
        <v>0.01</v>
      </c>
      <c r="H41" s="54">
        <v>0.008</v>
      </c>
      <c r="I41" s="54"/>
      <c r="J41" s="72">
        <v>0.002</v>
      </c>
      <c r="K41" s="8"/>
      <c r="L41" s="8"/>
      <c r="M41" s="8"/>
      <c r="N41" s="8"/>
      <c r="O41" s="53" t="s">
        <v>128</v>
      </c>
      <c r="P41" s="49" t="s">
        <v>129</v>
      </c>
      <c r="Q41" s="134" t="s">
        <v>153</v>
      </c>
      <c r="R41" s="82">
        <f t="shared" si="1"/>
        <v>0.098</v>
      </c>
    </row>
    <row r="42" spans="1:18" ht="303.75" customHeight="1">
      <c r="A42" s="124"/>
      <c r="B42" s="132"/>
      <c r="C42" s="31" t="s">
        <v>84</v>
      </c>
      <c r="D42" s="32">
        <v>0.05</v>
      </c>
      <c r="E42" s="32">
        <v>0.04</v>
      </c>
      <c r="F42" s="32"/>
      <c r="G42" s="54">
        <v>0.01</v>
      </c>
      <c r="H42" s="54">
        <v>0.01</v>
      </c>
      <c r="I42" s="54"/>
      <c r="J42" s="54"/>
      <c r="K42" s="8"/>
      <c r="L42" s="8"/>
      <c r="M42" s="8"/>
      <c r="N42" s="8"/>
      <c r="O42" s="53" t="s">
        <v>130</v>
      </c>
      <c r="P42" s="49" t="s">
        <v>132</v>
      </c>
      <c r="Q42" s="135"/>
      <c r="R42" s="82">
        <f t="shared" si="1"/>
        <v>0.05</v>
      </c>
    </row>
    <row r="43" spans="1:18" ht="53.25" customHeight="1">
      <c r="A43" s="124"/>
      <c r="B43" s="132"/>
      <c r="C43" s="31" t="s">
        <v>72</v>
      </c>
      <c r="D43" s="32"/>
      <c r="E43" s="32"/>
      <c r="F43" s="32">
        <v>0.1</v>
      </c>
      <c r="G43" s="68"/>
      <c r="H43" s="54"/>
      <c r="I43" s="54"/>
      <c r="J43" s="72">
        <v>0.1</v>
      </c>
      <c r="K43" s="69"/>
      <c r="L43" s="69"/>
      <c r="M43" s="69"/>
      <c r="N43" s="69"/>
      <c r="O43" s="142" t="s">
        <v>133</v>
      </c>
      <c r="P43" s="142" t="s">
        <v>131</v>
      </c>
      <c r="Q43" s="135"/>
      <c r="R43" s="82">
        <f t="shared" si="1"/>
        <v>0</v>
      </c>
    </row>
    <row r="44" spans="1:18" ht="53.25" customHeight="1">
      <c r="A44" s="124"/>
      <c r="B44" s="132"/>
      <c r="C44" s="31" t="s">
        <v>73</v>
      </c>
      <c r="D44" s="32"/>
      <c r="E44" s="32"/>
      <c r="F44" s="32">
        <v>0.1</v>
      </c>
      <c r="G44" s="68"/>
      <c r="H44" s="54">
        <v>0.04</v>
      </c>
      <c r="I44" s="54">
        <v>0.1</v>
      </c>
      <c r="J44" s="72">
        <v>0.16</v>
      </c>
      <c r="K44" s="69"/>
      <c r="L44" s="69"/>
      <c r="M44" s="69"/>
      <c r="N44" s="69"/>
      <c r="O44" s="143"/>
      <c r="P44" s="143"/>
      <c r="Q44" s="135"/>
      <c r="R44" s="82">
        <f t="shared" si="1"/>
        <v>0.04</v>
      </c>
    </row>
    <row r="45" spans="1:18" ht="45">
      <c r="A45" s="124"/>
      <c r="B45" s="133"/>
      <c r="C45" s="31" t="s">
        <v>74</v>
      </c>
      <c r="D45" s="32"/>
      <c r="E45" s="32"/>
      <c r="F45" s="35"/>
      <c r="G45" s="52"/>
      <c r="H45" s="70"/>
      <c r="I45" s="70"/>
      <c r="J45" s="70"/>
      <c r="K45" s="39"/>
      <c r="L45" s="39"/>
      <c r="M45" s="39"/>
      <c r="N45" s="39"/>
      <c r="O45" s="48"/>
      <c r="P45" s="48"/>
      <c r="Q45" s="135"/>
      <c r="R45" s="82">
        <f t="shared" si="1"/>
        <v>0</v>
      </c>
    </row>
    <row r="46" spans="1:18" ht="15.75">
      <c r="A46" s="124"/>
      <c r="B46" s="25" t="s">
        <v>5</v>
      </c>
      <c r="C46" s="29"/>
      <c r="D46" s="33">
        <f aca="true" t="shared" si="7" ref="D46:K46">+SUM(D41:D45)</f>
        <v>0.15000000000000002</v>
      </c>
      <c r="E46" s="33">
        <f t="shared" si="7"/>
        <v>0.13</v>
      </c>
      <c r="F46" s="33">
        <f t="shared" si="7"/>
        <v>0.2</v>
      </c>
      <c r="G46" s="33">
        <f t="shared" si="7"/>
        <v>0.02</v>
      </c>
      <c r="H46" s="33">
        <f t="shared" si="7"/>
        <v>0.058</v>
      </c>
      <c r="I46" s="33">
        <f t="shared" si="7"/>
        <v>0.1</v>
      </c>
      <c r="J46" s="33">
        <f t="shared" si="7"/>
        <v>0.262</v>
      </c>
      <c r="K46" s="33">
        <f t="shared" si="7"/>
        <v>0</v>
      </c>
      <c r="L46" s="69"/>
      <c r="M46" s="69"/>
      <c r="N46" s="69"/>
      <c r="O46" s="66"/>
      <c r="P46" s="66"/>
      <c r="Q46" s="135"/>
      <c r="R46" s="83">
        <f t="shared" si="1"/>
        <v>0.188</v>
      </c>
    </row>
    <row r="47" spans="1:18" ht="183" customHeight="1">
      <c r="A47" s="124"/>
      <c r="B47" s="137" t="s">
        <v>99</v>
      </c>
      <c r="C47" s="31" t="s">
        <v>100</v>
      </c>
      <c r="D47" s="32"/>
      <c r="E47" s="69"/>
      <c r="F47" s="32">
        <v>0.09</v>
      </c>
      <c r="G47" s="32"/>
      <c r="H47" s="32">
        <v>0.07</v>
      </c>
      <c r="I47" s="32"/>
      <c r="J47" s="73">
        <v>0.02</v>
      </c>
      <c r="K47" s="69"/>
      <c r="L47" s="69"/>
      <c r="M47" s="69"/>
      <c r="N47" s="69"/>
      <c r="O47" s="53" t="s">
        <v>135</v>
      </c>
      <c r="P47" s="53" t="s">
        <v>134</v>
      </c>
      <c r="Q47" s="135"/>
      <c r="R47" s="82">
        <f t="shared" si="1"/>
        <v>0.07</v>
      </c>
    </row>
    <row r="48" spans="1:18" ht="30">
      <c r="A48" s="124"/>
      <c r="B48" s="137"/>
      <c r="C48" s="31" t="s">
        <v>101</v>
      </c>
      <c r="D48" s="32"/>
      <c r="E48" s="69"/>
      <c r="F48" s="35"/>
      <c r="G48" s="35"/>
      <c r="H48" s="35"/>
      <c r="I48" s="35"/>
      <c r="J48" s="35"/>
      <c r="K48" s="39"/>
      <c r="L48" s="39"/>
      <c r="M48" s="39"/>
      <c r="N48" s="39"/>
      <c r="O48" s="48"/>
      <c r="P48" s="48"/>
      <c r="Q48" s="135"/>
      <c r="R48" s="82">
        <f t="shared" si="1"/>
        <v>0</v>
      </c>
    </row>
    <row r="49" spans="1:18" ht="15.75">
      <c r="A49" s="124"/>
      <c r="B49" s="25" t="s">
        <v>5</v>
      </c>
      <c r="C49" s="25"/>
      <c r="D49" s="33">
        <f aca="true" t="shared" si="8" ref="D49:J49">+SUM(D47:D48)</f>
        <v>0</v>
      </c>
      <c r="E49" s="33">
        <f t="shared" si="8"/>
        <v>0</v>
      </c>
      <c r="F49" s="33">
        <f t="shared" si="8"/>
        <v>0.09</v>
      </c>
      <c r="G49" s="33">
        <f t="shared" si="8"/>
        <v>0</v>
      </c>
      <c r="H49" s="33">
        <f t="shared" si="8"/>
        <v>0.07</v>
      </c>
      <c r="I49" s="33">
        <f t="shared" si="8"/>
        <v>0</v>
      </c>
      <c r="J49" s="33">
        <f t="shared" si="8"/>
        <v>0.02</v>
      </c>
      <c r="K49" s="8"/>
      <c r="L49" s="8"/>
      <c r="M49" s="8"/>
      <c r="N49" s="8"/>
      <c r="O49" s="47"/>
      <c r="P49" s="47"/>
      <c r="Q49" s="135"/>
      <c r="R49" s="83">
        <f t="shared" si="1"/>
        <v>0.07</v>
      </c>
    </row>
    <row r="50" spans="1:18" ht="60">
      <c r="A50" s="124"/>
      <c r="B50" s="137" t="s">
        <v>47</v>
      </c>
      <c r="C50" s="31" t="s">
        <v>75</v>
      </c>
      <c r="D50" s="32">
        <v>0.1</v>
      </c>
      <c r="E50" s="32">
        <v>0.09</v>
      </c>
      <c r="F50" s="32"/>
      <c r="G50" s="54">
        <v>0.01</v>
      </c>
      <c r="H50" s="54">
        <v>0.01</v>
      </c>
      <c r="I50" s="54"/>
      <c r="J50" s="54"/>
      <c r="K50" s="8"/>
      <c r="L50" s="8"/>
      <c r="M50" s="8"/>
      <c r="N50" s="8"/>
      <c r="O50" s="49" t="s">
        <v>139</v>
      </c>
      <c r="P50" s="49" t="s">
        <v>140</v>
      </c>
      <c r="Q50" s="135"/>
      <c r="R50" s="82">
        <f t="shared" si="1"/>
        <v>0.09999999999999999</v>
      </c>
    </row>
    <row r="51" spans="1:18" ht="75" customHeight="1">
      <c r="A51" s="124"/>
      <c r="B51" s="137"/>
      <c r="C51" s="31" t="s">
        <v>76</v>
      </c>
      <c r="D51" s="32">
        <v>0.03</v>
      </c>
      <c r="E51" s="32">
        <v>0.03</v>
      </c>
      <c r="F51" s="32">
        <v>0.03</v>
      </c>
      <c r="G51" s="32"/>
      <c r="H51" s="32">
        <v>0.03</v>
      </c>
      <c r="I51" s="32"/>
      <c r="J51" s="32"/>
      <c r="K51" s="8"/>
      <c r="L51" s="8"/>
      <c r="M51" s="8"/>
      <c r="N51" s="8"/>
      <c r="O51" s="49" t="s">
        <v>88</v>
      </c>
      <c r="P51" s="49" t="s">
        <v>136</v>
      </c>
      <c r="Q51" s="135"/>
      <c r="R51" s="82">
        <f t="shared" si="1"/>
        <v>0.06</v>
      </c>
    </row>
    <row r="52" spans="1:18" ht="90">
      <c r="A52" s="124"/>
      <c r="B52" s="137"/>
      <c r="C52" s="31" t="s">
        <v>77</v>
      </c>
      <c r="D52" s="35"/>
      <c r="E52" s="35"/>
      <c r="F52" s="32">
        <v>0.03</v>
      </c>
      <c r="G52" s="32"/>
      <c r="H52" s="32">
        <v>0.03</v>
      </c>
      <c r="I52" s="32"/>
      <c r="J52" s="32"/>
      <c r="K52" s="69"/>
      <c r="L52" s="69"/>
      <c r="M52" s="69"/>
      <c r="N52" s="69"/>
      <c r="O52" s="53" t="s">
        <v>138</v>
      </c>
      <c r="P52" s="66" t="s">
        <v>137</v>
      </c>
      <c r="Q52" s="135"/>
      <c r="R52" s="82">
        <f t="shared" si="1"/>
        <v>0.03</v>
      </c>
    </row>
    <row r="53" spans="1:18" ht="15.75">
      <c r="A53" s="124"/>
      <c r="B53" s="25" t="s">
        <v>5</v>
      </c>
      <c r="C53" s="25"/>
      <c r="D53" s="33">
        <f aca="true" t="shared" si="9" ref="D53:J53">+SUM(D50:D52)</f>
        <v>0.13</v>
      </c>
      <c r="E53" s="33">
        <f t="shared" si="9"/>
        <v>0.12</v>
      </c>
      <c r="F53" s="33">
        <f t="shared" si="9"/>
        <v>0.06</v>
      </c>
      <c r="G53" s="33">
        <f t="shared" si="9"/>
        <v>0.01</v>
      </c>
      <c r="H53" s="33">
        <f t="shared" si="9"/>
        <v>0.07</v>
      </c>
      <c r="I53" s="33">
        <f t="shared" si="9"/>
        <v>0</v>
      </c>
      <c r="J53" s="33">
        <f t="shared" si="9"/>
        <v>0</v>
      </c>
      <c r="K53" s="8"/>
      <c r="L53" s="8"/>
      <c r="M53" s="8"/>
      <c r="N53" s="8"/>
      <c r="O53" s="47"/>
      <c r="P53" s="47"/>
      <c r="Q53" s="135"/>
      <c r="R53" s="83">
        <f t="shared" si="1"/>
        <v>0.19</v>
      </c>
    </row>
    <row r="54" spans="1:18" ht="15.75">
      <c r="A54" s="125"/>
      <c r="B54" s="27" t="s">
        <v>6</v>
      </c>
      <c r="C54" s="30"/>
      <c r="D54" s="34">
        <f aca="true" t="shared" si="10" ref="D54:J54">+D53+D49+D46</f>
        <v>0.28</v>
      </c>
      <c r="E54" s="34">
        <f t="shared" si="10"/>
        <v>0.25</v>
      </c>
      <c r="F54" s="34">
        <f t="shared" si="10"/>
        <v>0.35</v>
      </c>
      <c r="G54" s="34">
        <f t="shared" si="10"/>
        <v>0.03</v>
      </c>
      <c r="H54" s="34">
        <f t="shared" si="10"/>
        <v>0.198</v>
      </c>
      <c r="I54" s="34">
        <f t="shared" si="10"/>
        <v>0.1</v>
      </c>
      <c r="J54" s="34">
        <f t="shared" si="10"/>
        <v>0.28200000000000003</v>
      </c>
      <c r="K54" s="8"/>
      <c r="L54" s="8"/>
      <c r="M54" s="8"/>
      <c r="N54" s="8"/>
      <c r="O54" s="47"/>
      <c r="P54" s="47"/>
      <c r="Q54" s="136"/>
      <c r="R54" s="82">
        <f t="shared" si="1"/>
        <v>0.448</v>
      </c>
    </row>
    <row r="55" spans="1:18" ht="15.75" customHeight="1">
      <c r="A55" s="123" t="str">
        <f>+1!A6</f>
        <v>Realizar las acciones para el desarrollo de los componentes deTransparencia, acceso a la información y lucha contra la corrupción.</v>
      </c>
      <c r="B55" s="126" t="s">
        <v>102</v>
      </c>
      <c r="C55" s="28" t="s">
        <v>78</v>
      </c>
      <c r="D55" s="32">
        <v>0.1</v>
      </c>
      <c r="E55" s="32">
        <v>0.1</v>
      </c>
      <c r="F55" s="35"/>
      <c r="G55" s="52"/>
      <c r="H55" s="39"/>
      <c r="I55" s="39"/>
      <c r="J55" s="39"/>
      <c r="K55" s="39"/>
      <c r="L55" s="39"/>
      <c r="M55" s="39"/>
      <c r="N55" s="39"/>
      <c r="O55" s="65"/>
      <c r="P55" s="65"/>
      <c r="Q55" s="127" t="s">
        <v>148</v>
      </c>
      <c r="R55" s="82">
        <f t="shared" si="1"/>
        <v>0.1</v>
      </c>
    </row>
    <row r="56" spans="1:18" ht="75">
      <c r="A56" s="124"/>
      <c r="B56" s="126"/>
      <c r="C56" s="20" t="s">
        <v>79</v>
      </c>
      <c r="D56" s="32">
        <v>0.1</v>
      </c>
      <c r="E56" s="32">
        <v>0.1</v>
      </c>
      <c r="F56" s="32">
        <v>0.1</v>
      </c>
      <c r="G56" s="51"/>
      <c r="H56" s="32">
        <v>0.1</v>
      </c>
      <c r="I56" s="8"/>
      <c r="J56" s="8"/>
      <c r="K56" s="8"/>
      <c r="L56" s="8"/>
      <c r="M56" s="8"/>
      <c r="N56" s="8"/>
      <c r="O56" s="49" t="s">
        <v>142</v>
      </c>
      <c r="P56" s="49" t="s">
        <v>141</v>
      </c>
      <c r="Q56" s="128"/>
      <c r="R56" s="82">
        <f t="shared" si="1"/>
        <v>0.2</v>
      </c>
    </row>
    <row r="57" spans="1:18" ht="15.75">
      <c r="A57" s="124"/>
      <c r="B57" s="25" t="s">
        <v>5</v>
      </c>
      <c r="C57" s="29"/>
      <c r="D57" s="33">
        <f aca="true" t="shared" si="11" ref="D57:J57">+SUM(D55:D56)</f>
        <v>0.2</v>
      </c>
      <c r="E57" s="33">
        <f t="shared" si="11"/>
        <v>0.2</v>
      </c>
      <c r="F57" s="33">
        <f t="shared" si="11"/>
        <v>0.1</v>
      </c>
      <c r="G57" s="33">
        <f t="shared" si="11"/>
        <v>0</v>
      </c>
      <c r="H57" s="33">
        <f t="shared" si="11"/>
        <v>0.1</v>
      </c>
      <c r="I57" s="33">
        <f t="shared" si="11"/>
        <v>0</v>
      </c>
      <c r="J57" s="33">
        <f t="shared" si="11"/>
        <v>0</v>
      </c>
      <c r="K57" s="8"/>
      <c r="L57" s="8"/>
      <c r="M57" s="8"/>
      <c r="N57" s="8"/>
      <c r="O57" s="49"/>
      <c r="P57" s="49"/>
      <c r="Q57" s="128"/>
      <c r="R57" s="83">
        <f t="shared" si="1"/>
        <v>0.30000000000000004</v>
      </c>
    </row>
    <row r="58" spans="1:18" ht="75" customHeight="1">
      <c r="A58" s="124"/>
      <c r="B58" s="130" t="s">
        <v>48</v>
      </c>
      <c r="C58" s="20" t="s">
        <v>80</v>
      </c>
      <c r="D58" s="32">
        <v>0.1</v>
      </c>
      <c r="E58" s="32">
        <v>0.09</v>
      </c>
      <c r="F58" s="32"/>
      <c r="G58" s="55">
        <v>0.01</v>
      </c>
      <c r="H58" s="55">
        <v>0.01</v>
      </c>
      <c r="I58" s="55"/>
      <c r="J58" s="55"/>
      <c r="K58" s="12"/>
      <c r="L58" s="12"/>
      <c r="M58" s="12">
        <f>SUM(M32:M57)</f>
        <v>0</v>
      </c>
      <c r="N58" s="12">
        <f>SUM(N32:N57)</f>
        <v>0</v>
      </c>
      <c r="O58" s="49" t="s">
        <v>89</v>
      </c>
      <c r="P58" s="49" t="s">
        <v>136</v>
      </c>
      <c r="Q58" s="128"/>
      <c r="R58" s="82">
        <f t="shared" si="1"/>
        <v>0.09999999999999999</v>
      </c>
    </row>
    <row r="59" spans="1:18" ht="91.5" customHeight="1">
      <c r="A59" s="124"/>
      <c r="B59" s="130"/>
      <c r="C59" s="28" t="s">
        <v>81</v>
      </c>
      <c r="D59" s="32">
        <v>0.08</v>
      </c>
      <c r="E59" s="32">
        <v>0.08</v>
      </c>
      <c r="F59" s="32">
        <v>0.08</v>
      </c>
      <c r="G59" s="55"/>
      <c r="H59" s="55">
        <v>0.08</v>
      </c>
      <c r="I59" s="55"/>
      <c r="J59" s="55"/>
      <c r="K59" s="8"/>
      <c r="L59" s="8"/>
      <c r="M59" s="8"/>
      <c r="N59" s="8"/>
      <c r="O59" s="49" t="s">
        <v>90</v>
      </c>
      <c r="P59" s="53" t="s">
        <v>144</v>
      </c>
      <c r="Q59" s="128"/>
      <c r="R59" s="82">
        <f t="shared" si="1"/>
        <v>0.16</v>
      </c>
    </row>
    <row r="60" spans="1:18" ht="75">
      <c r="A60" s="124"/>
      <c r="B60" s="130"/>
      <c r="C60" s="28" t="s">
        <v>82</v>
      </c>
      <c r="D60" s="32">
        <v>0.02</v>
      </c>
      <c r="E60" s="32">
        <v>0.02</v>
      </c>
      <c r="F60" s="32">
        <v>0.02</v>
      </c>
      <c r="G60" s="55"/>
      <c r="H60" s="55">
        <v>0.02</v>
      </c>
      <c r="I60" s="55"/>
      <c r="J60" s="55"/>
      <c r="K60" s="8"/>
      <c r="L60" s="8"/>
      <c r="M60" s="8"/>
      <c r="N60" s="8"/>
      <c r="O60" s="49" t="s">
        <v>143</v>
      </c>
      <c r="P60" s="49" t="s">
        <v>144</v>
      </c>
      <c r="Q60" s="128"/>
      <c r="R60" s="82">
        <f t="shared" si="1"/>
        <v>0.04</v>
      </c>
    </row>
    <row r="61" spans="1:18" ht="15.75">
      <c r="A61" s="124"/>
      <c r="B61" s="25" t="s">
        <v>5</v>
      </c>
      <c r="C61" s="25"/>
      <c r="D61" s="33">
        <f aca="true" t="shared" si="12" ref="D61:J61">+SUM(D58:D60)</f>
        <v>0.19999999999999998</v>
      </c>
      <c r="E61" s="33">
        <f t="shared" si="12"/>
        <v>0.18999999999999997</v>
      </c>
      <c r="F61" s="33">
        <f t="shared" si="12"/>
        <v>0.1</v>
      </c>
      <c r="G61" s="33">
        <f t="shared" si="12"/>
        <v>0.01</v>
      </c>
      <c r="H61" s="33">
        <f t="shared" si="12"/>
        <v>0.11</v>
      </c>
      <c r="I61" s="33">
        <f t="shared" si="12"/>
        <v>0</v>
      </c>
      <c r="J61" s="33">
        <f t="shared" si="12"/>
        <v>0</v>
      </c>
      <c r="K61" s="8"/>
      <c r="L61" s="8"/>
      <c r="M61" s="8"/>
      <c r="N61" s="8"/>
      <c r="O61" s="49"/>
      <c r="P61" s="49"/>
      <c r="Q61" s="128"/>
      <c r="R61" s="83">
        <f t="shared" si="1"/>
        <v>0.3</v>
      </c>
    </row>
    <row r="62" spans="1:18" ht="15.75">
      <c r="A62" s="125"/>
      <c r="B62" s="27" t="s">
        <v>6</v>
      </c>
      <c r="C62" s="30"/>
      <c r="D62" s="34">
        <f aca="true" t="shared" si="13" ref="D62:J62">+D61+D57</f>
        <v>0.4</v>
      </c>
      <c r="E62" s="34">
        <f t="shared" si="13"/>
        <v>0.39</v>
      </c>
      <c r="F62" s="34">
        <f t="shared" si="13"/>
        <v>0.2</v>
      </c>
      <c r="G62" s="34">
        <f t="shared" si="13"/>
        <v>0.01</v>
      </c>
      <c r="H62" s="34">
        <f t="shared" si="13"/>
        <v>0.21000000000000002</v>
      </c>
      <c r="I62" s="34">
        <f t="shared" si="13"/>
        <v>0</v>
      </c>
      <c r="J62" s="34">
        <f t="shared" si="13"/>
        <v>0</v>
      </c>
      <c r="K62" s="8"/>
      <c r="L62" s="8"/>
      <c r="M62" s="8"/>
      <c r="N62" s="8"/>
      <c r="O62" s="49"/>
      <c r="P62" s="49"/>
      <c r="Q62" s="129"/>
      <c r="R62" s="82">
        <f t="shared" si="1"/>
        <v>0.6000000000000001</v>
      </c>
    </row>
  </sheetData>
  <sheetProtection formatColumns="0" selectLockedCells="1" selectUnlockedCells="1"/>
  <mergeCells count="24">
    <mergeCell ref="P43:P44"/>
    <mergeCell ref="A55:A62"/>
    <mergeCell ref="B55:B56"/>
    <mergeCell ref="B58:B60"/>
    <mergeCell ref="Q4:Q40"/>
    <mergeCell ref="Q41:Q54"/>
    <mergeCell ref="Q55:Q62"/>
    <mergeCell ref="B25:B27"/>
    <mergeCell ref="B29:B32"/>
    <mergeCell ref="A41:A54"/>
    <mergeCell ref="B1:M1"/>
    <mergeCell ref="N1:P1"/>
    <mergeCell ref="B4:B5"/>
    <mergeCell ref="B7:B9"/>
    <mergeCell ref="B11:B15"/>
    <mergeCell ref="B17:B20"/>
    <mergeCell ref="O2:Q2"/>
    <mergeCell ref="A4:A40"/>
    <mergeCell ref="B22:B23"/>
    <mergeCell ref="B47:B48"/>
    <mergeCell ref="B50:B52"/>
    <mergeCell ref="B2:M2"/>
    <mergeCell ref="O43:O44"/>
    <mergeCell ref="B41:B45"/>
  </mergeCells>
  <printOptions/>
  <pageMargins left="0.7086614173228347" right="0.7086614173228347" top="0.7480314960629921" bottom="0.7480314960629921" header="0.31496062992125984" footer="0.31496062992125984"/>
  <pageSetup orientation="landscape"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laforero</dc:creator>
  <cp:keywords/>
  <dc:description/>
  <cp:lastModifiedBy>Win7</cp:lastModifiedBy>
  <cp:lastPrinted>2019-01-31T13:32:02Z</cp:lastPrinted>
  <dcterms:created xsi:type="dcterms:W3CDTF">2012-08-13T16:12:09Z</dcterms:created>
  <dcterms:modified xsi:type="dcterms:W3CDTF">2020-12-16T13:08:01Z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