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760" activeTab="0"/>
  </bookViews>
  <sheets>
    <sheet name="FORMULACIÓN PGDI - I" sheetId="1" r:id="rId1"/>
    <sheet name="Reporte Trimestral" sheetId="2" r:id="rId2"/>
    <sheet name="Graficos" sheetId="3" r:id="rId3"/>
  </sheets>
  <externalReferences>
    <externalReference r:id="rId6"/>
  </externalReferences>
  <definedNames>
    <definedName name="_xlnm.Print_Area" localSheetId="0">'FORMULACIÓN PGDI - I'!$A$1:$P$7</definedName>
  </definedNames>
  <calcPr fullCalcOnLoad="1"/>
</workbook>
</file>

<file path=xl/comments2.xml><?xml version="1.0" encoding="utf-8"?>
<comments xmlns="http://schemas.openxmlformats.org/spreadsheetml/2006/main">
  <authors>
    <author>aaamado</author>
  </authors>
  <commentList>
    <comment ref="A3" authorId="0">
      <text>
        <r>
          <rPr>
            <b/>
            <sz val="9"/>
            <color indexed="8"/>
            <rFont val="Tahoma"/>
            <family val="2"/>
          </rPr>
          <t>Incluya las metas identificadas en la formulación del POA.</t>
        </r>
      </text>
    </comment>
  </commentList>
</comments>
</file>

<file path=xl/sharedStrings.xml><?xml version="1.0" encoding="utf-8"?>
<sst xmlns="http://schemas.openxmlformats.org/spreadsheetml/2006/main" count="312" uniqueCount="216">
  <si>
    <t>DIRECCIÓN DE PLANEACIÓN SECTORIAL</t>
  </si>
  <si>
    <t>PERIODO DE REPORTE:</t>
  </si>
  <si>
    <t>Programado
1er trimestre(%)</t>
  </si>
  <si>
    <t>Ejecutado
1er trimestre(%)</t>
  </si>
  <si>
    <t>Ejecutado
 3er Trimestre(%)</t>
  </si>
  <si>
    <t>Programado 4to trimestre</t>
  </si>
  <si>
    <t>Ejecutado
 4to Trimestre(%)</t>
  </si>
  <si>
    <t>META</t>
  </si>
  <si>
    <t>ACTIVIDADES</t>
  </si>
  <si>
    <t>SUBACTIVIDADES</t>
  </si>
  <si>
    <t>PRODUCTOS</t>
  </si>
  <si>
    <t>SUBTOTAL</t>
  </si>
  <si>
    <t>Actualizar la Gestión Documental del proceso.</t>
  </si>
  <si>
    <t>Gestionar  y monitorear  el desempeño de los procesos.</t>
  </si>
  <si>
    <t>Gestionar los Riesgos del Proceso</t>
  </si>
  <si>
    <t>Actualizar el Mapa de Riesgos</t>
  </si>
  <si>
    <t>Elaborar informes resultado de la gestión del riesgo.</t>
  </si>
  <si>
    <t>Gestionar Informe de revisión por la dirección</t>
  </si>
  <si>
    <t>Diligenciar y remitir la información que se requiere para el informe de revisión por la dirección.</t>
  </si>
  <si>
    <t>Gestionar la Mejora Continua de los Procesos.</t>
  </si>
  <si>
    <t>Gestionar los planes de mejora del proceso.</t>
  </si>
  <si>
    <t>Analizar la Percepción del Cliente</t>
  </si>
  <si>
    <t>Realizar la autoevaluacion de riesgos por proceso y de corrupción</t>
  </si>
  <si>
    <t>Remitir información para actualización de la normatividad</t>
  </si>
  <si>
    <t>Realizar la actualización  de la normatividad</t>
  </si>
  <si>
    <t>Implementar acciones que contribuyan a la política de mejora normativa.</t>
  </si>
  <si>
    <t>ANALISIS DE LA META</t>
  </si>
  <si>
    <t>EVIDENCIAS
(Documento y/o Ruta)</t>
  </si>
  <si>
    <t>Reprogramado
4to  trimestre(%)
=programado año - suma ejecutados</t>
  </si>
  <si>
    <t>Reprogramado
3er trimestre(%)
=No ejecutado + programado inicial</t>
  </si>
  <si>
    <t>I Trimestre</t>
  </si>
  <si>
    <t>IITrimestre</t>
  </si>
  <si>
    <t>III Trimestre</t>
  </si>
  <si>
    <t>IV Trimestre</t>
  </si>
  <si>
    <t>Año</t>
  </si>
  <si>
    <t>Progr.</t>
  </si>
  <si>
    <t>Ejec.</t>
  </si>
  <si>
    <t>Porcentaje de Avance</t>
  </si>
  <si>
    <t>Gestionar la Documentación del Sistema Integrado de Gestión de la SDS.</t>
  </si>
  <si>
    <t>Formular el PGDI de la DPS.</t>
  </si>
  <si>
    <t>Realizar el Reporte PGDI.</t>
  </si>
  <si>
    <t>Elaborar el Informe de Gestión del PGDI.</t>
  </si>
  <si>
    <t xml:space="preserve">Realizar el ejercicio de percepción del cliente del proceso. </t>
  </si>
  <si>
    <t>Elaborar Informe Consolidado de Percepción del Cliente de los Procesos</t>
  </si>
  <si>
    <t>Elaborar el informe de las salidas no conformes</t>
  </si>
  <si>
    <t>Participar en las actividades para renovación de la certificación del SGC de la SDS.</t>
  </si>
  <si>
    <t>Realizar las acciones para la implementación de las politicas de gestión y desempeño.</t>
  </si>
  <si>
    <t>Gestionar las acciones para el cumplimiento de la Politica de Gestión del Conocimiento y la Innovación</t>
  </si>
  <si>
    <t xml:space="preserve">Facilitar herramientas para el desarrollo de la ciencia, tecnología e innovación, como insumo en el fortalecimiento del  quehacer de la Entidad y del sector salud con el concurso de los actores del sistema. </t>
  </si>
  <si>
    <t>Administrar la información a cargo del Equipo de Gestión de la Información, con el fin de facilitar la accesibilidad de los diferentes usuarios bajo los principios de seguridad y calidad de la información.</t>
  </si>
  <si>
    <t>Mantener actualizado el análisis de situación de calidad de vida y salud de la población de la ciudad, brindando información de calidad, como insumo para la toma de decisiones.</t>
  </si>
  <si>
    <t>Gestionar las acciones para el cumplimiento de la Politica de Gestión Presupuestal y Eficiencia del Gasto Público</t>
  </si>
  <si>
    <t xml:space="preserve">Realizar la planeación y gestión de los recursos financieros que permitan la formulación e implementación de políticas, planes, programas y proyectos de inversión del sector salud </t>
  </si>
  <si>
    <t>1. PAS - POAI - Plan Financiero. 2. Indicadores de cumplimiento Trimestral a la inversion por proyecto de inversion (meta fisica y financiera y por  territorio) por fuentes de financiacion</t>
  </si>
  <si>
    <t>Seguimiento y control a la inversion por proyecto de inversion (meta fisica y financiera y por  territorio) por fuentes de financiacion</t>
  </si>
  <si>
    <t>Indicadores de cumplimiento trimestral</t>
  </si>
  <si>
    <t>Gestionar las acciones para el cumplimiento de la Politica de Seguimiento y Evaluación del Desempeño Institucional</t>
  </si>
  <si>
    <t>Preparar metodologia y cronograma de induccion y formacion  a formuladores y ejecutores de la inversion sobre el proceso de formulacion, seguimiento y control de la inversion</t>
  </si>
  <si>
    <t>Asistencia profesional  en el proceso de formulacion, seguimiento y control de la inversion a ejecutores y gerentes de la inversion</t>
  </si>
  <si>
    <t xml:space="preserve">1. Actas de mesas técnicas
2. Indicador de cumplimiento oportuno  a compromisos adquiridos </t>
  </si>
  <si>
    <t>Seguimiento y control de indicadores trazadores de salud publica en el distrito capital e indicadores ODS</t>
  </si>
  <si>
    <t>Indicadores trazadores trimestral</t>
  </si>
  <si>
    <t>Seguimiento y control de las metas de producto y resultado</t>
  </si>
  <si>
    <t>Indicadores trimestrales</t>
  </si>
  <si>
    <t>Seguimiento y control a la inversion por  poblaciones especiales (incluye migrantes)   y por ciclos de vida</t>
  </si>
  <si>
    <t>Seguimiento y control de la inversion por politica publica</t>
  </si>
  <si>
    <t>Indicadores de cumplimiento mensual</t>
  </si>
  <si>
    <t>Formulación, Seguimiento y control de la ejecucion de la inversion por PAA</t>
  </si>
  <si>
    <t>Formulacion, seguimiento y registro de Productos, Metas y Resultados (PMR) conforme a los lineamientos y disposiciones normativas de Planeacion Distrital</t>
  </si>
  <si>
    <t>Indicadores de cumplimiento Trimestral</t>
  </si>
  <si>
    <t>Actualizacion y control al seguimiento de la inversion por proyecto de inversion y  por programa  en el aplicativo SEGPLAN, de acuerdo con los instrumentos y lineamientos definidos por Planeacion Distrital</t>
  </si>
  <si>
    <t>Actualizacion y control al seguimiento de la inversion por Dimensiones del PDSP y por fuentes de inversión en el aplicativo del MSPS, de acuerdo con los instrumentos y lineamientos definidos por Ministerio</t>
  </si>
  <si>
    <t>Indicadores de cumplimiento Mensual</t>
  </si>
  <si>
    <t>Elaborar los informes de resultados de la inversion social (Balance Social, informes de gestion cuenta Sivicof, Rendicion de Cuentas, Informes de inversion por poblacion y por politicas) de acuerdo con los requerimientos de entes de control y conforme a las disposiciones normativas que lo exigan</t>
  </si>
  <si>
    <t>De acuerdo con los requerimientos de entes de control y conforme a las disposiciones normativas que lo exigan</t>
  </si>
  <si>
    <t>Gestionar las acciones para el cumplimiento de la Politica de Planeación Institucional</t>
  </si>
  <si>
    <t>Plan Territorial de Salud formulado en el marco del PDSP, con base en las prioridades establecidas en el plan de gobierno distrital</t>
  </si>
  <si>
    <t>PTS 2020-2024</t>
  </si>
  <si>
    <t>Armonizacion de la Planeacion Estrategica Sectorial con el Modelo de Gestion y Desempeño Institucional en la formulacion de la Planeacion Estrategica Institucional</t>
  </si>
  <si>
    <t>Planeacion Estrategica Institucional Armonizada</t>
  </si>
  <si>
    <t>Proceso de armonizacion Plan Territorial con nuevo plan de gobierno</t>
  </si>
  <si>
    <t>Nuevo PTS armonizado</t>
  </si>
  <si>
    <t>Formulacion de nuevos proyectos de inversion en el marco del nuevo PTS 2020-2024</t>
  </si>
  <si>
    <t>Proyectos Formulados con todos sus instrumentos</t>
  </si>
  <si>
    <t>Implementar el Modelo Integrado de Planeación y Gestión en la SDS.</t>
  </si>
  <si>
    <t>Elaborar el plan de adecuación de gestión y desempeño (cierre de brechas) de la SDS</t>
  </si>
  <si>
    <t>Plan de Adecuación de la SDS</t>
  </si>
  <si>
    <t>Participar en el Comité Institucional de Gestión y Desempeño de la SDS.</t>
  </si>
  <si>
    <t>Actas de reunión,  presentaciones, entre otros</t>
  </si>
  <si>
    <t>Elaborar el informe de Gestión y Desempeño.</t>
  </si>
  <si>
    <t>Informes de Gestión y Desempeño</t>
  </si>
  <si>
    <t>Actualización y cague de Procedimientos, lineamientos, y formatos</t>
  </si>
  <si>
    <t xml:space="preserve">Remitir la formulación del PGDI 2020 a la DPIYC </t>
  </si>
  <si>
    <t xml:space="preserve">Remitir reporte trimestral de PGDI a la DPIYC </t>
  </si>
  <si>
    <t xml:space="preserve">Remitir informe de Gestión semestral del PGDI a la DPIYC </t>
  </si>
  <si>
    <t>Mapa de Riesgos Actualizado</t>
  </si>
  <si>
    <t>Autoevaluación de riesgos y controles</t>
  </si>
  <si>
    <t>Informe de Gestión del Riesgo</t>
  </si>
  <si>
    <t>Matrices Diligenciadas, correos electronicos, entre otros.</t>
  </si>
  <si>
    <t>Actas de reunión, correos electronicos, tablero de control, entre otros</t>
  </si>
  <si>
    <t>Informe de Percepción del Cliente</t>
  </si>
  <si>
    <t>Planes de mejora gestionados.</t>
  </si>
  <si>
    <t>Informe de Salidas</t>
  </si>
  <si>
    <t>TOTAL Programado</t>
  </si>
  <si>
    <t>TOTAL Ejecutado</t>
  </si>
  <si>
    <t>Indicador de cobertura</t>
  </si>
  <si>
    <t>Realizar las acciones para el desarrollo de los componentes deTransparencia, acceso a la información y lucha contra la corrupción.</t>
  </si>
  <si>
    <t>Gestionar y monitorear los componentes del Plan Anticorrupcion y Atención al Ciudadano</t>
  </si>
  <si>
    <t>Realizar la formulación del PAAC.</t>
  </si>
  <si>
    <t>PAAC 2020</t>
  </si>
  <si>
    <t>Reportar la matriz de monitoreo del PAAC</t>
  </si>
  <si>
    <t>Matriz de monitoreo PAAC revisada y consolidada.</t>
  </si>
  <si>
    <t>Cumplimiento de los requisitos establecidos en el Índice de Transparencia de las Entidades Publicas (ITEP) en la SDS. (Si aplica) y los estándares de publicación y divulgación de la información de transparencia y acceso a la información pública (TAIP).</t>
  </si>
  <si>
    <t>Remitir oportunamente los documentos soporte en cumplimiento al TAIP - ITEP. ITB- (Tener en cuenta los tiempos establecidos en la normatividad vigente, así como los definidos en el plan de trabajo)</t>
  </si>
  <si>
    <t>Documentos publicados en la pagina WEB de la SDS.</t>
  </si>
  <si>
    <t>ASS</t>
  </si>
  <si>
    <t>Asegurar salud</t>
  </si>
  <si>
    <t>DIRECCIÓN/ OFICINA</t>
  </si>
  <si>
    <t>Ponderación</t>
  </si>
  <si>
    <t>ESC</t>
  </si>
  <si>
    <t>Evaluación, seguimiento y control a la gestión</t>
  </si>
  <si>
    <t>Realizar las acciones necesarias para el Mantenimiento y Sostenibilidad del Sistema de Gestión de la SDS</t>
  </si>
  <si>
    <t>M1 Sis. Gestión'!Área_de_impresión</t>
  </si>
  <si>
    <t>M2 Política G y D'!Área_de_impresión</t>
  </si>
  <si>
    <t>M3 Transparencia'!Área_de_impresión</t>
  </si>
  <si>
    <t>PROCESO: PLANEACIÓN Y GESTIÓN SECTORIAL - GESTIÓN DEL CONOCIMIENTO E INNOVACIÓN</t>
  </si>
  <si>
    <t>I META.  Realizar las acciones necesarias para el Mantenimiento y Sostenibilidad del Sistema de Gestión de la SDS</t>
  </si>
  <si>
    <t>II META. Realizar las acciones para la implementación de las politicas de gestión y desempeño.</t>
  </si>
  <si>
    <t>III META. Realizar las acciones para el desarrollo de los componentes deTransparencia, acceso a la información y lucha contra la corrupción.</t>
  </si>
  <si>
    <t>TOTAL</t>
  </si>
  <si>
    <r>
      <t xml:space="preserve">Indicador
</t>
    </r>
    <r>
      <rPr>
        <b/>
        <sz val="12"/>
        <color indexed="60"/>
        <rFont val="Arial"/>
        <family val="2"/>
      </rPr>
      <t>[Incluir link a Hoja de Vida]</t>
    </r>
  </si>
  <si>
    <t>Reprogramado
2do trimestre(%)
=no ejecutado + programado inicial</t>
  </si>
  <si>
    <t>Elaborado por: Alvaro Augusto Amado Camacho
Revisado por: Nury Stella Leguizamon
Aprobado por: Juan Carlos Jaramillo Correa</t>
  </si>
  <si>
    <t>DIRECCIÓN DE PLANEACIÓN INSTITUCIONAL Y CALIDAD
SISTEMA INTEGRADO DE GESTIÓN
CONTROL DOCUMENTAL
REPORTE PLAN OPERATIVO DE GESTION Y DESEMPEÑO
Codigo: SDS-PYC-FT-023-V.6</t>
  </si>
  <si>
    <t>Programado 1er Trimestre (%)</t>
  </si>
  <si>
    <t>Programado 2do Trimestre(%)</t>
  </si>
  <si>
    <t>Ejecutado
2do trimestre(%)</t>
  </si>
  <si>
    <t>Programado 3er Trimestre(%)</t>
  </si>
  <si>
    <t>Programado 4to Trimestre(%)</t>
  </si>
  <si>
    <t>Ejecutado Año(%)</t>
  </si>
  <si>
    <t xml:space="preserve">PROCESO: </t>
  </si>
  <si>
    <t>PLANEACIÓN Y GESTIÓN SECTORIAL - GESTIÓN DEL CONOCIMIENTO E INNOVACIÓN</t>
  </si>
  <si>
    <t>Elaborado por: Alvaro Augusto Amado Camacho
Revisado por: Nury Stella Leguizamon 
Aprobado por: Juan Carlos Jaramillo Correa</t>
  </si>
  <si>
    <t>Programado 2do trimestre(%)</t>
  </si>
  <si>
    <t>Programado 3er trimestre(%)</t>
  </si>
  <si>
    <t xml:space="preserve">1. Documento de Análisis de Situación en CT+I de la SDS.                                                   2. Definicion de lineas de accion a intervenir por gestión.                                                   3. Dos (2) números del volumen 22 de la Revista de Investigaciones en Seguridad Social y Salud.                         4. Avales metodológicos y éticos de las investigaciones presentadas al CIE.                                                         5. Indicador de Cumplimiento del Plan de Adecuación de la dimensión gestión del conocimiento.                                                       6. Productos generados por la mesa en cumplmiento de los hitos.                                     7. Indice de cumplimiento de hitos propuestos en  la dimensión de gestión del conocimento para la vigencia 2020.  </t>
  </si>
  <si>
    <t xml:space="preserve">1. Nueva versión de la Base de Datos RIPS (Automatización de tablas de referencia).                                                      2.Nueva version del validador RIPS (Unificación de la codificación de errores)                                                         3.Documento del Modelo de Datos para agilizar el procesamiento de consulta analítica de los RIPS                                                 4. Aplicativo ETL (Desarrollo de aplicación que mantiene actualizada la base de datos OLAP de RIPS desde la base de datos OLTP)                                                       5. Nueva versión del Cargador RIPS                                  (Adición del Módulo de Administración) 6. Actualización del Visualizador (Cuadros de Mando incorporando bases de datos de población especial administrada por la Dirección de Aseguramiento de la SDS)                                         7. Apliación del Indicador de cobertura en 25% de capacitación en la estructura y calidad de la información RIPS a prestadores con atenciones particulares.                                                               8. Videos Tutoriales para reporte de RIPS para prestadores con atenciones a pacientes particulares.                                               9. Indicador de coberturay adherencia para capacitación a la Red Adscrita sobre la estructura de RIPS y proceso de mejoramiento en la calidad de la información.                                                                  10. Indicador de Calidad de la información (Medición de los indicadores de mayor frecuencia detectados en las auditorias de la Red Adscrita, monitorear y promover su mejoramiento) </t>
  </si>
  <si>
    <t>1. Disponible en plataformas: ONE DRIVE - SISCO y SECOP
2. U:\11. Direccion Planeacion y Sistemas\3. Información y Análisis Sectorial\2020</t>
  </si>
  <si>
    <t>Producto de una construcción participativa, la DPS formula su PGD, el cual contiene los retos y productos que nos proponemos alcanzar para la vigencia 2020.  Asi mismo, se genera instrumento de formulación al interior de la dirección, que permite tener trazabilidad de nuestra gestión por equipos funcionales</t>
  </si>
  <si>
    <t>Con base a los resultados de gestión de la DPS alcanzados al cierre de la vigencia 2019, presentamos a la DPIYC informe de gestión que contiene el resultado consolidado del seguimiento al POA 2019 de acuerdo a las metas propuetas para cada equipo funcional de la DPS.</t>
  </si>
  <si>
    <t xml:space="preserve">1. saludcapital.gov.co/ sharepoint/ Repositorio MIPG DPS/ Documentos/ PGS/ DOFA/ 2020/ Matriz ACI - PESTEL.                                            2. saludcapital.gov.co/ sharepoint/ Repositorio MIPG DPS/ Documentos/ PGS/ 2020/ Matriz de partes interesadas/ Matriz de necesidades.  3. saludcapital.gov.co/ sharepoint/ Repositorio MIPG DPS/ Documentos/ PGS/ 2020/ Mapa de riesgos/ Corrupción/                                        4. saludcapital.gov.co/ sharepoint/ Repositorio MIPG DPS/ Documentos/ PGS/ 2020/ Mapa de riesgos/ Proceso/                                                      5. saludcapital.gov.co/ sharepoint/ Repositorio MIPG DPS/ Documentos/ GCI/ Matriz de partes interesadas/ 2020/ .                                                 6. saludcapital.gov.co/ sharepoint/ Repositorio MIPG DPS/ Documentos compartidos/ GCI/ DOFA/ 2020/ Matriz ACI PASTEL       </t>
  </si>
  <si>
    <t>1. saludcapital.gov.co/ sharepoint/ Repositorio MIPG DPS/ Documentos/ Seguimiento a acciones DPS 2020/</t>
  </si>
  <si>
    <t>1. Se entrego el plan de adecucion y sostenibilidad de la Dimension de Gestion del Conocimiento el dia 10 de Enero de 2020
2. La DPS elaboro la resolucion 3751 de 2019 en cual se elaboro el plan de accion de la SDS para la vigencia 2020.
3. La DPS participo en la elaboracion del FURAG junto con la DPIyC.</t>
  </si>
  <si>
    <t xml:space="preserve">La DPS participó en la mesa de trabajo del PAAC </t>
  </si>
  <si>
    <r>
      <rPr>
        <b/>
        <sz val="12"/>
        <color indexed="8"/>
        <rFont val="Arial"/>
        <family val="2"/>
      </rPr>
      <t>Abril a junio</t>
    </r>
    <r>
      <rPr>
        <sz val="12"/>
        <color indexed="8"/>
        <rFont val="Arial"/>
        <family val="2"/>
      </rPr>
      <t>: Matrices de resultados de las encuestas de percepción del cliente de los procesos de GCI y PGS.</t>
    </r>
  </si>
  <si>
    <r>
      <rPr>
        <b/>
        <sz val="12"/>
        <color indexed="8"/>
        <rFont val="Arial"/>
        <family val="2"/>
      </rPr>
      <t>Abril a Junio</t>
    </r>
    <r>
      <rPr>
        <sz val="12"/>
        <color indexed="8"/>
        <rFont val="Arial"/>
        <family val="2"/>
      </rPr>
      <t>: Formulación en la metodología MGA de los 17 proyectos de inversión del Fondo Financiero Distrital de Salud, para el Plan de Desarrollo Distrital "Un Nuevo Contrato Social y Ambiental para el siglo XXI" 2020-20024 y registrados apropiadamente en el aplicativo MGA de Planeación Nacional</t>
    </r>
  </si>
  <si>
    <r>
      <rPr>
        <b/>
        <sz val="12"/>
        <color indexed="8"/>
        <rFont val="Arial"/>
        <family val="2"/>
      </rPr>
      <t xml:space="preserve">Frente al propósito de desarrollar, actualizar y mantener las herramientas tecnológicas de la DPS: </t>
    </r>
    <r>
      <rPr>
        <sz val="12"/>
        <color indexed="8"/>
        <rFont val="Arial"/>
        <family val="2"/>
      </rPr>
      <t xml:space="preserve">
</t>
    </r>
    <r>
      <rPr>
        <b/>
        <sz val="12"/>
        <color indexed="8"/>
        <rFont val="Arial"/>
        <family val="2"/>
      </rPr>
      <t>1. Automatización de tablas de referencia de la BD RIPS. 
Enero a Marzo</t>
    </r>
    <r>
      <rPr>
        <sz val="12"/>
        <color indexed="8"/>
        <rFont val="Arial"/>
        <family val="2"/>
      </rPr>
      <t xml:space="preserve">
Se adicionaron modificaciones a la aplicación Servicio RIPS que permiten mantener actualizadas las tablas de referencia de CUPS y prestadores de la base de datos local, con la información de la base de datos Rips de una forma simple.
Abril a junio
Automatizar  las tablas de referencia de  la base de datos RIPS para que la consulta se produzca más ágil y simplificada
</t>
    </r>
    <r>
      <rPr>
        <b/>
        <sz val="12"/>
        <color indexed="8"/>
        <rFont val="Arial"/>
        <family val="2"/>
      </rPr>
      <t xml:space="preserve">2. Unificación de la codificación de errores del validador RIPS. 
Enero a Marzo
</t>
    </r>
    <r>
      <rPr>
        <sz val="12"/>
        <color indexed="8"/>
        <rFont val="Arial"/>
        <family val="2"/>
      </rPr>
      <t xml:space="preserve">Se actualizó la aplicación Validador RIPS con las tablas de referencias a la fecha y se generó versión 3.7 para publicación en la página de la entidad
</t>
    </r>
    <r>
      <rPr>
        <b/>
        <sz val="12"/>
        <color indexed="8"/>
        <rFont val="Arial"/>
        <family val="2"/>
      </rPr>
      <t>3. Cuadros de mando incorporando las bases de datos de población especial, administrada por la Dirección de Aseguramiento de la SDS en el Visualizador
Enero a marzo</t>
    </r>
    <r>
      <rPr>
        <sz val="12"/>
        <color indexed="8"/>
        <rFont val="Arial"/>
        <family val="2"/>
      </rPr>
      <t xml:space="preserve">
Se construyó los diferentes cuadros de mando para las poblaciones especiales entregadas por la Dirección de Aseguramiento. 
Abril a junio Se construyó los diferentes cuadros de mando para las poblaciones especiales entregadas por la Dirección de Aseguramiento
</t>
    </r>
    <r>
      <rPr>
        <b/>
        <sz val="12"/>
        <color indexed="8"/>
        <rFont val="Arial"/>
        <family val="2"/>
      </rPr>
      <t>Frente al propósito de diseñar e implementar estrategias de capacitación en la información a cargo de la DPS
Capacitaciones. 
Capacitación a Prestadores con atenciones a pacientes particulares
Enero a Marzo</t>
    </r>
    <r>
      <rPr>
        <sz val="12"/>
        <color indexed="8"/>
        <rFont val="Arial"/>
        <family val="2"/>
      </rPr>
      <t xml:space="preserve">
1. El día 05 de febrero de los corrientes, se capacitó a 154 prestadores con atenciones a pacientes particulares en el proceso necesario para realizar el reporte mensual de los RIPS. 
</t>
    </r>
    <r>
      <rPr>
        <b/>
        <sz val="12"/>
        <color indexed="8"/>
        <rFont val="Arial"/>
        <family val="2"/>
      </rPr>
      <t>Abril a junio:</t>
    </r>
    <r>
      <rPr>
        <sz val="12"/>
        <color indexed="8"/>
        <rFont val="Arial"/>
        <family val="2"/>
      </rPr>
      <t xml:space="preserve">                                                                                                             Se desarrolló una herramienta de autoaprendizaje (E-learning) como estrategia para realizar la capacitación a los prestadores con atenciones a pacientes particulares y se llevaron a cabo los encuentros virtuales de capacitación los días 11, 16, 17 y 18 de junio de 2020.
</t>
    </r>
    <r>
      <rPr>
        <b/>
        <sz val="12"/>
        <color indexed="8"/>
        <rFont val="Arial"/>
        <family val="2"/>
      </rPr>
      <t>Videos tutoriales. 
Enero a Marzo</t>
    </r>
    <r>
      <rPr>
        <sz val="12"/>
        <color indexed="8"/>
        <rFont val="Arial"/>
        <family val="2"/>
      </rPr>
      <t xml:space="preserve">
1. Se realizó propuesta con nuevas plantillas para videos tutoriales, las cuales fueron remitidas a la Oficina asesora de Comunicaciones para contar con su aprobación.
2. La oficina asesora de comunicaciones de la SDS, aprobó la plantilla definitiva para videos tutoriales, de las propuestas presentadas por el EF de gestión de la información de la DPS.
</t>
    </r>
  </si>
  <si>
    <r>
      <rPr>
        <b/>
        <sz val="12"/>
        <color indexed="8"/>
        <rFont val="Arial"/>
        <family val="2"/>
      </rPr>
      <t>Actualización del ASIS de la población de la ciudad, integrando análisis epidemiológico, aseguramiento y condiciones de vida de los habitantes de la capital.
Enero a Marzo</t>
    </r>
    <r>
      <rPr>
        <sz val="12"/>
        <color indexed="8"/>
        <rFont val="Arial"/>
        <family val="2"/>
      </rPr>
      <t xml:space="preserve">
1. Se consolido propuesta de lineamiento para análisis Distrital y local, la cual será presentada y debatida en el espacio del comité ASIS.
2. Se solicitará a las dependencias de la SDS mediante memorando, designación de delegado ante el comité ASIS. 
3. Se iniciará proceso de organización de mesas de trabajo al interior del comité</t>
    </r>
    <r>
      <rPr>
        <b/>
        <sz val="12"/>
        <color indexed="8"/>
        <rFont val="Arial"/>
        <family val="2"/>
      </rPr>
      <t xml:space="preserve">
Abril a junio</t>
    </r>
    <r>
      <rPr>
        <sz val="12"/>
        <color indexed="8"/>
        <rFont val="Arial"/>
        <family val="2"/>
      </rPr>
      <t xml:space="preserve">
1. Salidas de información organizada
2. Avances documentos preliminares que  aportan al análisis de situación de calida de vidad y salud del Distrito capital.
</t>
    </r>
    <r>
      <rPr>
        <b/>
        <sz val="12"/>
        <color indexed="8"/>
        <rFont val="Arial"/>
        <family val="2"/>
      </rPr>
      <t>Elaboración y actualización de los diagnósticos en salud de las veinte (20) localidades y a nivel de Subredes integradas de servicios de salud
Enero a Marzo</t>
    </r>
    <r>
      <rPr>
        <sz val="12"/>
        <color indexed="8"/>
        <rFont val="Arial"/>
        <family val="2"/>
      </rPr>
      <t xml:space="preserve">
1. Se consolido propuesta de lineamiento para análisis Distrital y local, la cual será presentada y debatida en el espacio del comité ASIS.
2. Se solicitará las dependencias de la SDS mediante memorando, designación de delegado ante el comité ASIS. 
3. Se iniciará proceso de organización de mesas de trabajo al interior del comité
</t>
    </r>
    <r>
      <rPr>
        <b/>
        <sz val="12"/>
        <color indexed="8"/>
        <rFont val="Arial"/>
        <family val="2"/>
      </rPr>
      <t>Abril a junio</t>
    </r>
    <r>
      <rPr>
        <sz val="12"/>
        <color indexed="8"/>
        <rFont val="Arial"/>
        <family val="2"/>
      </rPr>
      <t xml:space="preserve">
1. Bases de datos y documentos consultados para obtener la información requerida, por localidad
2. Salidas de información organizada, por localidad
3. Se avanza en la construcción de documentos preliminares, que aporta a localidad
</t>
    </r>
    <r>
      <rPr>
        <b/>
        <sz val="12"/>
        <color indexed="8"/>
        <rFont val="Arial"/>
        <family val="2"/>
      </rPr>
      <t>Espacio interdependencias para el análisis de eventos en salud priorizados para el Distrito Capital
Enero a Marzo</t>
    </r>
    <r>
      <rPr>
        <sz val="12"/>
        <color indexed="8"/>
        <rFont val="Arial"/>
        <family val="2"/>
      </rPr>
      <t xml:space="preserve">
Se consolido propuesta de lineamiento para análisis de prioridades, la cual será debatida en desarrollo del Comité ASIS
</t>
    </r>
    <r>
      <rPr>
        <b/>
        <sz val="12"/>
        <color indexed="8"/>
        <rFont val="Arial"/>
        <family val="2"/>
      </rPr>
      <t>Abril a junio</t>
    </r>
    <r>
      <rPr>
        <sz val="12"/>
        <color indexed="8"/>
        <rFont val="Arial"/>
        <family val="2"/>
      </rPr>
      <t xml:space="preserve">
Se cuenta con bases de datos y documentos consultados para obtener la información requerida para cada localidad
</t>
    </r>
  </si>
  <si>
    <r>
      <rPr>
        <b/>
        <sz val="12"/>
        <color indexed="8"/>
        <rFont val="Arial"/>
        <family val="2"/>
      </rPr>
      <t>Enero a Marzo</t>
    </r>
    <r>
      <rPr>
        <sz val="12"/>
        <color indexed="8"/>
        <rFont val="Arial"/>
        <family val="2"/>
      </rPr>
      <t xml:space="preserve">: 1. La DPS ha liderado la construcción participativa del PTS en concordancial con el PDD para la vigencia 2020-2024 ¨Un nuevo contrato social y ambeintal para la Bogota del siglo XXI¨ a la fecha se avanza en la construcción de metas que responden a los propositos 1, 2, 3, y 5 del PDD, éste logro se ha ido materializando con el aporte de la comunidad y las dependencias que conforman la SDS. 2. Se presenta al Concejo Distrital de Bogotá , propuesta de reforma a la ley de financiamiento de la salud vigente.                                                                        </t>
    </r>
    <r>
      <rPr>
        <b/>
        <sz val="12"/>
        <color indexed="8"/>
        <rFont val="Arial"/>
        <family val="2"/>
      </rPr>
      <t>Abril a Junio</t>
    </r>
    <r>
      <rPr>
        <sz val="12"/>
        <color indexed="8"/>
        <rFont val="Arial"/>
        <family val="2"/>
      </rPr>
      <t>: d. Abril a junio: Producto del liderazgo de la DPS y la participación de los actores involucrados en el proceso, Bogotá cuenta con Plan Territorial de Salud 2020 - 2024, que responde a los  propósitos, logros de ciudad y programas del Plan de Desarrollo ¨Un nuevo contrati social y ambiental para la Bogotá del siglo XXI¨</t>
    </r>
  </si>
  <si>
    <r>
      <rPr>
        <b/>
        <sz val="12"/>
        <color indexed="8"/>
        <rFont val="Arial"/>
        <family val="2"/>
      </rPr>
      <t>Enero a marzo</t>
    </r>
    <r>
      <rPr>
        <sz val="12"/>
        <color indexed="8"/>
        <rFont val="Arial"/>
        <family val="2"/>
      </rPr>
      <t xml:space="preserve">:  Se dio cumplimiento al Decreto 171 de 2013, en el sentido de implementar y realizar el seguimiento de la gestión y la inersión realizada por el sector salud en el marco de los Planes de Acción de las Políticas Públicas poblacionales: 
*Infancia y adolescencia
*Discapacidad 
*Habitante de calle
*Familia
*Adultez
*Vejez y envejecimiento
*Etnias[Afros, Indígenas, Rrom, Raizal] 
__________________
*LGBTI
*Victímas del conflicto armado 
De acuerdo con la normatividad establecida para estas dos políticas, los informes de seguimiento deben entregrase de manera trimestral.                                                            Abril a Junio: e acuerdo con lo establecido en  Decreto 171 de 2013, respecto a  realizar el seguimiento de la gestión y la inversión realizada por el sector salud en el marco de los Planes de Acción de las Políticas Públicas poblacionales: 
*Discapacidad 
*Habitante de calle
*Familia
*Adultez
*Vejez y envejecimiento
*Etnias[Afros, Indígenas, Rrom, Raizal]
se avanza en el envío de los lineamientos a los referentes poblacionales para la realización de los informes de seguimiento (I semestre 2020) , los cuales deben ser entregados el 23 de julio de 2020, en cumpplimiento del Decreto 171. 
__________________
*LGBTI
*Informe FUT [Seguimiento a la inversión]-Victímas del conflicto armado 
De acuerdo con la normatividad establecida para estas dos políticas, los informes de seguimiento deben entregrase de manera trimestral. 
*Juventud [Informe I Trimestre 2020]                                                                             </t>
    </r>
    <r>
      <rPr>
        <b/>
        <sz val="12"/>
        <color indexed="8"/>
        <rFont val="Arial"/>
        <family val="2"/>
      </rPr>
      <t xml:space="preserve"> julio a octubre.</t>
    </r>
    <r>
      <rPr>
        <sz val="12"/>
        <color indexed="8"/>
        <rFont val="Arial"/>
        <family val="2"/>
      </rPr>
      <t xml:space="preserve"> Se cuenta con la actualización y armonización de Planes de Acción de las políticas públicas de: Discapacidad e Infancia y Adolescencia, para la vigencia 2020, y propuesta para vigencia 2021. julio a octubre. Se cuenta con la actualización y armonización de Planes de Acción de las políticas públicas de: Discapacidad e Infancia y Adolescencia, para la vigencia 2020, y propuesta para vigencia 2021.</t>
    </r>
  </si>
  <si>
    <r>
      <rPr>
        <b/>
        <sz val="12"/>
        <color indexed="8"/>
        <rFont val="Arial"/>
        <family val="2"/>
      </rPr>
      <t>Enero a marzo</t>
    </r>
    <r>
      <rPr>
        <sz val="12"/>
        <color indexed="8"/>
        <rFont val="Arial"/>
        <family val="2"/>
      </rPr>
      <t xml:space="preserve">:  Se dio cumplimiento al Decreto 171 de 2013, en el sentido de implementar y realizar el seguimiento de la gestión y la inersión realizada por el sector salud en el marco de los Planes de Acción de las Políticas Públicas poblacionales: 
*Infancia y adolescencia
*Discapacidad 
*Habitante de calle
*Familia
*Adultez
*Vejez y envejecimiento
*Etnias[Afros, Indígenas, Rrom, Raizal] 
__________________
*LGBTI
*Victímas del conflicto armado 
De acuerdo con la normatividad establecida para estas dos políticas, los informes de seguimiento deben entregrase de manera trimestral.                                                            Abril a Junio: e acuerdo con lo establecido en  Decreto 171 de 2013, respecto a  realizar el seguimiento de la gestión y la inversión realizada por el sector salud en el marco de los Planes de Acción de las Políticas Públicas poblacionales: 
*Discapacidad 
*Habitante de calle
*Familia
*Adultez
*Vejez y envejecimiento
*Etnias[Afros, Indígenas, Rrom, Raizal]
se avanza en el envío de los lineamientos a los referentes poblacionales para la realización de los informes de seguimiento (I semestre 2020) , los cuales deben ser entregados el 23 de julio de 2020, en cumpplimiento del Decreto 171. 
__________________
*LGBTI
*Informe FUT [Seguimiento a la inversión]-Victímas del conflicto armado 
De acuerdo con la normatividad establecida para estas dos políticas, los informes de seguimiento deben entregrase de manera trimestral. 
*Juventud [Informe I Trimestre 2020]                                                                             </t>
    </r>
    <r>
      <rPr>
        <b/>
        <sz val="12"/>
        <color indexed="8"/>
        <rFont val="Arial"/>
        <family val="2"/>
      </rPr>
      <t>julio a octubre.</t>
    </r>
    <r>
      <rPr>
        <sz val="12"/>
        <color indexed="8"/>
        <rFont val="Arial"/>
        <family val="2"/>
      </rPr>
      <t xml:space="preserve"> Se brindó asistencia técnica para la construcción del anteproyecto de Presupuesto 2021 y cierre presupuestal 2020, para los anexos correspondientes a las políticas públicas de Victimas, Infancia y Adolescencia y Juventud. puntualmente se enviarán lineamientos.</t>
    </r>
  </si>
  <si>
    <t>www.saludcapital.gov.co/ Sharepoint / POA DPS /Documentos /PGDI 2020 /EF POLÍTICAS PÚBLICAS/ 1. Seguimiento y control a la inversión por poblaciones especiales y por ciclo de vida/ III seguimiento</t>
  </si>
  <si>
    <t>www.saludcapital.gov.co/ Sharepoint / POA DPS /Documentos /PGDI 2020 /EF POLÍTICAS PÚBLICAS/ 2. Seguimiento y control a la inversión por PP/ III seguimiento</t>
  </si>
  <si>
    <t>www.saludcapital.gov.co/ Sharepoint / POA DPS /Documentos /PGDI 2020 /EF ANÁLISIS DE PROYECTOS /1. Planeación y Gestión de Recursos Financieros/ a.PAS-POAI-Plan Financiero/Plan Financiero/ III seguimiento</t>
  </si>
  <si>
    <t>www.saludcapital.gov.co/ Sharepoint / POA DPS /Documentos /PGDI 2020 /EF ANÁLISIS DE PROYECTOS /1. Planeación y Gestión de Recursos Financieros/ b.Seguimiento y control a la inversión por PI/ III seguimiento</t>
  </si>
  <si>
    <r>
      <rPr>
        <b/>
        <sz val="12"/>
        <color indexed="8"/>
        <rFont val="Arial"/>
        <family val="2"/>
      </rPr>
      <t>Enero a marzo</t>
    </r>
    <r>
      <rPr>
        <sz val="12"/>
        <color indexed="8"/>
        <rFont val="Arial"/>
        <family val="2"/>
      </rPr>
      <t xml:space="preserve">: Se realizó el cierre de la territorialización con corte a diciembre 2019, a partir de las variables: presupuesto ejecutado y análisis cualitativo. 2. Se realiza control a la ejecución de los proyectos de inversión por fuente con corte a marzo 31 2020. 3. Para el cargue del primer trimestre de la territorialización del presupuesto en las localidades 2020, se espera contar con el seguimiento a los proyectos de inversión.                                                                                             </t>
    </r>
    <r>
      <rPr>
        <b/>
        <sz val="12"/>
        <color indexed="8"/>
        <rFont val="Arial"/>
        <family val="2"/>
      </rPr>
      <t>Abril a Junio</t>
    </r>
    <r>
      <rPr>
        <sz val="12"/>
        <color indexed="8"/>
        <rFont val="Arial"/>
        <family val="2"/>
      </rPr>
      <t xml:space="preserve">:1. Se realizó informe cuantitativo y cualitativo de la ejecución presupuestal a través de los proyectos de inversión del Fondo Financiero Distrital en Salud que territorializan el presupuesto en las localidades de Bogotá. Fecha de corte marzo 2020. Plan Distrital de Desarrollo Bogotá Mejor para Todos. 2, Por el proceso de armonización presupuestal se presenta informe cuantitativo de la ejecución presupuestal a través de los proyectos de inversión del Fondo Financiero de Salud que territorializan presupuesto en las localidades con fecha de corte mayo 2020. Cierre Plan Distrital de Desarrollo Bogotá Mejor para Todos. </t>
    </r>
    <r>
      <rPr>
        <b/>
        <sz val="12"/>
        <color indexed="8"/>
        <rFont val="Arial"/>
        <family val="2"/>
      </rPr>
      <t>julio a octubre.</t>
    </r>
    <r>
      <rPr>
        <sz val="12"/>
        <color indexed="8"/>
        <rFont val="Arial"/>
        <family val="2"/>
      </rPr>
      <t xml:space="preserve"> Se preparó el instrumento de seguimiento a la inversión directa del FFDS (Matrices de seguimiento), éstas fueron socializadas a cada uno de los referentes de PI, y remitidas para su diligenciamiento vía correo electrónico. Se instituyeron comités semanales de seguimiento a la ejecución financiera, con participación de Directivos de la entidad. Se cuenta con formato SDS PGS FT 087 ¨Matriz programación, y seguimiento PI del FFDS¨ el cual ha sido codificado y se encuentra en proceso de aprobación por el director de la DPS, de cara a contar con instrumentos de control y seguimiento frente a una Auditoria.</t>
    </r>
  </si>
  <si>
    <r>
      <rPr>
        <b/>
        <sz val="12"/>
        <color indexed="8"/>
        <rFont val="Arial"/>
        <family val="2"/>
      </rPr>
      <t>marzo a junio:</t>
    </r>
    <r>
      <rPr>
        <sz val="12"/>
        <color indexed="8"/>
        <rFont val="Arial"/>
        <family val="2"/>
      </rPr>
      <t xml:space="preserve"> 1. Se consolida el cierre e informe de seguimiento al Plan financiero territorial en salud para las vigencias 2015-2019                                                                                              2. Se dá inicio al proceso de planificación de las finanzas públicas que permitirán alcanzar las metas propuestas por el sector salud para la vigencia 2020-2024 en concordancia con el plan de desallorro Distrital ¨Un nuevo contrato social y ambeintal para la Bogota del siglo XXI¨                                                                                              3. Se proyecta y logra la aprobación del PAS para la vigencia 2020, el cual demarca la linea de acción de la SDS en concordancia con el PDD y PTS 2016-2020.</t>
    </r>
    <r>
      <rPr>
        <b/>
        <sz val="12"/>
        <color indexed="8"/>
        <rFont val="Arial"/>
        <family val="2"/>
      </rPr>
      <t xml:space="preserve">                                                                                                                    julio a octubre.</t>
    </r>
    <r>
      <rPr>
        <sz val="12"/>
        <color indexed="8"/>
        <rFont val="Arial"/>
        <family val="2"/>
      </rPr>
      <t xml:space="preserve"> * Se cuenta con Plan Financiero de recursos administrados por la SDS, el cual fue enviado a la SDH en mes de agosto. * El anteproyecto del FFDS, fue presentado a la SDH en los términos y tiempos solicitados.</t>
    </r>
  </si>
  <si>
    <t>www.saludcapital.gov.co/ Sharepoint / POA DPS /Documentos /PGDI 2020 /EF ANÁLISIS DE PROYECTOS /2. Rediseñar y propiciar medodología e instrumentos de la formulación seguimiento control y evaluación de la inversión 2020 2024/ b.sAsisitencia profesional en proceso de formulación, seguimiento y control de la inversión/ III seguimiento</t>
  </si>
  <si>
    <r>
      <rPr>
        <b/>
        <sz val="12"/>
        <color indexed="8"/>
        <rFont val="Arial"/>
        <family val="2"/>
      </rPr>
      <t>Enero a marzo</t>
    </r>
    <r>
      <rPr>
        <sz val="12"/>
        <color indexed="8"/>
        <rFont val="Arial"/>
        <family val="2"/>
      </rPr>
      <t>: Se realizó el cierre 2019 y actualización para la vigencia 2020 de los 13 proyectos de inversión del FFDS en conjunto con los referentes de cada una de las direcciones a cargo y de los referentes de la dirección de Planeación Sectorial.</t>
    </r>
    <r>
      <rPr>
        <b/>
        <sz val="12"/>
        <color indexed="8"/>
        <rFont val="Arial"/>
        <family val="2"/>
      </rPr>
      <t xml:space="preserve">                                                                                                                     Abril a Junio</t>
    </r>
    <r>
      <rPr>
        <sz val="12"/>
        <color indexed="8"/>
        <rFont val="Arial"/>
        <family val="2"/>
      </rPr>
      <t xml:space="preserve">: * Durante el II trimestre de 2020, en el proceso de seguimiento, se realizó el seguimiento a los proyectos de inversión correspondiente a los meses de marzo, abril y mayo de los 13 proyectos de inversión en su componente técnico y financiero. * En el proceso de formulación, a partir del mes de mayo se inició la formulación de los 17 proyectos del Plan de Desarrollo "Un Nuevo Contrato Social y ambiental para la Bogotá del siglo XXI", arpobado por el Concejo de Bogotá mediante Acuerdo 761 de 11 de junio de 2020.                                                 </t>
    </r>
    <r>
      <rPr>
        <b/>
        <sz val="12"/>
        <color indexed="8"/>
        <rFont val="Arial"/>
        <family val="2"/>
      </rPr>
      <t>julio a octubre:</t>
    </r>
    <r>
      <rPr>
        <sz val="12"/>
        <color indexed="8"/>
        <rFont val="Arial"/>
        <family val="2"/>
      </rPr>
      <t xml:space="preserve"> 1. Se realizaron mesas de trabajo, a fin de cualificar a ejecutores y gerentes de PI, en las herramientas de se seguimiento: Sistema de Seguimiento de Proyectos de Inversión (SPI) del Departamento Nacional de Planeación (DNP) y el Sistema de Seguimiento a la Planeación (SEGPLAN) de la Secretaría Distrital de Planeación (SDP). 2. Se brindo asesoría y asistencia técnica, frente a instrumento de seguimiento ¨Matriz programación, y seguimiento PI del FFDS¨ incluyendo variables asociadas a enfoque poblacional, diferencial, territorial y de género, e indicadores, la cual ha sido retroalimentada y convalidada por los actores que participan en el proceso. 3. Se han venido clarificando, la situación que surgió en el proceso de formulación de los PI frente a la construcción de los indicadores de medición, situación que a la fecha ha sido sorteada. 4. Se ha brindado asistencia profesional en el componente financiero a los PI del FDS durante este trimestre.</t>
    </r>
  </si>
  <si>
    <t>www.saludcapital.gov.co/ Sharepoint / POA DPS /Documentos /PGDI 2020 /EF ANÁLISIS DE PROYECTOS /2. Rediseñar y propiciar medodología e instrumentos de la formulación seguimiento control y evaluación de la inversión 2020 2024/ d.seguimiento y control a metas de producto y resultados/ III seguimiento</t>
  </si>
  <si>
    <r>
      <rPr>
        <b/>
        <sz val="12"/>
        <color indexed="8"/>
        <rFont val="Arial"/>
        <family val="2"/>
      </rPr>
      <t>Enero a marzo</t>
    </r>
    <r>
      <rPr>
        <sz val="12"/>
        <color indexed="8"/>
        <rFont val="Arial"/>
        <family val="2"/>
      </rPr>
      <t xml:space="preserve">: Se presenta a la directora de DPS, mediante correo electrónico: Tablero de Control e Informe de seguimiento a Proyectos de Inversión con corte al mes de diciembre 2019, con el fin de ser presentado en el Comité Institucional de Gestión y Desempeño.                                                                                                                            Abril a junio: Se presenta al Director de la DPS, Tablero de Control de los meses de abril y mayo. Se consolida Informe de seguimiento a Proyectos de Inversión con corte al mes de mayo 2020 y presentación de éstos resultados, con el fin de ser presentados por el Director en el Comité Institucional de Gestión y Desempeño. julio a octubre. *Se adelanta proceso de alistamiento de la herramienta que permitirá consolidar el Tablero de control de la ejecución física y financiera de los PI del FFDS. *Se ha iniciado proceso de articulación entre los grupos ASIS, y gestión de la información, de la Dirección; a fin de mejorar y automatizar la herramienta tecnológica a partir de la cual se consolida el Tablero de control, y ahondar en el análisis de los indicadores que dan cuenta de la situación en salud de Bogotá DC. Para éste fin, se avanza en procedimiento de articulación. </t>
    </r>
  </si>
  <si>
    <r>
      <rPr>
        <b/>
        <sz val="12"/>
        <color indexed="8"/>
        <rFont val="Arial"/>
        <family val="2"/>
      </rPr>
      <t>Enero a marzo</t>
    </r>
    <r>
      <rPr>
        <sz val="12"/>
        <color indexed="8"/>
        <rFont val="Arial"/>
        <family val="2"/>
      </rPr>
      <t xml:space="preserve">: 1. Se cuenta con la herramienta PAA actualizada a 31/03/2020 a través de las modificaciones presentadas por los referentes del PAA para los diferentes PI. 2. Una vez se da trámite a la modificación, se actualiza el PAA en One drive, SISCO y SECOP, actividad que se viene realizando de manera permanente y a demanda, para este primer trimestre se han realizado cuarenta y ocho (48) modificaciones al PAA. 3. Se realiza seguimiento mensual a la ejecución del PAA con corte 29/02/2020. 4. El 25/01/2020 se hizo entrega de presentación e informe  trimestral de ejecución del PAA frente a su planeación correspondiente al IV Trimestre 2019 consolidado( corte 31/12/2019), para ser presentado en el Comité Institucional de Gestión y Desempeño. 5. Se brindó capacitación a nuevos referentes del PAA de los proyectos 7522, 7523 y 7524. La actividad de asesoría es pemanente para todos los usuarios de información relacionada con el PAA de la entidad.                                                                                                                 </t>
    </r>
    <r>
      <rPr>
        <b/>
        <sz val="12"/>
        <color indexed="8"/>
        <rFont val="Arial"/>
        <family val="2"/>
      </rPr>
      <t>Abril a junio:</t>
    </r>
    <r>
      <rPr>
        <sz val="12"/>
        <color indexed="8"/>
        <rFont val="Arial"/>
        <family val="2"/>
      </rPr>
      <t xml:space="preserve">1. Se cuenta con la herramienta PAA actualizada a 30/06/2020 a través de las modificaciones presentadas por los referentes del PAA para los diferentes PI. 2. Una vez se da trámite a la modificación, se actualiza el PAA en One drive, SISCO y SECOP, actividad que se viene realizando de manera permanente y a demanda, para este segundo trimestre se han realizado ciento diesiseis (116) modificaciones al PAA. 3.Se realiza seguimiento mensual a la ejecución del PAA con corte 30/06/2020. Cerrando así seguimiento a la ejecución del presupuesto en el PAA para la administración BMPT.
4. Se hizo entrega de  informe de ejecución del PAA frente a su planeación para el periodo abril - mayo 2020 consolidado solicitado por el Director de Planeación Sectorial; el 29/04/2020 Se entrega informe trimestral de ejecución del PAA (enero-marzo de 2020) para ser presentado en el Comité Institucional de Gestión y Desempeño. 5. Se brindó soporte técnico a los referentes del PAA de los proyectos de inversión relacionado con el cierre del PAA_BMPT  y formulación del nuevo PAA_UNCSAB. La actividad de asesoría es pemanente para todos los usuarios de información relacionada con el PAA de la entidad. julio a octubre.  Se cuenta con PAA actualizado a la fecha, se ha revisado, y avalado las diferentes solicitudes de modificación al PAA, recepcionadas en la DPS, que para éste trimestre fueron sesenta (60), una vez verificado el cumplimiento de los requisitos. información que se encuentra disponible para consulta de los interesados en el repositorio y carpeta compartida, dispuesta para este fin; una vez surtido el proceso, se verifica el cargue de la información en OneDrive, SISCO y SECOP.  </t>
    </r>
    <r>
      <rPr>
        <b/>
        <sz val="12"/>
        <color indexed="8"/>
        <rFont val="Arial"/>
        <family val="2"/>
      </rPr>
      <t xml:space="preserve">julio a octubre. </t>
    </r>
    <r>
      <rPr>
        <sz val="12"/>
        <color indexed="8"/>
        <rFont val="Arial"/>
        <family val="2"/>
      </rPr>
      <t xml:space="preserve"> Se cuenta con PAA actualizado a la fecha, se ha revisado, y avalado las diferentes solicitudes de modificación al PAA, recepcionadas en la DPS, que para éste trimestre fueron sesenta (60), una vez verificado el cumplimiento de los requisitos. información que se encuentra disponible para consulta de los interesados en el repositorio y carpeta compartida, dispuesta para este fin; una vez surtido el proceso, se verifica el cargue de la información en OneDrive, SISCO y SECOP. </t>
    </r>
  </si>
  <si>
    <t>1. Aplicativo PREDIS
2. U:\11. Direccion Planeacion y Sistemas\3. Información y Análisis Sectorial\2020\05. PMR_2020/Seguimiento/8.agosto_2020.             3. U:\11. Direccion Planeacion y Sistemas\3. Información y Análisis Sectorial\2020\05. PMR_2020/Informes PMR_Trimestral</t>
  </si>
  <si>
    <r>
      <rPr>
        <b/>
        <sz val="12"/>
        <color indexed="8"/>
        <rFont val="Arial"/>
        <family val="2"/>
      </rPr>
      <t>Enero a marzo</t>
    </r>
    <r>
      <rPr>
        <sz val="12"/>
        <color indexed="8"/>
        <rFont val="Arial"/>
        <family val="2"/>
      </rPr>
      <t xml:space="preserve">: Se ha realizado seguimiento de PMR actualizado a 29/02/2020, actualizacion del aplicativo predis con la informaciòn de ejecuciones a la misma fecha, ajuste del presupuesto final 2019 para PMR en PPREDIS.                                      </t>
    </r>
    <r>
      <rPr>
        <b/>
        <sz val="12"/>
        <color indexed="8"/>
        <rFont val="Arial"/>
        <family val="2"/>
      </rPr>
      <t xml:space="preserve">Abril a junio: </t>
    </r>
    <r>
      <rPr>
        <sz val="12"/>
        <color indexed="8"/>
        <rFont val="Arial"/>
        <family val="2"/>
      </rPr>
      <t xml:space="preserve">Se realizo seguimiento de PMR  quedando actualizado y cerrado a 30/06/2020 correspondiente a la Administración BMPT  en aplicativo PREDIS con la información de ejecuciones a la misma fecha. Queda pendiente formulación de lo proyectos de inversión para la nueva administración UNCSAB  y su correspondiente programación de indicadores y metas de PMR, así como la programación del presupuesto por productos y proyectos.                               </t>
    </r>
    <r>
      <rPr>
        <b/>
        <sz val="12"/>
        <color indexed="8"/>
        <rFont val="Arial"/>
        <family val="2"/>
      </rPr>
      <t xml:space="preserve"> julio a octubre</t>
    </r>
    <r>
      <rPr>
        <sz val="12"/>
        <color indexed="8"/>
        <rFont val="Arial"/>
        <family val="2"/>
      </rPr>
      <t>.Se ha reportado seguimiento a PMR en la plataforma dispuesta para este fin, con corte a agosto 2020. Se envía a SDH propuesta de productos PMR 2021, la cual se encuentra en revisión para aprobación.</t>
    </r>
  </si>
  <si>
    <t>www.saludcapital.gov.co/ Sharepoint / POA DPS /Documentos /PGDI 2020 /EF ANÁLISIS DE PROYECTOS /2. Rediseñar y propiciar medodología e instrumentos de la formulación seguimiento control y evaluación de la inversión 2020 2024/ g. Actualización, seguimiento y control a la inversión SEGPLAN/ III seguimiento</t>
  </si>
  <si>
    <r>
      <rPr>
        <b/>
        <sz val="12"/>
        <color indexed="8"/>
        <rFont val="Arial"/>
        <family val="2"/>
      </rPr>
      <t>Enero a marz</t>
    </r>
    <r>
      <rPr>
        <sz val="12"/>
        <color indexed="8"/>
        <rFont val="Arial"/>
        <family val="2"/>
      </rPr>
      <t xml:space="preserve">o: 1. Se realizó la reprogramación del Plan de Acción del PDD vigente, actualizando todos los proyectos de inversión  en cuanto a su programación física (metas, indicadores y actividades) y financiera (Ppto. inicial y reservas) en los módulos del aplicativo SEGPLAN (componente de inversión, componente de gestión, territorialización de la inversión y actividades). 
2. Se actualizaron las Fichas EBI para los 13 proyectos en el módulo Banco de Proyectos.                                                                                                                 </t>
    </r>
    <r>
      <rPr>
        <b/>
        <sz val="12"/>
        <color indexed="8"/>
        <rFont val="Arial"/>
        <family val="2"/>
      </rPr>
      <t xml:space="preserve">Abril a junio: </t>
    </r>
    <r>
      <rPr>
        <sz val="12"/>
        <color indexed="8"/>
        <rFont val="Arial"/>
        <family val="2"/>
      </rPr>
      <t>1. Se diligenció la información correspondiente a las fichas EBI para los 17 proyectos formulados en el marco del nuevo Plan de Desarrollo Distrital 2020-2024 y se inscribieron los proyectos en el BDPP.
2. Se realizó la armonización presupuestal en el aplicativo SEGPLAN y se procedió a cerrar el módulo.
3. Se realizó la actualización y seguimiento a la inversión con corte a 31 de mayo de 2020 para los 13 proyectos en el marco del PDD "Bogotá mejor para todos". Lo anterior se hizo en los componentes de inversión, gestión, territorialización, actividades y en el módulo Banco de Proyectos</t>
    </r>
    <r>
      <rPr>
        <b/>
        <sz val="12"/>
        <color indexed="8"/>
        <rFont val="Arial"/>
        <family val="2"/>
      </rPr>
      <t>.                                                       julio a octubre.</t>
    </r>
    <r>
      <rPr>
        <sz val="12"/>
        <color indexed="8"/>
        <rFont val="Arial"/>
        <family val="2"/>
      </rPr>
      <t xml:space="preserve"> *Se finalizó proceso de programación inicial del Plan acción de la SDS, conforme al vigente PDD. *Se realizó el cargue de la información de armonización presupuestal en el aplicativo SEGPLAN, con base al POAI.  julio a octubre. *Se finalizó proceso de programación inicial del Plan acción de la SDS, conforme al vigente PDD. *Se realizó el cargue de la información de armonización presupuestal en el aplicativo SEGPLAN, con base al POAI. </t>
    </r>
  </si>
  <si>
    <t>www.saludcapital.gov.co/ Sharepoint / POA DPS /Documentos /PGDI 2020 /EF ANÁLISIS DE PROYECTOS /2. Rediseñar y propiciar medodología e instrumentos de la formulación seguimiento control y evaluación de la inversión 2020 2024/ h. Actualización seguimiento y control a la inversión aplicativo MSPS/ III seguimiento</t>
  </si>
  <si>
    <r>
      <rPr>
        <b/>
        <sz val="12"/>
        <color indexed="8"/>
        <rFont val="Arial"/>
        <family val="2"/>
      </rPr>
      <t>Enero a marzo</t>
    </r>
    <r>
      <rPr>
        <sz val="12"/>
        <color indexed="8"/>
        <rFont val="Arial"/>
        <family val="2"/>
      </rPr>
      <t xml:space="preserve">: 1. Se consolida la información de ejecución física y financiera con corte al mes de diciembre en el aplicativo del Plan Decenal de Salud Pública correspondiente al COAI.
2. Se consolida la información de ejecución física y financiera por actividades y fuentes de financiación con corte al mes de diciembre en el aplicativo del Plan Decenal de Salud Pública correspondiente al Plan de Accion.
3. Se finaliza el seguimiento en el aplicativo del Plan Decenal de Salud Pública en el componente de Plan de Acción por tanto físico por trimestre y financiero por fuentes de financiación a nivel de actividades para dar cumplimiento al seguimiento al cuarto trimestre de la vigencia 2019.
4. Se hace revisión y control de calidad a la información reportada en el aplicativo PDSP y se generan los reportes finales de la vigencia 2019.                                           </t>
    </r>
    <r>
      <rPr>
        <b/>
        <sz val="12"/>
        <color indexed="8"/>
        <rFont val="Arial"/>
        <family val="2"/>
      </rPr>
      <t>Abril a Junio</t>
    </r>
    <r>
      <rPr>
        <sz val="12"/>
        <color indexed="8"/>
        <rFont val="Arial"/>
        <family val="2"/>
      </rPr>
      <t xml:space="preserve">: 1. Reportes del aplicativo SEGPLAN versiones Reprogramación (Fecha reporte 31 de marzo de 2020) para los módulos de inversión, gestión, territorialización y actividades.
2. Reporte actualizado del Banco Distrital de Programas y Proyectos  para los 13 proyectos de inversión registrados y vigentes actualmente.                                       </t>
    </r>
    <r>
      <rPr>
        <b/>
        <sz val="12"/>
        <color indexed="8"/>
        <rFont val="Arial"/>
        <family val="2"/>
      </rPr>
      <t xml:space="preserve">julio a octubre: </t>
    </r>
    <r>
      <rPr>
        <sz val="12"/>
        <color indexed="8"/>
        <rFont val="Arial"/>
        <family val="2"/>
      </rPr>
      <t xml:space="preserve"> Teniendo en cuenta el contexto de armonización entre planes de Desarrollo 2016-2020 y 2020-2024, conforme a la directriz del MSPS se realiza el cargue de la progrmación del Plan Decenal de salud pública 2020-2023, y seguimiento a primer y segundo trimestre 2020.</t>
    </r>
  </si>
  <si>
    <t>www.saludcapital.gov.co/ Sharepoint / POA DPS /Documentos /PGDI 2020 /EF ANÁLISIS DE PROYECTOS /2. Rediseñar y propiciar medodología e instrumentos de la formulación seguimiento control y evaluación de la inversión 2020 2024/ i. Informe de resultados de inversión social/ III seguimiento</t>
  </si>
  <si>
    <r>
      <rPr>
        <b/>
        <sz val="12"/>
        <color indexed="8"/>
        <rFont val="Arial"/>
        <family val="2"/>
      </rPr>
      <t>Enero a marzo</t>
    </r>
    <r>
      <rPr>
        <sz val="12"/>
        <color indexed="8"/>
        <rFont val="Arial"/>
        <family val="2"/>
      </rPr>
      <t xml:space="preserve">: 1. Elaboración y envío de los lineamientos del informe de Balance Social de la vigencia 2019 a gestores y referentes de los proyectos de inversión del FFDS. 2. Una vez recibida la información, se revisó y elaboró el documento de Balance Social correspondiente a la vigencia 2019. 3. Se revisó la información de los principales logros sociales con corte a 31 de diciembre de 2019 de todos y cada uno de los proyectos de inversión del FFDS. 4. Se elaboró Informe de inversión social SDS vigencia 2019.                                                                               </t>
    </r>
    <r>
      <rPr>
        <b/>
        <sz val="12"/>
        <color indexed="8"/>
        <rFont val="Arial"/>
        <family val="2"/>
      </rPr>
      <t>Abril a junio</t>
    </r>
    <r>
      <rPr>
        <sz val="12"/>
        <color indexed="8"/>
        <rFont val="Arial"/>
        <family val="2"/>
      </rPr>
      <t xml:space="preserve">: 1. Se elaboró el Informe de inversión social SDS del Plan de Desarrollo Bogotá Mejor Para Todos correspondiente al período 01 de enero a 31 de mayo de 2020.                                                                                                      </t>
    </r>
    <r>
      <rPr>
        <b/>
        <sz val="12"/>
        <color indexed="8"/>
        <rFont val="Arial"/>
        <family val="2"/>
      </rPr>
      <t xml:space="preserve"> julio a octubre</t>
    </r>
    <r>
      <rPr>
        <sz val="12"/>
        <color indexed="8"/>
        <rFont val="Arial"/>
        <family val="2"/>
      </rPr>
      <t>: *Se elaboro metodología para Rendición de Cuentas del sector salud, a realizarse entre los meses de noviembre y diciembre de la presente vigencia. *La metodología fue enviada a los Subsecretarios de despacho, y se espera recibir la información consolidada en informe de RC de la SDS.</t>
    </r>
  </si>
  <si>
    <r>
      <rPr>
        <b/>
        <sz val="12"/>
        <color indexed="8"/>
        <rFont val="Arial"/>
        <family val="2"/>
      </rPr>
      <t>julio a octubre.</t>
    </r>
    <r>
      <rPr>
        <sz val="12"/>
        <color indexed="8"/>
        <rFont val="Arial"/>
        <family val="2"/>
      </rPr>
      <t xml:space="preserve"> El proceso se materializa, con el acuerdo y elaboración del documento técnico presentado, el cual fue aprobado por las instancias competentes (SDH y SDP), en el marco del nuevo PDD.</t>
    </r>
  </si>
  <si>
    <r>
      <rPr>
        <b/>
        <sz val="12"/>
        <color indexed="8"/>
        <rFont val="Arial"/>
        <family val="2"/>
      </rPr>
      <t>julio a octubre.</t>
    </r>
    <r>
      <rPr>
        <sz val="12"/>
        <color indexed="8"/>
        <rFont val="Arial"/>
        <family val="2"/>
      </rPr>
      <t xml:space="preserve"> Se culmina el proceso, con el documento técnico Plan Territorial de Salud, el cual se encuentra en la Oficina Asesora de comunicaciones en revisión de estilo, éste ha sido viabilizado conforme a Acuerdo 761 de 2020 en su artículo 101, el cual define la compatibilidad entre PTS y PDD.</t>
    </r>
  </si>
  <si>
    <r>
      <rPr>
        <b/>
        <sz val="12"/>
        <color indexed="8"/>
        <rFont val="Arial"/>
        <family val="2"/>
      </rPr>
      <t>julio a octubre</t>
    </r>
    <r>
      <rPr>
        <sz val="12"/>
        <color indexed="8"/>
        <rFont val="Arial"/>
        <family val="2"/>
      </rPr>
      <t>. El equipo adelanto la labor necesaria, y producto de ella se formularon, inscribieron y registraron 17 PI del FFDS en BPP SDP, en el marco del PDD 2020-2024.</t>
    </r>
  </si>
  <si>
    <t>www.saludcapital.gov.co/ Sharepoint / POA DPS /Documentos /PGDI 2020 /EF ANÁLISIS DE PROYECTOS /3. Formulación de PI en el marco del nuevo PTS 2020 2024/ b. Armonización de planeación estratégica sectorial con Modelo de gestión y desempeño Institucional/ III seguimiento</t>
  </si>
  <si>
    <t>www.saludcapital.gov.co/ Sharepoint / POA DPS /Documentos /PGDI 2020 /EF ANÁLISIS DE PROYECTOS /3. Formulación de PI en el marco del nuevo PTS 2020 2024/ c. Armonización PTS con Plan de Gobierno/ III seguimiento</t>
  </si>
  <si>
    <t>www.saludcapital.gov.co/ Sharepoint / POA DPS /Documentos /PGDI 2020 /EF ANÁLISIS DE PROYECTOS /3. Formulación de PI en el marco del nuevo PTS 2020 2024/ d. Formulación de PI en el marco PTS 2020-2024/ III seguimiento</t>
  </si>
  <si>
    <t>1. saludcapital.gov.co/ sharepoint/ Repositorio MIPG DPS/ Docu                                                                        2. saludcapital.gov.co/ sharepoint/ Repositorio MIPG DPS/ Documentos/ PGS/ Gestión documental/ 2020</t>
  </si>
  <si>
    <t>1. saludcapital.gov.co/ sharepoint/Repositorio MIPG DPS/ Documentos/ GCI/ Normograma.                                           2. saludcapital.gov.co/ sharepoint/Repositorio MIPG DPS/ Documentos/ PGS/ Normograma.</t>
  </si>
  <si>
    <t>1. saludcapital.gov.co/ sharepoint/Repositorio MIPG DPS/ Documentos/ PGS/ Revisión por la Dirección/2020</t>
  </si>
  <si>
    <t>1. saludcapital.gov.co/ sharepoint/ Repositorio MIPG DPS/ Documentos/ GCIEncuesta de Percepción al Cliente/ Semestre I 2020                                                                       2. saludcapital.gov.co/ sharepoint/ Repositorio MIPG DPS/ Documentos/ PGSEncuesta de Percepción al Cliente/ Semestre I 2020</t>
  </si>
  <si>
    <r>
      <t xml:space="preserve">abril a junio. </t>
    </r>
    <r>
      <rPr>
        <sz val="12"/>
        <color indexed="8"/>
        <rFont val="Arial"/>
        <family val="2"/>
      </rPr>
      <t xml:space="preserve">Se realizo ejercicio e informe de percepción al cliente de los procesos de PGS y GCI, los cuales fue remitido a la D PIYC. Se aclara que el envió de éste se realizó (pendiente determinar fecha) dado que la muestra con la que se contaba para realizado durante el II trimestre, no era sufriente en tamaño, (según concepto técnico del profesional estadístico con quien cuenta la DPS), a fin de realizar un análisis que refleje la realidad de los procesos, se aplica instrumento y consolidad informe, durante el III trimestre. </t>
    </r>
  </si>
  <si>
    <r>
      <rPr>
        <b/>
        <sz val="12"/>
        <color indexed="8"/>
        <rFont val="Arial"/>
        <family val="2"/>
      </rPr>
      <t>Enero a marzo</t>
    </r>
    <r>
      <rPr>
        <sz val="12"/>
        <color indexed="8"/>
        <rFont val="Arial"/>
        <family val="2"/>
      </rPr>
      <t xml:space="preserve">: La DPS participo en el Comité Institucional de Gestión y Desempeño de la SDS el 27 de Enero, en la cual se presento las metas del tablero de control de inversion.                                                                                              </t>
    </r>
    <r>
      <rPr>
        <b/>
        <sz val="12"/>
        <color indexed="8"/>
        <rFont val="Arial"/>
        <family val="2"/>
      </rPr>
      <t xml:space="preserve">Abril a junio: </t>
    </r>
    <r>
      <rPr>
        <sz val="12"/>
        <color indexed="8"/>
        <rFont val="Arial"/>
        <family val="2"/>
      </rPr>
      <t>La DPS participo en el Comité Institucional de Gestión y Desempeño de la SDS en el mes de marzo. Se elaboro el  el informe de gestión y desempeño del I trimestre de la Dirección de Planeación Sectorial.</t>
    </r>
    <r>
      <rPr>
        <b/>
        <sz val="12"/>
        <color indexed="8"/>
        <rFont val="Arial"/>
        <family val="2"/>
      </rPr>
      <t xml:space="preserve">                                                      julio a octubre. </t>
    </r>
    <r>
      <rPr>
        <sz val="12"/>
        <color indexed="8"/>
        <rFont val="Arial"/>
        <family val="2"/>
      </rPr>
      <t>Se participó de manera virtual, del Comité Institucional de Gestión y Desempeño de la SDS, el día 28 de agosto 2020, con presentación de informe de los procesos de Planeación y Gestión Sectorial y Gestión del Conocimiento e Innovación</t>
    </r>
  </si>
  <si>
    <r>
      <rPr>
        <b/>
        <sz val="12"/>
        <color indexed="8"/>
        <rFont val="Arial"/>
        <family val="2"/>
      </rPr>
      <t>Enero a marzo</t>
    </r>
    <r>
      <rPr>
        <sz val="12"/>
        <color indexed="8"/>
        <rFont val="Arial"/>
        <family val="2"/>
      </rPr>
      <t xml:space="preserve">: Se elaboró reporte de monitoreo del cumplimiento al plan de adecuacion.                                                                                                                </t>
    </r>
    <r>
      <rPr>
        <b/>
        <sz val="12"/>
        <color indexed="8"/>
        <rFont val="Arial"/>
        <family val="2"/>
      </rPr>
      <t>Abril a junio</t>
    </r>
    <r>
      <rPr>
        <sz val="12"/>
        <color indexed="8"/>
        <rFont val="Arial"/>
        <family val="2"/>
      </rPr>
      <t xml:space="preserve">:  En el Trimestre se realizaron mesas de trabajo de la dimensión de Gestión de Conocimiento para realizar seguimiento y monitoreo del Plan de Adecuación de MIPG.                                                                                          </t>
    </r>
    <r>
      <rPr>
        <b/>
        <sz val="12"/>
        <color indexed="8"/>
        <rFont val="Arial"/>
        <family val="2"/>
      </rPr>
      <t xml:space="preserve">  julio a octubre</t>
    </r>
    <r>
      <rPr>
        <sz val="12"/>
        <color indexed="8"/>
        <rFont val="Arial"/>
        <family val="2"/>
      </rPr>
      <t>. Se participó de éste espacio, con la socialización de los resultados del seguimiento y medición física y financiera de la inversión de los recursos del FFDS con corte a mayo 2020.</t>
    </r>
  </si>
  <si>
    <t>https://web.microsoftstream.com/video/f04ea45f-86e8-4652-97ff-59a5ab63e4ce</t>
  </si>
  <si>
    <t>1. saludcapital.gov.co/ sharepoint/ Repositorio MIPG DPS/ Documentos/ Seguimiento a acciones DPS 2020/Comié de Gestión y Desempeño</t>
  </si>
  <si>
    <t>Se realizo la publicación del PAA 2020 de un nuevo contrato social en la pagina WEB de la SDS. http://www.saludcapital.gov.co/Paginas2/PlanAnualdeAdquisiciones.aspx?RootFolder=%2FPlan%20Anual%20de%20Adquisiciones%2F2020&amp;FolderCTID=0x0120001E62549FBB74A84BB0F3A94335DB2066&amp;View=%7B31E33514%2DA899%2D4086%2D9C0D%2D0F0478F8611B%7D
 http://www.saludcapital.gov.co/Paginas2/PlanAnualdeAdquisiciones.aspx?RootFolder=%2FPlan%20Anual%20de%20Adquisiciones%2F2020&amp;FolderCTID=0x0120001E62549FBB74A84BB0F3A94335DB2066&amp;View=%7B31E33514%2DA899%2D4086%2D9C0D%2D0F0478F8611B%7D
Plan de Desarrollo económico, social, ambiental y de obras públicas del Distrito capital 2020-2024 “Un nuevo contrato social y ambiental para la Bogotá del siglo XXI” . http://www.saludcapital.gov.co/Planes_Estrateg_Inst/2020/Sectoriales/Plan_desarrollo_2020_2024.pdf.
Se desarrollo junto la Subsecretaria de Participación Social, estrategia de rendición de cuentas 2020 en la pagina WEB. 
http://www.saludcapital.gov.co/Paginas2/RendiciondeCuentas.aspx?RootFolder=%2FRendicin%20de%20Cuentas%2FRendicion%5Fcuentas%5F2020&amp;FolderCTID=0x0120002AD080519FAF444483AFE6852FBDD8E3&amp;View=%7BDFA8497B%2D2D9A%2D4057%2D9E05%2D317E6031D190%7D
Se actualizo la información en la pagina WEB de coordinación de instancias.
Se realizo la  actualización de las investigaciones y otras
publicaciones, en pagina  web.</t>
  </si>
  <si>
    <r>
      <rPr>
        <b/>
        <sz val="12"/>
        <color indexed="8"/>
        <rFont val="Arial"/>
        <family val="2"/>
      </rPr>
      <t>Enero a marzo</t>
    </r>
    <r>
      <rPr>
        <sz val="12"/>
        <color indexed="8"/>
        <rFont val="Arial"/>
        <family val="2"/>
      </rPr>
      <t xml:space="preserve">: 1. Publicacion del seguimeinto de los proyectos de inversión a corte de 31 diciembre de 2019 
2.13 fichas EBI publicadas en pagina Web
3. Informe del Blanace Social Publicado
4. Infomre del Concejo Publicado 
5. Resolucion 3751 publicada.                                                                                                 </t>
    </r>
    <r>
      <rPr>
        <b/>
        <sz val="12"/>
        <color indexed="8"/>
        <rFont val="Arial"/>
        <family val="2"/>
      </rPr>
      <t xml:space="preserve">Abril a junio:  </t>
    </r>
    <r>
      <rPr>
        <sz val="12"/>
        <color indexed="8"/>
        <rFont val="Arial"/>
        <family val="2"/>
      </rPr>
      <t xml:space="preserve">                                                                                                                                       1. Resolución 3751 publicada, en formato Word.
2, Acuerdo 761 de 2020                                                                                                 </t>
    </r>
    <r>
      <rPr>
        <b/>
        <sz val="12"/>
        <color indexed="8"/>
        <rFont val="Arial"/>
        <family val="2"/>
      </rPr>
      <t>julio a octubre.</t>
    </r>
    <r>
      <rPr>
        <sz val="12"/>
        <color indexed="8"/>
        <rFont val="Arial"/>
        <family val="2"/>
      </rPr>
      <t xml:space="preserve"> Se realizo la publicación del PAA 2020 de un nuevo contrato social en la página WEB de la SDS. Plan de Desarrollo económico, social, ambiental y de obras públicas del Distrito capital 2020-2024 “Un nuevo contrato social y ambiental para la Bogotá del siglo XXI” Se desarrollo junto la Subsecretaria de Participación Social, estrategia de rendición de cuentas 2020 en la página WEB. Se actualizo la información en la página WEB de coordinación de instancias. Se realizo la actualización de las investigaciones y otras publicaciones, en página web.</t>
    </r>
  </si>
  <si>
    <r>
      <rPr>
        <b/>
        <sz val="12"/>
        <color indexed="8"/>
        <rFont val="Arial"/>
        <family val="2"/>
      </rPr>
      <t>Enero a marzo:</t>
    </r>
    <r>
      <rPr>
        <sz val="12"/>
        <color indexed="8"/>
        <rFont val="Arial"/>
        <family val="2"/>
      </rPr>
      <t xml:space="preserve"> 1. Publicacion del seguimeinto de los proyectos de inversión a corte de 31 diciembre de 2019 
2.13 fichas EBI publicadas en pagina Web
3. Informe del Blanace Social Publicado
4. Infomre del Concejo Publicado 
5. Resolucion 3751 publicada.                                                                                                    Abril a junio: 1. Resolución 3751 publicada, en formato Word.
2, Acuerdo 761 de 2020.                                                                                                 </t>
    </r>
    <r>
      <rPr>
        <b/>
        <sz val="12"/>
        <color indexed="8"/>
        <rFont val="Arial"/>
        <family val="2"/>
      </rPr>
      <t xml:space="preserve"> julio a octubre</t>
    </r>
    <r>
      <rPr>
        <sz val="12"/>
        <color indexed="8"/>
        <rFont val="Arial"/>
        <family val="2"/>
      </rPr>
      <t>. Se remitió oportunamente los documentos soporte en cumplimiento al TAIP - ITEP. ITB, así como los definidos en el plan de trabajo</t>
    </r>
  </si>
  <si>
    <t>www.saludcapital.gov.co/ Sharepoint / POA DPS /Documentos /PGDI 2020 /EF ANÁLISIS DE SITUACIÓN EN SALUD /4. Seguimientoy control de indicadores trazadores de salud pública e indicadores ODS/III seguimiento/</t>
  </si>
  <si>
    <r>
      <rPr>
        <b/>
        <sz val="12"/>
        <color indexed="8"/>
        <rFont val="Arial"/>
        <family val="2"/>
      </rPr>
      <t>Enero a marzo:</t>
    </r>
    <r>
      <rPr>
        <sz val="12"/>
        <color indexed="8"/>
        <rFont val="Arial"/>
        <family val="2"/>
      </rPr>
      <t xml:space="preserve">  1. Balance de Gestión vigencia 2019, a partir de los indicadores del Acdo 067 de 2002. 2.Informe de indicadores ODS SDS vigencia 2019.                                                                                                                             Abril a junio: Plan trabajo y Guía para el seguimiento y balance de resultados de los ODS, por el Sector Salud en el Distrito Capital.                                                       </t>
    </r>
    <r>
      <rPr>
        <b/>
        <sz val="12"/>
        <color indexed="8"/>
        <rFont val="Arial"/>
        <family val="2"/>
      </rPr>
      <t xml:space="preserve"> julio a octubre</t>
    </r>
    <r>
      <rPr>
        <sz val="12"/>
        <color indexed="8"/>
        <rFont val="Arial"/>
        <family val="2"/>
      </rPr>
      <t xml:space="preserve">. Se realiza Análisis y generación de información de eventos en salud priorizados a demanda,  se cuenta con doce (12) análisis que desde la Dirección se emitieron durante éste trimentre, para dar respuesta a instancias de control y ciudadanía. </t>
    </r>
  </si>
  <si>
    <t>www.saludcapital.gov.co/ Sharepoint / POA DPS /Documentos /PGDI 2020 /FORMULACIÓN Y SEGUIMIENTO/III Seguimiento</t>
  </si>
  <si>
    <r>
      <rPr>
        <b/>
        <sz val="12"/>
        <rFont val="Arial"/>
        <family val="2"/>
      </rPr>
      <t>Enero a marzo</t>
    </r>
    <r>
      <rPr>
        <sz val="12"/>
        <rFont val="Arial"/>
        <family val="2"/>
      </rPr>
      <t xml:space="preserve">: *Del proceso GCI se actualizó : Formato cod SDS-GCI-FT-016 Material bibliográfico para donar /reciclar.                                                                         *Del proceso PGS se actualizo: 1. Formato SDS-PGS-FT-016 V.3. Seguimiento a metas - Proyectos de Inversión. 2. SDS-PGS-FT-017.V.3 Seguimiento a actividades - Proyectos de Inversión 3. SDS-PGS-FT-022.V.3 Territorialización.Además, se crean nuevos formatos:
4. SDS-PGS-FT-084 V.1 Ficha técnica de indicadores. 5. SDS-PGS-FT-083 V1 Acta de Validación RIPS.                                                                                              </t>
    </r>
    <r>
      <rPr>
        <b/>
        <sz val="12"/>
        <rFont val="Arial"/>
        <family val="2"/>
      </rPr>
      <t>Abril a junio:</t>
    </r>
    <r>
      <rPr>
        <sz val="12"/>
        <rFont val="Arial"/>
        <family val="2"/>
      </rPr>
      <t xml:space="preserve"> *Del proceso GCI se actualizó el procedimiento SDS-GCI-PR-004-V2 ADQUISICIÓN Y ADMINISTRACIÓN DEL MATERIAL BIBLIOGRÁFICO. *Del proceso PGS se actualizo el formatos SDS-PGS-FT-084 V.1 Ficha técnica de indicadores a versión 3. y se desarrollo el formato SDS-PGS-FT-085 CONCEPTO VIABILIDAD DE PROYECTOS. *Solicitud para la codificación de un nuevo documento del Proceso de RIPS. Manual de Usuario Cargador de RIPS SDS. *Se desarrollaron mesas de trabajo con el equipo de Gestión del Conocimiento para la actualización del procedimiento SDS-PGS-PR-024 Administración de la información de RIPS.               </t>
    </r>
    <r>
      <rPr>
        <b/>
        <sz val="12"/>
        <rFont val="Arial"/>
        <family val="2"/>
      </rPr>
      <t>Julio a septiembre</t>
    </r>
    <r>
      <rPr>
        <sz val="12"/>
        <rFont val="Arial"/>
        <family val="2"/>
      </rPr>
      <t>. Con los siguientes productos, se da cumplimiento al porcentaje de ejecución pendiente del II trimestre (8,86%), y el programado para el III trimestre (13,33%), con la actualización de los siguientes documentos: * procedimiento SDS-PGS-PR 024 ¨Administración de la información de RIPS¨ *SDS-PGS-FT 025 ¨Resultado validación registros individuales de prestación de servicios de salud RIPS¨ *SDS-PGS-FT 026 ¨Resultado de la validación RIPS de urgencias¨ *Lineamiento SDS-PGS-LN 010 ¨Seguimiento Mensual a los Proyectos de Inversión del FFDS¨ *Lineamiento SDS-PGS-LN 003 ¨Formulación y Modificaciones de Proyectos de Inversión del PDD¨. Es de precisar, que el proceso de GC+I cumplió con la actualización del inventario documental conforme a la programación del II trimestre.</t>
    </r>
  </si>
  <si>
    <r>
      <rPr>
        <b/>
        <sz val="12"/>
        <rFont val="Arial"/>
        <family val="2"/>
      </rPr>
      <t xml:space="preserve">Julio a septiembre. </t>
    </r>
    <r>
      <rPr>
        <sz val="12"/>
        <rFont val="Arial"/>
        <family val="2"/>
      </rPr>
      <t xml:space="preserve">Desde el grupo de Proyectos, se reportó al referente jurídico de la Subsecretaría, el </t>
    </r>
    <r>
      <rPr>
        <b/>
        <sz val="12"/>
        <rFont val="Arial"/>
        <family val="2"/>
      </rPr>
      <t>Acuerdo 761 de 2020 PDD</t>
    </r>
    <r>
      <rPr>
        <sz val="12"/>
        <rFont val="Arial"/>
        <family val="2"/>
      </rPr>
      <t xml:space="preserve"> </t>
    </r>
    <r>
      <rPr>
        <i/>
        <sz val="12"/>
        <rFont val="Arial"/>
        <family val="2"/>
      </rPr>
      <t>¨Un nuevo contrato social y ambiental para la Bogotá deñ Siglo XXI¨</t>
    </r>
    <r>
      <rPr>
        <sz val="12"/>
        <rFont val="Arial"/>
        <family val="2"/>
      </rPr>
      <t xml:space="preserve">, y la </t>
    </r>
    <r>
      <rPr>
        <b/>
        <sz val="12"/>
        <rFont val="Arial"/>
        <family val="2"/>
      </rPr>
      <t>Resolución 1242 de julio 2020</t>
    </r>
    <r>
      <rPr>
        <sz val="12"/>
        <rFont val="Arial"/>
        <family val="2"/>
      </rPr>
      <t xml:space="preserve"> </t>
    </r>
    <r>
      <rPr>
        <i/>
        <sz val="12"/>
        <rFont val="Arial"/>
        <family val="2"/>
      </rPr>
      <t>¨Por la cual se modifica la Resolución 1252 de 2019 "Por la cual se definen los lineamientos para la gestión de los proyectos de inversión, gastos de funcionamiento del Fondo Financiero Distrital de Salud y los Financiados con recursos del Sistema General de Regalías" y se establecen otras disposiciones¨</t>
    </r>
    <r>
      <rPr>
        <sz val="12"/>
        <rFont val="Arial"/>
        <family val="2"/>
      </rPr>
      <t xml:space="preserve">* </t>
    </r>
    <r>
      <rPr>
        <b/>
        <sz val="12"/>
        <rFont val="Arial"/>
        <family val="2"/>
      </rPr>
      <t xml:space="preserve">Circular No 039 de 2020 </t>
    </r>
    <r>
      <rPr>
        <sz val="12"/>
        <rFont val="Arial"/>
        <family val="2"/>
      </rPr>
      <t>los demás grupos de la DPS, manifiestan que no hay normatividad nueva para reportar desde su proceso</t>
    </r>
  </si>
  <si>
    <r>
      <rPr>
        <b/>
        <sz val="12"/>
        <color indexed="8"/>
        <rFont val="Arial"/>
        <family val="2"/>
      </rPr>
      <t>Enero a marzo</t>
    </r>
    <r>
      <rPr>
        <sz val="12"/>
        <color indexed="8"/>
        <rFont val="Arial"/>
        <family val="2"/>
      </rPr>
      <t xml:space="preserve">: Reporte PGDI DPS                                                                              </t>
    </r>
    <r>
      <rPr>
        <b/>
        <sz val="12"/>
        <color indexed="8"/>
        <rFont val="Arial"/>
        <family val="2"/>
      </rPr>
      <t>Abril a junio</t>
    </r>
    <r>
      <rPr>
        <sz val="12"/>
        <color indexed="8"/>
        <rFont val="Arial"/>
        <family val="2"/>
      </rPr>
      <t xml:space="preserve">: Reporte PGDI DPS.                                                                                        </t>
    </r>
    <r>
      <rPr>
        <b/>
        <sz val="12"/>
        <color indexed="8"/>
        <rFont val="Arial"/>
        <family val="2"/>
      </rPr>
      <t>Julio a septiembre.</t>
    </r>
    <r>
      <rPr>
        <sz val="12"/>
        <color indexed="8"/>
        <rFont val="Arial"/>
        <family val="2"/>
      </rPr>
      <t xml:space="preserve"> A partir de las mesas de trabajo realizadas con los diferentes grupos que conforman la Dirección, con el propósito de determinar estado de avance, y verificación de la evidencia que lo sustenta; se construye reporte trimestral del PGDI.</t>
    </r>
  </si>
  <si>
    <r>
      <rPr>
        <b/>
        <sz val="12"/>
        <rFont val="Arial"/>
        <family val="2"/>
      </rPr>
      <t>Abril a Junio</t>
    </r>
    <r>
      <rPr>
        <sz val="12"/>
        <rFont val="Arial"/>
        <family val="2"/>
      </rPr>
      <t xml:space="preserve"> 1. Con el fin de actualizar el mapa de riesgos, se realizo contexto estrategico. 2. Se actualizo mapa de riesgos de corrupcion acorde con el contexto estrategico de PGS ya que el proceso de GCI no cuenta con riesgos de corrupcion.  3. Se realizó mesa de trabajo con los servidores de la DPS, a fin de actualizar la matriz de necesidades y expectivas de las partes interesadas.                                                                                                                                             4. De manera participativa, el equipo de la DPS en cabeza del equipo funcional de calidad, consolida matriz ACI y PESTEL de para los procesos de PGS y GCI, actualmente, la matriz DOFA se encuentra en consolidacion, debido a los inconvenientes presentados por la contingencia actual, lo cual no ha permitido el avance en la actividad.                                                                                         </t>
    </r>
    <r>
      <rPr>
        <b/>
        <sz val="12"/>
        <rFont val="Arial"/>
        <family val="2"/>
      </rPr>
      <t>Julio a septiembre</t>
    </r>
    <r>
      <rPr>
        <sz val="12"/>
        <rFont val="Arial"/>
        <family val="2"/>
      </rPr>
      <t>. Se cuenta con mapa de Riesgos actualizado conforme a la actividad establecida en el tablero de control de la Dirección de PIYC, para los procesos de PGS y GCI. Durante el mes de julio se logró desarrollar la autoevaluación, informe, y actualización del Mapa de riesgos.</t>
    </r>
  </si>
  <si>
    <r>
      <rPr>
        <b/>
        <sz val="12"/>
        <color indexed="8"/>
        <rFont val="Arial"/>
        <family val="2"/>
      </rPr>
      <t xml:space="preserve">Julio a septiembre. </t>
    </r>
    <r>
      <rPr>
        <sz val="12"/>
        <color indexed="8"/>
        <rFont val="Arial"/>
        <family val="2"/>
      </rPr>
      <t>Se cuenta con mapa de Riesgos actualizado conforme a la actividad establecida en el tablero de control de la Dirección de PIYC, para los procesos de PGS y GCI. Durante el mes de julio se logró desarrollar la autoevaluación, informe, y actualización del Mapa de riesgos.</t>
    </r>
  </si>
  <si>
    <r>
      <rPr>
        <b/>
        <sz val="12"/>
        <color indexed="8"/>
        <rFont val="Arial"/>
        <family val="2"/>
      </rPr>
      <t>Julio a septiembre.</t>
    </r>
    <r>
      <rPr>
        <sz val="12"/>
        <color indexed="8"/>
        <rFont val="Arial"/>
        <family val="2"/>
      </rPr>
      <t xml:space="preserve"> Se cuenta con mapa de Riesgos actualizado conforme a la actividad establecida en el tablero de control de la Dirección de PIYC, para los procesos de PGS y GCI. Durante el mes de julio se logró desarrollar la autoevaluación, informe, y actualización del Mapa de riesgos.</t>
    </r>
  </si>
  <si>
    <r>
      <rPr>
        <b/>
        <sz val="12"/>
        <color indexed="8"/>
        <rFont val="Arial"/>
        <family val="2"/>
      </rPr>
      <t>Julio a septiembre.</t>
    </r>
    <r>
      <rPr>
        <sz val="12"/>
        <color indexed="8"/>
        <rFont val="Arial"/>
        <family val="2"/>
      </rPr>
      <t xml:space="preserve"> Se realizó informe de revisión por la Dirección, y fue socializado el día 28 de agosto, en el espacio ¨Comité Institucional de Gestión y Desempeño¨  </t>
    </r>
  </si>
  <si>
    <r>
      <rPr>
        <b/>
        <sz val="12"/>
        <color indexed="8"/>
        <rFont val="Arial"/>
        <family val="2"/>
      </rPr>
      <t xml:space="preserve">Enero a marzo: </t>
    </r>
    <r>
      <rPr>
        <sz val="12"/>
        <color indexed="8"/>
        <rFont val="Arial"/>
        <family val="2"/>
      </rPr>
      <t xml:space="preserve">Archivo con seguimiento a las acciones de la DPS con corte a marzo.                                                                                                                     </t>
    </r>
    <r>
      <rPr>
        <b/>
        <sz val="12"/>
        <color indexed="8"/>
        <rFont val="Arial"/>
        <family val="2"/>
      </rPr>
      <t>Abril a junio:</t>
    </r>
    <r>
      <rPr>
        <sz val="12"/>
        <color indexed="8"/>
        <rFont val="Arial"/>
        <family val="2"/>
      </rPr>
      <t xml:space="preserve"> Archivo con seguimiento a las acciones de la DPS con corte a junio.</t>
    </r>
    <r>
      <rPr>
        <b/>
        <sz val="12"/>
        <color indexed="8"/>
        <rFont val="Arial"/>
        <family val="2"/>
      </rPr>
      <t xml:space="preserve">                                                                                                                                                Julio a septiembre</t>
    </r>
    <r>
      <rPr>
        <sz val="12"/>
        <color indexed="8"/>
        <rFont val="Arial"/>
        <family val="2"/>
      </rPr>
      <t xml:space="preserve">. Se determinará el estado de las siguientes acciones: ASIS. dos acciones en relacion con ODS. GCI. Auditoria de Biblioteca con plan de mejoramiento reportado a OCI Proyectos.  Balance Social con plan de accion al dia. Contraloria. Abiertas 5 acciones con cumplimiento a plan de mejoramiento (Informe CVN, PAA, ASIS). Se aclara que la medicion dle tablero de control de la DPIYC se realiza en virtud d elas aciones ISOLUCION las cuales se encuentran cerradas  </t>
    </r>
  </si>
  <si>
    <r>
      <rPr>
        <b/>
        <sz val="12"/>
        <color indexed="8"/>
        <rFont val="Arial"/>
        <family val="2"/>
      </rPr>
      <t>Julio a septiembre</t>
    </r>
    <r>
      <rPr>
        <sz val="12"/>
        <color indexed="8"/>
        <rFont val="Arial"/>
        <family val="2"/>
      </rPr>
      <t>. El equipo de la DPS, participo activamente del espacio de cualificación y preparación para la visita ICONTEC convocado por la Dirección de PIYC.</t>
    </r>
  </si>
  <si>
    <r>
      <rPr>
        <b/>
        <sz val="12"/>
        <color indexed="8"/>
        <rFont val="Arial"/>
        <family val="2"/>
      </rPr>
      <t xml:space="preserve">Frente al propósito de formular Plan de Gestión en Ciencia, tecnología e innovación para la salud para el cuatrienio 2020-2023. 
Enero a Marzo
</t>
    </r>
    <r>
      <rPr>
        <sz val="12"/>
        <color indexed="8"/>
        <rFont val="Arial"/>
        <family val="2"/>
      </rPr>
      <t>1. Se cuenta con inventario, análisis y caracterización del talento humano de planta y de contrato de la SDS. 
2. Se avanzó en la construcción de documento preliminar de plan de gestión.
Abril a junio
1. Se realizó documento de Aproximación a un análisis de situación en CT+II para la salud en la Secretaría de Salud de Bogotá
2. Se realizó documento: Hitos propuestos para la implementación de la Política Distrital de Ciencia, Tecnología e Innovación para el Sector Salud</t>
    </r>
    <r>
      <rPr>
        <b/>
        <sz val="12"/>
        <color indexed="8"/>
        <rFont val="Arial"/>
        <family val="2"/>
      </rPr>
      <t xml:space="preserve">
Abril a junio
</t>
    </r>
    <r>
      <rPr>
        <sz val="12"/>
        <color indexed="8"/>
        <rFont val="Arial"/>
        <family val="2"/>
      </rPr>
      <t>1. Se cuenta con inventario, análisis y caracterización del talento humano de planta y de contrato de la SDS. 
2. Se avanzó en la construcción de documento preliminar de plan de gestión.</t>
    </r>
    <r>
      <rPr>
        <b/>
        <sz val="12"/>
        <color indexed="8"/>
        <rFont val="Arial"/>
        <family val="2"/>
      </rPr>
      <t xml:space="preserve">
Julio a septiembre
</t>
    </r>
    <r>
      <rPr>
        <sz val="12"/>
        <color indexed="8"/>
        <rFont val="Arial"/>
        <family val="2"/>
      </rPr>
      <t>Se cuenta con documento ¨Hitos propuestos para la implementación de la política Distrital de CT+I - Sector salud¨¨ el cual se define a partir de la pandemia, el PDD, las PP de salud y las PP de CT+I.</t>
    </r>
    <r>
      <rPr>
        <b/>
        <sz val="12"/>
        <color indexed="8"/>
        <rFont val="Arial"/>
        <family val="2"/>
      </rPr>
      <t xml:space="preserve">
Frente al propósito de lograr apropiación social del conocimiento, a través de dos (2) números del volumen 22 de la Revista de Investigaciones en Seguridad Social y Salud. 
Enero a Marzo
</t>
    </r>
    <r>
      <rPr>
        <sz val="12"/>
        <color indexed="8"/>
        <rFont val="Arial"/>
        <family val="2"/>
      </rPr>
      <t>1. Se revisó el diseño y diagramación del Volumen 21:2. 
2. Se avanza en la construcción del Volumen 22: Contando con revisión de pares para doce (12) artículos y en Autores nueve (9) artículos.  
3. Se encuentran indexados en la plataforma OJS los números de la  Revista Investigaciones en Seguridad Social y Salud (intranet) 20-1, 20-2, 19-1, 19-2, 18-1-2.                                      
 4. Se realizó análisis comparativo entre la Resolución de la SDS y las orientaciones de Min ciencias para los Comités de ética de investigación, remitiendo éste análisis a los miembros del Comité y a la espera de su retroalimentación.
5. Se solicitó a  las dependencias que hacen parte del Comité, designar su delegado.
6. Se está participando en la Mesa de Gobernanza para el fortalecimiento de los Comités de ética de Minciencias, y de la actualización del directorio de actores para la ética de investigación de Minciencias, a la fecha se cuenta con la confirmación de 25 actores.</t>
    </r>
    <r>
      <rPr>
        <b/>
        <sz val="12"/>
        <color indexed="8"/>
        <rFont val="Arial"/>
        <family val="2"/>
      </rPr>
      <t xml:space="preserve">
Abril a junio
</t>
    </r>
    <r>
      <rPr>
        <sz val="12"/>
        <color indexed="8"/>
        <rFont val="Arial"/>
        <family val="2"/>
      </rPr>
      <t>1. Se revisó el diseño y diagramación del Volumen 21:2. 
2. Se avanza en la construcción del Volumen 22: Contando con revisión de pares para doce (12) artículos y en Autores nueve (9) artículos.  
3. Se encuentran indexados en la plataforma OJS los números de la  Revista Investigaciones en Seguridad Social y Salud (intranet) 20-1, 20-2, 19-1, 19-2, 18-1-2.                                      
 4. Se realizó análisis comparativo entre la Resolución de la SDS y las orientaciones de Min ciencias para los Comités de ética de investigación, remitiendo éste análisis a los miembros del Comité y a la espera de su retroalimentación.
5. Se solicitó a  las dependencias que hacen parte del Comité, designar su delegado.
6. Se está participando en la Mesa de Gobernanza para el fortalecimiento de los Comités de ética de Ministerio de Ciencia Tecnología e Innovación, y de la actualización del directorio de actores para la ética de investigación de  Ministerio de Ciencia Tecnología e Innovación, a la fecha se cuenta con la confirmación de 25 actores.</t>
    </r>
    <r>
      <rPr>
        <b/>
        <sz val="12"/>
        <color indexed="8"/>
        <rFont val="Arial"/>
        <family val="2"/>
      </rPr>
      <t xml:space="preserve">
Julio a septiembre
</t>
    </r>
    <r>
      <rPr>
        <sz val="12"/>
        <color indexed="8"/>
        <rFont val="Arial"/>
        <family val="2"/>
      </rPr>
      <t>1. Se cuenta con plan de trabajo, el cual fue construido en desarrollo del Comité Editorial y Científico de la Revista, y se socializó en dicho Comité, se está en proceso de realizar el cargue de este en formato dispuesto por ISOLUCION.               2. Se cuenta con el volumen 22:1 de la revista, el cual se encuentra listo para iniciar proceso de revisión de estilo y diagramación. 
3. V22:2 se encuentra en proceso de construcción de artículos. 
4. La revisa se encuentra alojada en la plataforma OJS. 
5. Esta abierta la convocatoria para el volumen 23 vigencia 2021.                                                                                
6. Se elaboraron los estudios previos para la contratación de la revista.  
7. Se han realizado los avales éticos, que han sido solicitados durante en el periodo comprendido entre julio y septiembre. 
8. Se cuenta con el primer documento borrador, de lineamiento del Comité de Investigaciones y Ética de la SDS. 
9. Se realizaron 3 sesiones del Comité, en el cual se avalaron 8 investigaciones. 
10. Se cuenta con Tabla Maestra actualizada hasta la reunión de septiembre.</t>
    </r>
    <r>
      <rPr>
        <b/>
        <sz val="12"/>
        <color indexed="8"/>
        <rFont val="Arial"/>
        <family val="2"/>
      </rPr>
      <t xml:space="preserve">
Frente al propósito de implementar y Sostener la Dimensión de gestión del conocimiento e innovación de MIPG en la SDS para 2020.  
Enero a Marzo
</t>
    </r>
    <r>
      <rPr>
        <sz val="12"/>
        <color indexed="8"/>
        <rFont val="Arial"/>
        <family val="2"/>
      </rPr>
      <t xml:space="preserve">1. Se realiza seguimiento a los compromisos adquiridos en el Plan de Adecuación.                                  
2. Se crea la carpeta Drive 2020 con los documentos relacionados trabajados en el proceso.  
3. Se envía memorando  a las dependencias de la SDS, a fin de solicitar la designación de referente a las mesas de trabajo en la Dimensión Gestión del conocimiento e Innovación de MIPG. 
4. Se actualiza directorio de referentes de MIPG para vigencia 2020.
5. Se realiza mesa de trabajo, en la cual se socializan los compromisos adquiridos en el Plan de adecuación de MIPG.
6. Se socializa a referentes, plan de trabajo del Repositorio Institucional.
7. Repositorio: Contiene documentos preliminares de lineamientos y plan de trabajo para la construcción del mismo.
8. Semillero de Innovación: Se avanzó en la programación de la primera actividad, y proceso de convocatoria.
9. Investigaciones Habla: se ajustó el diseño de la plantilla de Investigaciones Habla. Inició el proceso de comunicados relacionados con aprendizajes y bibliografía como apoyo a la situación de Pandemia.
10. Punto vive digital y Biblioteca: Se participa en reunión de la Alta Consejería de TIC, con el fin de buscar aliados para nuevas proyecciones del PVD 2020 - 2024.  </t>
    </r>
    <r>
      <rPr>
        <b/>
        <sz val="12"/>
        <color indexed="8"/>
        <rFont val="Arial"/>
        <family val="2"/>
      </rPr>
      <t xml:space="preserve">
</t>
    </r>
    <r>
      <rPr>
        <sz val="12"/>
        <color indexed="8"/>
        <rFont val="Arial"/>
        <family val="2"/>
      </rPr>
      <t>11. Coordinación con Capital Salud para nuevos cursos: Se entregaron 130 paz y salvos de biblioteca y se realizó la gestión para la pintura de las instalaciones.</t>
    </r>
    <r>
      <rPr>
        <b/>
        <sz val="12"/>
        <color indexed="8"/>
        <rFont val="Arial"/>
        <family val="2"/>
      </rPr>
      <t xml:space="preserve">
Abril a junio
</t>
    </r>
    <r>
      <rPr>
        <sz val="12"/>
        <color indexed="8"/>
        <rFont val="Arial"/>
        <family val="2"/>
      </rPr>
      <t>1. Se realiza seguimiento a los compromisos adquiridos en el Plan de Adecuación.                                  
2. Se crea la carpeta Drive 2020 con los documentos relacionados trabajados en el proceso.  
3. Se envía memorando  a las dependencias de la SDS, a fin de solicitar la designación de referente a las mesas de trabajo en la Dimensión Gestión del conocimiento e Innovación de MIPG. 
4. Se actualiza directorio de referentes de MIPG para vigencia 2020.
5. Se realiza mesa de trabajo, en la cual se socializan los compromisos adquiridos en el Plan de adecuación de MIPG.
6. Se socializa a referentes, plan de trabajo del Repositorio Institucional.
7. Repositorio: Contiene documentos preliminares de lineamientos y plan de trabajo para la construcción del mismo.
8. Semillero de Innovación: Se avanzó en la programación de la primera actividad, y proceso de convocatoria.
9. Investigaciones Habla: se ajustó el diseño de la plantilla de Investigaciones Habla. Inició el proceso de comunicados relacionados con aprendizajes y bibliografía como apoyo a la situación de Pandemia.
10. Punto vive digital y Biblioteca: Se participa en reunión de la Alta Consejería de TIC, con el fin de buscar aliados para nuevas proyecciones del PVD 2020 - 2024.  
11. Coordinación con Capital Salud para nuevos cursos: Se entregaron 130 paz y salvos de biblioteca y se realizó la gestión para la pintura de las instalaciones.</t>
    </r>
    <r>
      <rPr>
        <b/>
        <sz val="12"/>
        <color indexed="8"/>
        <rFont val="Arial"/>
        <family val="2"/>
      </rPr>
      <t xml:space="preserve">
Julio a septiembre
</t>
    </r>
    <r>
      <rPr>
        <sz val="12"/>
        <color indexed="8"/>
        <rFont val="Arial"/>
        <family val="2"/>
      </rPr>
      <t>1. Se cuenta con seguimiento, a los compromisos adquiridos en el Plan de Adecuación.                                  
2. Se cuenta con los documentos de soporte a cada una de las actividades del Plan de Adecuación, en la carpeta OneDrive 2020. 
3. Se realizaron tres (3) mesas de trabajo de la Dimensión de Gestión del Conocimiento, dando cumplimiento a nueve (9) compromisos
4. Se continúa enviando comunicados a diferentes dependencias, mediante los cuales se solicita avance en los compromisos de la Dimensión Gestión del Conocimiento e Innovación en MIPG. 
5. Se mantiene actualizado el directorio de referentes de MIPG para el 2020. 
6. Se realiza mesa de trabajo donde se socializan los compromisos adquiridos en el Plan de adecuación de MIPG, y se trabaja en temas conceptuales.
7. Mesa de Gestión del conocimiento: De los (21) compromisos adquiridos, se cuenta con cumplimiento de nueve (9), los cuales se pueden verificar en la matriz de seguimiento y en OneDrive.</t>
    </r>
  </si>
  <si>
    <t xml:space="preserve">A fin de facilitar la identificación de necesidades y prioridades en salud, de intervenciones y programas apropiados y la evaluación de su impacto en salud para el Distrito Bogotá, de proporcionar herramientas e información útil para la toma de decisiones, el EF ASIS se ha propuesto los siguientes productos y espacios:
Actualización del ASIS de la población de la ciudad, integrando análisis epidemiológico, aseguramiento y condiciones de vida de los habitantes de la capital.
Abril a Junio
1. Se consolido propuesta de lineamiento para análisis Distrital y local, la cual será presentada y debatida en el espacio del comité ASIS.
2. Se solicitará a las dependencias de la SDS mediante memorando, designación de delegado ante el comité ASIS. 
3. Se iniciará proceso de organización de mesas de trabajo al interior del comité
Julio a septiembre
1.  Se cuenta con la información de la vigencia 2018 procesada y analizada, lo cual permite su discriminación por variables de interés, y su consolidación en tablas y gráficas, facilitando así, la visibilización de las prioridades de intervención para la población de Bogotá. 
2. Se cuenta con documento de análisis, el cual permite describir las características de la población de Bogotá, la morbilidad atendida y la mortalidad; a través del siguiente contenido: Estructura poblacional, Aseguramiento, y Resultados de Mortalidad y Morbilidad para Bogotá.
3. La caracterización de la vigencia 2018, se socializó al Director inicialmente, a fin de que el análisis sea avalado por la Dirección, y ser posteriormente socializado al interior de la SDS.
Elaboración y actualización de los diagnósticos en salud de las veinte (20) localidades y a nivel de Subredes integradas de servicios de salud
Abril a Junio
1. Se consolido propuesta de lineamiento para análisis Distrital y local, la cual será presentada y debatida en el espacio del comité ASIS.
2. Se solicitará las dependencias de la SDS mediante memorando, designación de delegado ante el comité ASIS. 
3. Se iniciará proceso de organización de mesas de trabajo al interior del comité
Julio a septiembre
1. Se cuenta con la información de la vigencia 2018 procesada y analizada, lo cual permite su discriminación por variables de interés, y su consolidación en tablas y gráficas, facilitando así, la visibilización de las prioridades de intervención para la población de Bogotá.  
2. Se cuenta con documento de análisis, el cual permite describir las características de la población de Bogotá discriminado por las 20 localidades, su morbilidad atendida, mortalidad, y condiciones de vida; a través del siguiente  contenido: Condiciones de vida, Mortalidad y Morbilidad de Bogotá, por localidad.
3. La caracterización de la vigencia 2018, se socializó al Director inicialmente, a fin de que el análisis sea avalado por la Dirección, y ser posteriormente socializado al interior de la SDS.
Espacio interdependencias para el análisis de eventos en salud priorizados para el Distrito Capital
Abril a Junio
Se consolido propuesta de lineamiento para análisis de prioridades, la cual será debatida en desarrollo del Comité ASIS.
Julio a septiembre
1. Se realiza análisis estadístico económico de la movilidad de afiliados al sistema aseguramiento en salud de Bogotá 2020.
2. Se remite al Director como insumo para proyecciones de movimientos poblacionales por COVID19. </t>
  </si>
  <si>
    <t>https://saludcapitalgovco.sharepoint.com/sites/poadireccindeplaneacinsectorial/Documentos%20compartidos/Forms/AllItems.aspx?viewid=3cd4f9f1%2Daae3%2D4351%2D8d8f%2D0a79ccd83f49&amp;id=%2Fsites%2Fpoadireccindeplaneacinsectorial%2FDocumentos%20compartidos%2FPOGDI%202020%2FEF%20GESTI%C3%93N%20DEL%20CONOCIMIENTO%20Y%20LA%20INNOVACI%C3%93N</t>
  </si>
  <si>
    <t>https://saludcapitalgovco.sharepoint.com/sites/poadireccindeplaneacinsectorial/Documentos%20compartidos/Forms/AllItems.aspx?viewid=3cd4f9f1%2Daae3%2D4351%2D8d8f%2D0a79ccd83f49&amp;id=%2Fsites%2Fpoadireccindeplaneacinsectorial%2FDocumentos%20compartidos%2FPOGDI%202020%2FEF%20GESTI%C3%93N%20DE%20LA%20INFORMACI%C3%93N</t>
  </si>
  <si>
    <t>https://saludcapitalgovco.sharepoint.com/sites/poadireccindeplaneacinsectorial/Documentos%20compartidos/Forms/AllItems.aspx?viewid=3cd4f9f1%2Daae3%2D4351%2D8d8f%2D0a79ccd83f49&amp;id=%2Fsites%2Fpoadireccindeplaneacinsectorial%2FDocumentos%20compartidos%2FPOGDI%202020%2FEF%20AN%C3%81LISIS%20DE%20SITUACI%C3%93N%20EN%20SALUD</t>
  </si>
  <si>
    <t>TRIMESTRE III DE 2020</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</si>
</sst>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2">
    <font>
      <sz val="11"/>
      <color theme="1"/>
      <name val="Calibri"/>
      <family val="2"/>
    </font>
    <font>
      <sz val="11"/>
      <color indexed="8"/>
      <name val="Calibri"/>
      <family val="2"/>
    </font>
    <font>
      <b/>
      <sz val="11"/>
      <color indexed="52"/>
      <name val="Calibri"/>
      <family val="2"/>
    </font>
    <font>
      <sz val="10"/>
      <name val="Arial"/>
      <family val="2"/>
    </font>
    <font>
      <u val="single"/>
      <sz val="11"/>
      <color indexed="30"/>
      <name val="Calibri"/>
      <family val="2"/>
    </font>
    <font>
      <b/>
      <sz val="11"/>
      <color indexed="8"/>
      <name val="Calibri"/>
      <family val="2"/>
    </font>
    <font>
      <b/>
      <sz val="16"/>
      <color indexed="8"/>
      <name val="Arial"/>
      <family val="2"/>
    </font>
    <font>
      <sz val="12"/>
      <color indexed="8"/>
      <name val="Arial"/>
      <family val="2"/>
    </font>
    <font>
      <b/>
      <sz val="12"/>
      <color indexed="8"/>
      <name val="Arial"/>
      <family val="2"/>
    </font>
    <font>
      <sz val="12"/>
      <name val="Arial"/>
      <family val="2"/>
    </font>
    <font>
      <b/>
      <sz val="12"/>
      <color indexed="60"/>
      <name val="Arial"/>
      <family val="2"/>
    </font>
    <font>
      <u val="single"/>
      <sz val="12"/>
      <name val="Arial"/>
      <family val="2"/>
    </font>
    <font>
      <b/>
      <sz val="12"/>
      <color indexed="9"/>
      <name val="Arial"/>
      <family val="2"/>
    </font>
    <font>
      <b/>
      <sz val="16"/>
      <color indexed="9"/>
      <name val="Arial"/>
      <family val="2"/>
    </font>
    <font>
      <b/>
      <sz val="12"/>
      <name val="Arial"/>
      <family val="2"/>
    </font>
    <font>
      <b/>
      <sz val="9"/>
      <color indexed="8"/>
      <name val="Tahoma"/>
      <family val="2"/>
    </font>
    <font>
      <i/>
      <sz val="12"/>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9"/>
      <color indexed="8"/>
      <name val="Calibri"/>
      <family val="0"/>
    </font>
    <font>
      <b/>
      <sz val="14"/>
      <color indexed="63"/>
      <name val="Calibri"/>
      <family val="0"/>
    </font>
    <font>
      <sz val="9"/>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b/>
      <sz val="12"/>
      <color theme="0"/>
      <name val="Arial"/>
      <family val="2"/>
    </font>
    <font>
      <b/>
      <sz val="12"/>
      <color theme="1"/>
      <name val="Arial"/>
      <family val="2"/>
    </font>
    <font>
      <sz val="12"/>
      <color rgb="FF000000"/>
      <name val="Arial"/>
      <family val="2"/>
    </font>
    <font>
      <b/>
      <sz val="16"/>
      <color theme="0"/>
      <name val="Arial"/>
      <family val="2"/>
    </font>
    <font>
      <b/>
      <sz val="16"/>
      <color theme="1"/>
      <name val="Arial"/>
      <family val="2"/>
    </font>
    <font>
      <b/>
      <sz val="12"/>
      <color rgb="FF000000"/>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rgb="FF002060"/>
        <bgColor indexed="64"/>
      </patternFill>
    </fill>
    <fill>
      <patternFill patternType="solid">
        <fgColor theme="0" tint="-0.3499799966812134"/>
        <bgColor indexed="64"/>
      </patternFill>
    </fill>
    <fill>
      <patternFill patternType="solid">
        <fgColor theme="3"/>
        <bgColor indexed="64"/>
      </patternFill>
    </fill>
    <fill>
      <patternFill patternType="solid">
        <fgColor rgb="FFFFCCFF"/>
        <bgColor indexed="64"/>
      </patternFill>
    </fill>
    <fill>
      <patternFill patternType="solid">
        <fgColor rgb="FFCCCCFF"/>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border>
    <border>
      <left style="thin"/>
      <right style="thin"/>
      <top style="thin"/>
      <bottom/>
    </border>
    <border>
      <left style="medium">
        <color rgb="FF0000FF"/>
      </left>
      <right style="thin"/>
      <top style="thin"/>
      <bottom style="thin"/>
    </border>
    <border>
      <left style="thin"/>
      <right style="medium">
        <color rgb="FF0000FF"/>
      </right>
      <top style="thin"/>
      <bottom style="medium">
        <color rgb="FF0000FF"/>
      </bottom>
    </border>
    <border>
      <left style="medium">
        <color rgb="FF0000FF"/>
      </left>
      <right style="thin"/>
      <top style="medium">
        <color rgb="FF0000FF"/>
      </top>
      <bottom style="thin"/>
    </border>
    <border>
      <left style="thin"/>
      <right style="thin"/>
      <top style="thin"/>
      <bottom style="medium">
        <color rgb="FF0000FF"/>
      </bottom>
    </border>
    <border>
      <left style="thick">
        <color rgb="FF0000FF"/>
      </left>
      <right style="thin"/>
      <top style="thick">
        <color rgb="FF0000FF"/>
      </top>
      <bottom style="thin"/>
    </border>
    <border>
      <left style="thin"/>
      <right style="thick">
        <color rgb="FF0000FF"/>
      </right>
      <top style="thick">
        <color rgb="FF0000FF"/>
      </top>
      <bottom style="thin"/>
    </border>
    <border>
      <left style="thick">
        <color rgb="FF0000FF"/>
      </left>
      <right style="thin"/>
      <top style="thin"/>
      <bottom style="thin"/>
    </border>
    <border>
      <left style="thin"/>
      <right style="thick">
        <color rgb="FF0000FF"/>
      </right>
      <top style="thin"/>
      <bottom style="thin"/>
    </border>
    <border>
      <left style="thin"/>
      <right style="thin"/>
      <top style="thin"/>
      <bottom style="thick">
        <color rgb="FF0000FF"/>
      </bottom>
    </border>
    <border>
      <left style="thin"/>
      <right style="medium">
        <color rgb="FF0000FF"/>
      </right>
      <top style="thin"/>
      <bottom style="thin"/>
    </border>
    <border>
      <left style="thin"/>
      <right style="thick">
        <color rgb="FF0000FF"/>
      </right>
      <top style="thin"/>
      <bottom/>
    </border>
    <border>
      <left style="medium">
        <color rgb="FF0000FF"/>
      </left>
      <right style="thin"/>
      <top style="thin"/>
      <bottom style="medium">
        <color rgb="FF0000FF"/>
      </bottom>
    </border>
    <border>
      <left style="thin"/>
      <right style="thin"/>
      <top style="medium">
        <color rgb="FF0000FF"/>
      </top>
      <bottom style="thin"/>
    </border>
    <border>
      <left style="thin"/>
      <right style="medium">
        <color rgb="FF0000FF"/>
      </right>
      <top style="medium">
        <color rgb="FF0000FF"/>
      </top>
      <bottom style="thin"/>
    </border>
    <border>
      <left style="thin"/>
      <right/>
      <top style="thin"/>
      <bottom style="thin"/>
    </border>
    <border>
      <left/>
      <right style="thin"/>
      <top style="thin"/>
      <bottom style="thin"/>
    </border>
    <border>
      <left style="medium">
        <color rgb="FF0000FF"/>
      </left>
      <right/>
      <top style="thin"/>
      <bottom style="thin"/>
    </border>
    <border>
      <left/>
      <right/>
      <top style="thin"/>
      <bottom style="thin"/>
    </border>
    <border>
      <left style="thin"/>
      <right style="thin"/>
      <top style="thick">
        <color rgb="FF0000FF"/>
      </top>
      <bottom style="thin"/>
    </border>
    <border>
      <left/>
      <right style="thick">
        <color rgb="FF0000FF"/>
      </right>
      <top style="thin"/>
      <bottom style="thin"/>
    </border>
    <border>
      <left style="thin"/>
      <right/>
      <top style="thin"/>
      <bottom style="thick">
        <color rgb="FF0000FF"/>
      </bottom>
    </border>
    <border>
      <left/>
      <right style="thin"/>
      <top style="thin"/>
      <bottom style="thick">
        <color rgb="FF0000FF"/>
      </bottom>
    </border>
    <border>
      <left style="thin"/>
      <right style="thick">
        <color rgb="FF0000FF"/>
      </right>
      <top style="thin"/>
      <bottom style="thick">
        <color rgb="FF0000FF"/>
      </bottom>
    </border>
    <border>
      <left style="thick">
        <color rgb="FF0000FF"/>
      </left>
      <right style="thin"/>
      <top style="thin"/>
      <bottom style="thick">
        <color rgb="FF0000FF"/>
      </bottom>
    </border>
    <border>
      <left style="medium"/>
      <right/>
      <top style="thin"/>
      <bottom style="medium"/>
    </border>
    <border>
      <left/>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99">
    <xf numFmtId="0" fontId="0" fillId="0" borderId="0" xfId="0" applyFont="1" applyAlignment="1">
      <alignment/>
    </xf>
    <xf numFmtId="0" fontId="53" fillId="0" borderId="0" xfId="0" applyFont="1" applyAlignment="1">
      <alignment/>
    </xf>
    <xf numFmtId="1" fontId="53" fillId="0" borderId="0" xfId="0" applyNumberFormat="1" applyFont="1" applyAlignment="1">
      <alignment horizontal="center" vertical="top"/>
    </xf>
    <xf numFmtId="2" fontId="53" fillId="0" borderId="0" xfId="0" applyNumberFormat="1" applyFont="1" applyAlignment="1">
      <alignment horizontal="center" vertical="top"/>
    </xf>
    <xf numFmtId="0" fontId="53" fillId="0" borderId="0" xfId="0" applyFont="1" applyFill="1" applyBorder="1" applyAlignment="1">
      <alignment horizontal="center" vertical="center"/>
    </xf>
    <xf numFmtId="2" fontId="53" fillId="0" borderId="0" xfId="0" applyNumberFormat="1" applyFont="1" applyBorder="1" applyAlignment="1">
      <alignment horizontal="center" vertical="top"/>
    </xf>
    <xf numFmtId="10" fontId="53" fillId="0" borderId="0" xfId="0" applyNumberFormat="1" applyFont="1" applyBorder="1" applyAlignment="1">
      <alignment horizontal="center" vertical="center"/>
    </xf>
    <xf numFmtId="0" fontId="53" fillId="0" borderId="0" xfId="0" applyFont="1" applyAlignment="1">
      <alignment horizontal="center" vertical="center" wrapText="1"/>
    </xf>
    <xf numFmtId="1" fontId="53" fillId="0" borderId="0" xfId="0" applyNumberFormat="1" applyFont="1" applyBorder="1" applyAlignment="1">
      <alignment horizontal="center" vertical="top"/>
    </xf>
    <xf numFmtId="10" fontId="53" fillId="33" borderId="10" xfId="0" applyNumberFormat="1" applyFont="1" applyFill="1" applyBorder="1" applyAlignment="1">
      <alignment horizontal="center" vertical="center"/>
    </xf>
    <xf numFmtId="0" fontId="53" fillId="33" borderId="11" xfId="0" applyFont="1" applyFill="1" applyBorder="1" applyAlignment="1">
      <alignment horizontal="center"/>
    </xf>
    <xf numFmtId="10" fontId="53" fillId="13" borderId="11" xfId="0" applyNumberFormat="1" applyFont="1" applyFill="1" applyBorder="1" applyAlignment="1">
      <alignment horizontal="center" vertical="center"/>
    </xf>
    <xf numFmtId="10" fontId="53" fillId="7" borderId="11" xfId="0" applyNumberFormat="1" applyFont="1" applyFill="1" applyBorder="1" applyAlignment="1">
      <alignment horizontal="center" vertical="center"/>
    </xf>
    <xf numFmtId="10" fontId="53" fillId="13" borderId="12" xfId="0" applyNumberFormat="1" applyFont="1" applyFill="1" applyBorder="1" applyAlignment="1">
      <alignment horizontal="center" vertical="center"/>
    </xf>
    <xf numFmtId="10" fontId="53" fillId="13" borderId="13" xfId="0" applyNumberFormat="1" applyFont="1" applyFill="1" applyBorder="1" applyAlignment="1">
      <alignment horizontal="center" vertical="center" wrapText="1"/>
    </xf>
    <xf numFmtId="10" fontId="53" fillId="33" borderId="10" xfId="0" applyNumberFormat="1"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9" fontId="0" fillId="0" borderId="0" xfId="0" applyNumberFormat="1" applyFont="1" applyAlignment="1">
      <alignment/>
    </xf>
    <xf numFmtId="1" fontId="0" fillId="0" borderId="0" xfId="0" applyNumberFormat="1" applyFont="1" applyAlignment="1">
      <alignment/>
    </xf>
    <xf numFmtId="2" fontId="0" fillId="0" borderId="0" xfId="0" applyNumberFormat="1" applyFont="1" applyAlignment="1">
      <alignment/>
    </xf>
    <xf numFmtId="0" fontId="0" fillId="0" borderId="0" xfId="0" applyFont="1" applyFill="1" applyAlignment="1">
      <alignment horizontal="center"/>
    </xf>
    <xf numFmtId="0" fontId="0" fillId="0" borderId="0" xfId="0" applyFont="1" applyAlignment="1">
      <alignment horizontal="center"/>
    </xf>
    <xf numFmtId="10" fontId="0" fillId="34" borderId="14" xfId="0" applyNumberFormat="1" applyFont="1" applyFill="1" applyBorder="1" applyAlignment="1">
      <alignment horizontal="center" vertical="center" wrapText="1"/>
    </xf>
    <xf numFmtId="10" fontId="0" fillId="13" borderId="11" xfId="0" applyNumberFormat="1" applyFont="1" applyFill="1" applyBorder="1" applyAlignment="1">
      <alignment horizontal="center" vertical="center"/>
    </xf>
    <xf numFmtId="10" fontId="0" fillId="7" borderId="11" xfId="0" applyNumberFormat="1" applyFont="1" applyFill="1" applyBorder="1" applyAlignment="1">
      <alignment horizontal="center" vertical="center"/>
    </xf>
    <xf numFmtId="0" fontId="0" fillId="34" borderId="15" xfId="0" applyNumberFormat="1" applyFont="1" applyFill="1" applyBorder="1" applyAlignment="1">
      <alignment horizontal="center" vertical="center" wrapText="1"/>
    </xf>
    <xf numFmtId="10" fontId="0" fillId="13" borderId="16" xfId="0" applyNumberFormat="1" applyFont="1" applyFill="1" applyBorder="1" applyAlignment="1">
      <alignment horizontal="center" vertical="center"/>
    </xf>
    <xf numFmtId="10" fontId="0" fillId="7" borderId="16"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2" fontId="0" fillId="0" borderId="0" xfId="0" applyNumberFormat="1" applyFont="1" applyAlignment="1">
      <alignment horizontal="center" vertical="top"/>
    </xf>
    <xf numFmtId="0" fontId="0" fillId="0" borderId="0" xfId="0" applyFont="1" applyFill="1" applyBorder="1" applyAlignment="1">
      <alignment/>
    </xf>
    <xf numFmtId="0" fontId="0" fillId="34" borderId="14" xfId="0" applyFont="1" applyFill="1" applyBorder="1" applyAlignment="1">
      <alignment horizontal="justify" vertical="center" wrapText="1"/>
    </xf>
    <xf numFmtId="2" fontId="0" fillId="0" borderId="0" xfId="0" applyNumberFormat="1" applyFont="1" applyAlignment="1">
      <alignment horizontal="justify" vertical="top"/>
    </xf>
    <xf numFmtId="0" fontId="0" fillId="0" borderId="0" xfId="0" applyFont="1" applyBorder="1" applyAlignment="1">
      <alignment/>
    </xf>
    <xf numFmtId="2" fontId="0" fillId="0" borderId="0" xfId="0" applyNumberFormat="1" applyFont="1" applyBorder="1" applyAlignment="1">
      <alignment horizontal="center" vertical="top"/>
    </xf>
    <xf numFmtId="0" fontId="0" fillId="34" borderId="14" xfId="0" applyFont="1" applyFill="1" applyBorder="1" applyAlignment="1">
      <alignment horizontal="center" vertical="center" wrapText="1"/>
    </xf>
    <xf numFmtId="10" fontId="53" fillId="13" borderId="13" xfId="0" applyNumberFormat="1" applyFont="1" applyFill="1" applyBorder="1" applyAlignment="1">
      <alignment horizontal="center" vertical="center"/>
    </xf>
    <xf numFmtId="0" fontId="54" fillId="0" borderId="0" xfId="0" applyFont="1" applyAlignment="1">
      <alignment horizontal="center" vertical="center" wrapText="1"/>
    </xf>
    <xf numFmtId="0" fontId="54" fillId="0" borderId="0" xfId="0" applyFont="1" applyAlignment="1">
      <alignment vertical="center" wrapText="1"/>
    </xf>
    <xf numFmtId="0" fontId="9" fillId="0" borderId="11" xfId="0" applyFont="1" applyBorder="1" applyAlignment="1">
      <alignment horizontal="left" vertical="center"/>
    </xf>
    <xf numFmtId="0" fontId="8" fillId="33" borderId="11" xfId="0" applyFont="1" applyFill="1" applyBorder="1" applyAlignment="1">
      <alignment horizontal="center" vertical="center" wrapText="1"/>
    </xf>
    <xf numFmtId="0" fontId="9" fillId="0" borderId="11" xfId="0" applyFont="1" applyBorder="1" applyAlignment="1">
      <alignment horizontal="center" vertical="center" wrapText="1"/>
    </xf>
    <xf numFmtId="9" fontId="55" fillId="23" borderId="11" xfId="57" applyFont="1" applyFill="1" applyBorder="1" applyAlignment="1">
      <alignment horizontal="center" vertical="center" wrapText="1"/>
    </xf>
    <xf numFmtId="9" fontId="54" fillId="0" borderId="0" xfId="57" applyFont="1" applyAlignment="1">
      <alignment horizontal="center" vertical="center" wrapText="1"/>
    </xf>
    <xf numFmtId="0" fontId="9" fillId="0" borderId="0" xfId="0" applyFont="1" applyAlignment="1">
      <alignment horizontal="left" vertical="center"/>
    </xf>
    <xf numFmtId="10" fontId="54" fillId="0" borderId="0" xfId="0" applyNumberFormat="1" applyFont="1" applyAlignment="1">
      <alignment/>
    </xf>
    <xf numFmtId="10" fontId="8" fillId="33" borderId="11" xfId="0" applyNumberFormat="1" applyFont="1" applyFill="1" applyBorder="1" applyAlignment="1">
      <alignment horizontal="center" vertical="center" wrapText="1"/>
    </xf>
    <xf numFmtId="10" fontId="56" fillId="33" borderId="11" xfId="0" applyNumberFormat="1" applyFont="1" applyFill="1" applyBorder="1" applyAlignment="1">
      <alignment horizontal="center" vertical="center"/>
    </xf>
    <xf numFmtId="10" fontId="14" fillId="33" borderId="11" xfId="34" applyNumberFormat="1" applyFont="1" applyFill="1" applyBorder="1" applyAlignment="1">
      <alignment horizontal="center" vertical="center" wrapText="1"/>
    </xf>
    <xf numFmtId="10" fontId="54" fillId="34" borderId="11"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2" borderId="11" xfId="0" applyNumberFormat="1" applyFont="1" applyFill="1" applyBorder="1" applyAlignment="1">
      <alignment horizontal="center" vertical="center" wrapText="1"/>
    </xf>
    <xf numFmtId="10" fontId="7" fillId="5" borderId="11" xfId="0" applyNumberFormat="1" applyFont="1" applyFill="1" applyBorder="1" applyAlignment="1">
      <alignment horizontal="center" vertical="center" wrapText="1"/>
    </xf>
    <xf numFmtId="10" fontId="7" fillId="3" borderId="11" xfId="0" applyNumberFormat="1" applyFont="1" applyFill="1" applyBorder="1" applyAlignment="1">
      <alignment horizontal="center" vertical="center" wrapText="1"/>
    </xf>
    <xf numFmtId="10" fontId="9" fillId="0" borderId="11" xfId="34" applyNumberFormat="1" applyFont="1" applyFill="1" applyBorder="1" applyAlignment="1">
      <alignment horizontal="center" vertical="center" wrapText="1"/>
    </xf>
    <xf numFmtId="10" fontId="7" fillId="7" borderId="11" xfId="0" applyNumberFormat="1" applyFont="1" applyFill="1" applyBorder="1" applyAlignment="1">
      <alignment horizontal="center" vertical="center" wrapText="1"/>
    </xf>
    <xf numFmtId="10" fontId="54" fillId="0" borderId="0" xfId="0" applyNumberFormat="1" applyFont="1" applyFill="1" applyAlignment="1">
      <alignment/>
    </xf>
    <xf numFmtId="10" fontId="9" fillId="0" borderId="11" xfId="34" applyNumberFormat="1" applyFont="1" applyFill="1" applyBorder="1" applyAlignment="1">
      <alignment horizontal="left" vertical="center" wrapText="1"/>
    </xf>
    <xf numFmtId="10" fontId="7" fillId="0" borderId="11" xfId="0" applyNumberFormat="1" applyFont="1" applyBorder="1" applyAlignment="1">
      <alignment horizontal="center" vertical="center" wrapText="1"/>
    </xf>
    <xf numFmtId="10" fontId="54" fillId="35" borderId="11" xfId="0" applyNumberFormat="1" applyFont="1" applyFill="1" applyBorder="1" applyAlignment="1">
      <alignment horizontal="left" vertical="center"/>
    </xf>
    <xf numFmtId="10" fontId="56" fillId="35" borderId="11" xfId="0" applyNumberFormat="1" applyFont="1" applyFill="1" applyBorder="1" applyAlignment="1">
      <alignment horizontal="left" vertical="center"/>
    </xf>
    <xf numFmtId="10" fontId="54" fillId="7" borderId="11" xfId="0" applyNumberFormat="1" applyFont="1" applyFill="1" applyBorder="1" applyAlignment="1">
      <alignment horizontal="center" vertical="center" wrapText="1"/>
    </xf>
    <xf numFmtId="10" fontId="54" fillId="7" borderId="11" xfId="0" applyNumberFormat="1" applyFont="1" applyFill="1" applyBorder="1" applyAlignment="1">
      <alignment horizontal="center" vertical="center"/>
    </xf>
    <xf numFmtId="10" fontId="54" fillId="6" borderId="11" xfId="0" applyNumberFormat="1" applyFont="1" applyFill="1" applyBorder="1" applyAlignment="1">
      <alignment horizontal="center" vertical="center"/>
    </xf>
    <xf numFmtId="10" fontId="54" fillId="5" borderId="11" xfId="0" applyNumberFormat="1" applyFont="1" applyFill="1" applyBorder="1" applyAlignment="1">
      <alignment horizontal="center" vertical="center"/>
    </xf>
    <xf numFmtId="10" fontId="54" fillId="3" borderId="11" xfId="0" applyNumberFormat="1" applyFont="1" applyFill="1" applyBorder="1" applyAlignment="1">
      <alignment horizontal="center" vertical="center"/>
    </xf>
    <xf numFmtId="0" fontId="57" fillId="18" borderId="11" xfId="0" applyFont="1" applyFill="1" applyBorder="1" applyAlignment="1">
      <alignment horizontal="center" vertical="center" wrapText="1"/>
    </xf>
    <xf numFmtId="0" fontId="57" fillId="19" borderId="11" xfId="0" applyFont="1" applyFill="1" applyBorder="1" applyAlignment="1">
      <alignment horizontal="center" vertical="center" wrapText="1"/>
    </xf>
    <xf numFmtId="10" fontId="54" fillId="19" borderId="11" xfId="0" applyNumberFormat="1" applyFont="1" applyFill="1" applyBorder="1" applyAlignment="1">
      <alignment horizontal="center" vertical="center" wrapText="1"/>
    </xf>
    <xf numFmtId="10" fontId="54" fillId="0" borderId="11" xfId="0" applyNumberFormat="1" applyFont="1" applyFill="1" applyBorder="1" applyAlignment="1">
      <alignment horizontal="center" vertical="center" wrapText="1"/>
    </xf>
    <xf numFmtId="10" fontId="54" fillId="0" borderId="11" xfId="0" applyNumberFormat="1" applyFont="1" applyFill="1" applyBorder="1" applyAlignment="1">
      <alignment horizontal="center" vertical="center"/>
    </xf>
    <xf numFmtId="10" fontId="54" fillId="2" borderId="11" xfId="0" applyNumberFormat="1" applyFont="1" applyFill="1" applyBorder="1" applyAlignment="1">
      <alignment horizontal="center" vertical="center"/>
    </xf>
    <xf numFmtId="10" fontId="54" fillId="0" borderId="0" xfId="0" applyNumberFormat="1" applyFont="1" applyAlignment="1">
      <alignment horizontal="center"/>
    </xf>
    <xf numFmtId="0" fontId="8" fillId="33" borderId="17" xfId="0" applyFont="1" applyFill="1" applyBorder="1" applyAlignment="1">
      <alignment horizontal="center" vertical="center" wrapText="1"/>
    </xf>
    <xf numFmtId="9" fontId="58" fillId="36" borderId="18" xfId="57" applyFont="1" applyFill="1" applyBorder="1" applyAlignment="1">
      <alignment horizontal="center" vertical="center" wrapText="1"/>
    </xf>
    <xf numFmtId="0" fontId="54" fillId="0" borderId="0" xfId="0" applyFont="1" applyFill="1" applyBorder="1" applyAlignment="1">
      <alignment vertical="center" wrapText="1"/>
    </xf>
    <xf numFmtId="0" fontId="54" fillId="0" borderId="19" xfId="0" applyFont="1" applyBorder="1" applyAlignment="1">
      <alignment horizontal="center" vertical="center" wrapText="1"/>
    </xf>
    <xf numFmtId="9" fontId="58" fillId="36" borderId="20" xfId="57" applyFont="1" applyFill="1" applyBorder="1" applyAlignment="1">
      <alignment horizontal="center" vertical="center" wrapText="1"/>
    </xf>
    <xf numFmtId="2" fontId="54" fillId="37" borderId="20" xfId="0" applyNumberFormat="1" applyFont="1" applyFill="1" applyBorder="1" applyAlignment="1">
      <alignment vertical="center" wrapText="1"/>
    </xf>
    <xf numFmtId="10" fontId="55" fillId="38" borderId="11" xfId="0" applyNumberFormat="1" applyFont="1" applyFill="1" applyBorder="1" applyAlignment="1">
      <alignment horizontal="center"/>
    </xf>
    <xf numFmtId="0" fontId="57" fillId="39" borderId="11" xfId="0" applyFont="1" applyFill="1" applyBorder="1" applyAlignment="1">
      <alignment horizontal="center" vertical="center" wrapText="1"/>
    </xf>
    <xf numFmtId="10" fontId="54" fillId="40" borderId="11" xfId="0" applyNumberFormat="1" applyFont="1" applyFill="1" applyBorder="1" applyAlignment="1">
      <alignment horizontal="center" vertical="center" wrapText="1"/>
    </xf>
    <xf numFmtId="10" fontId="54" fillId="39" borderId="11" xfId="0" applyNumberFormat="1" applyFont="1" applyFill="1" applyBorder="1" applyAlignment="1">
      <alignment horizontal="center" vertical="center" wrapText="1"/>
    </xf>
    <xf numFmtId="0" fontId="57" fillId="11" borderId="11" xfId="0" applyFont="1" applyFill="1" applyBorder="1" applyAlignment="1">
      <alignment horizontal="center" vertical="center" wrapText="1"/>
    </xf>
    <xf numFmtId="10" fontId="54" fillId="8" borderId="11" xfId="0" applyNumberFormat="1" applyFont="1" applyFill="1" applyBorder="1" applyAlignment="1">
      <alignment horizontal="center" vertical="center" wrapText="1"/>
    </xf>
    <xf numFmtId="10" fontId="54" fillId="11" borderId="11" xfId="0" applyNumberFormat="1" applyFont="1" applyFill="1" applyBorder="1" applyAlignment="1">
      <alignment horizontal="center" vertical="center" wrapText="1"/>
    </xf>
    <xf numFmtId="10" fontId="54" fillId="0" borderId="0" xfId="0" applyNumberFormat="1" applyFont="1" applyAlignment="1">
      <alignment wrapText="1"/>
    </xf>
    <xf numFmtId="10" fontId="54" fillId="0" borderId="21" xfId="0" applyNumberFormat="1" applyFont="1" applyBorder="1" applyAlignment="1">
      <alignment/>
    </xf>
    <xf numFmtId="10" fontId="54" fillId="0" borderId="22" xfId="0" applyNumberFormat="1" applyFont="1" applyBorder="1" applyAlignment="1">
      <alignment vertical="center" wrapText="1"/>
    </xf>
    <xf numFmtId="10" fontId="8" fillId="33" borderId="23" xfId="0" applyNumberFormat="1" applyFont="1" applyFill="1" applyBorder="1" applyAlignment="1">
      <alignment horizontal="center" vertical="center" wrapText="1"/>
    </xf>
    <xf numFmtId="10" fontId="14" fillId="33" borderId="24" xfId="34" applyNumberFormat="1" applyFont="1" applyFill="1" applyBorder="1" applyAlignment="1">
      <alignment horizontal="center" vertical="center" wrapText="1"/>
    </xf>
    <xf numFmtId="10" fontId="9" fillId="0" borderId="24" xfId="34" applyNumberFormat="1" applyFont="1" applyFill="1" applyBorder="1" applyAlignment="1">
      <alignment horizontal="center" vertical="center" wrapText="1"/>
    </xf>
    <xf numFmtId="10" fontId="9" fillId="0" borderId="24" xfId="34" applyNumberFormat="1" applyFont="1" applyFill="1" applyBorder="1" applyAlignment="1">
      <alignment horizontal="left" vertical="center" wrapText="1"/>
    </xf>
    <xf numFmtId="10" fontId="55" fillId="38" borderId="25" xfId="0" applyNumberFormat="1" applyFont="1" applyFill="1" applyBorder="1" applyAlignment="1">
      <alignment horizontal="center"/>
    </xf>
    <xf numFmtId="0" fontId="54" fillId="41" borderId="17" xfId="0" applyFont="1" applyFill="1" applyBorder="1" applyAlignment="1">
      <alignment horizontal="center" vertical="center" wrapText="1"/>
    </xf>
    <xf numFmtId="0" fontId="11" fillId="41" borderId="11" xfId="46" applyFont="1" applyFill="1" applyBorder="1" applyAlignment="1" quotePrefix="1">
      <alignment horizontal="center" vertical="center" wrapText="1"/>
    </xf>
    <xf numFmtId="0" fontId="56" fillId="41" borderId="11" xfId="0" applyFont="1" applyFill="1" applyBorder="1" applyAlignment="1">
      <alignment horizontal="center" vertical="center" wrapText="1"/>
    </xf>
    <xf numFmtId="10" fontId="54" fillId="41" borderId="11" xfId="57" applyNumberFormat="1" applyFont="1" applyFill="1" applyBorder="1" applyAlignment="1">
      <alignment horizontal="center" vertical="center" wrapText="1"/>
    </xf>
    <xf numFmtId="10" fontId="55" fillId="23" borderId="26" xfId="57" applyNumberFormat="1" applyFont="1" applyFill="1" applyBorder="1" applyAlignment="1">
      <alignment horizontal="center" vertical="center" wrapText="1"/>
    </xf>
    <xf numFmtId="10" fontId="54" fillId="42" borderId="11" xfId="0" applyNumberFormat="1" applyFont="1" applyFill="1" applyBorder="1" applyAlignment="1">
      <alignment horizontal="center" vertical="center"/>
    </xf>
    <xf numFmtId="10" fontId="9" fillId="2" borderId="11" xfId="34" applyNumberFormat="1" applyFont="1" applyFill="1" applyBorder="1" applyAlignment="1">
      <alignment horizontal="center" vertical="center" wrapText="1"/>
    </xf>
    <xf numFmtId="10" fontId="9" fillId="2" borderId="24" xfId="34" applyNumberFormat="1" applyFont="1" applyFill="1" applyBorder="1" applyAlignment="1">
      <alignment horizontal="left" vertical="center" wrapText="1"/>
    </xf>
    <xf numFmtId="10" fontId="54" fillId="0" borderId="24" xfId="0" applyNumberFormat="1" applyFont="1" applyFill="1" applyBorder="1" applyAlignment="1">
      <alignment horizontal="justify" vertical="center" wrapText="1"/>
    </xf>
    <xf numFmtId="10" fontId="54" fillId="2" borderId="11" xfId="0" applyNumberFormat="1" applyFont="1" applyFill="1" applyBorder="1" applyAlignment="1">
      <alignment horizontal="center" vertical="center" wrapText="1"/>
    </xf>
    <xf numFmtId="10" fontId="54" fillId="6" borderId="11" xfId="0" applyNumberFormat="1" applyFont="1" applyFill="1" applyBorder="1" applyAlignment="1">
      <alignment horizontal="center" vertical="center" wrapText="1"/>
    </xf>
    <xf numFmtId="10" fontId="54" fillId="6" borderId="24" xfId="0" applyNumberFormat="1" applyFont="1" applyFill="1" applyBorder="1" applyAlignment="1">
      <alignment horizontal="left" vertical="center" wrapText="1"/>
    </xf>
    <xf numFmtId="10" fontId="54" fillId="6" borderId="11" xfId="0" applyNumberFormat="1" applyFont="1" applyFill="1" applyBorder="1" applyAlignment="1">
      <alignment horizontal="justify" vertical="center" wrapText="1"/>
    </xf>
    <xf numFmtId="10" fontId="54" fillId="6" borderId="24" xfId="0" applyNumberFormat="1" applyFont="1" applyFill="1" applyBorder="1" applyAlignment="1">
      <alignment horizontal="justify" vertical="center" wrapText="1"/>
    </xf>
    <xf numFmtId="10" fontId="56" fillId="0" borderId="23" xfId="0" applyNumberFormat="1" applyFont="1" applyBorder="1" applyAlignment="1">
      <alignment horizontal="center" vertical="center" wrapText="1"/>
    </xf>
    <xf numFmtId="10" fontId="9" fillId="0" borderId="11" xfId="46" applyNumberFormat="1" applyFont="1" applyFill="1" applyBorder="1" applyAlignment="1">
      <alignment horizontal="justify" vertical="top" wrapText="1"/>
    </xf>
    <xf numFmtId="0" fontId="54" fillId="2" borderId="11" xfId="0" applyFont="1" applyFill="1" applyBorder="1" applyAlignment="1">
      <alignment horizontal="center" vertical="center" wrapText="1"/>
    </xf>
    <xf numFmtId="10" fontId="54" fillId="6" borderId="24" xfId="0" applyNumberFormat="1" applyFont="1" applyFill="1" applyBorder="1" applyAlignment="1">
      <alignment horizontal="left" vertical="top" wrapText="1"/>
    </xf>
    <xf numFmtId="10" fontId="54" fillId="0" borderId="0" xfId="0" applyNumberFormat="1" applyFont="1" applyAlignment="1">
      <alignment horizontal="center" vertical="center"/>
    </xf>
    <xf numFmtId="10" fontId="56" fillId="35" borderId="11" xfId="0" applyNumberFormat="1" applyFont="1" applyFill="1" applyBorder="1" applyAlignment="1">
      <alignment horizontal="center" vertical="center"/>
    </xf>
    <xf numFmtId="10" fontId="56" fillId="35" borderId="24" xfId="0" applyNumberFormat="1" applyFont="1" applyFill="1" applyBorder="1" applyAlignment="1">
      <alignment horizontal="center" vertical="center"/>
    </xf>
    <xf numFmtId="10" fontId="55" fillId="38" borderId="25" xfId="0" applyNumberFormat="1" applyFont="1" applyFill="1" applyBorder="1" applyAlignment="1">
      <alignment horizontal="center" vertical="center"/>
    </xf>
    <xf numFmtId="10" fontId="9" fillId="34" borderId="11" xfId="0" applyNumberFormat="1" applyFont="1" applyFill="1" applyBorder="1" applyAlignment="1">
      <alignment horizontal="center" vertical="center" wrapText="1"/>
    </xf>
    <xf numFmtId="10" fontId="55" fillId="38" borderId="11" xfId="0" applyNumberFormat="1" applyFont="1" applyFill="1" applyBorder="1" applyAlignment="1">
      <alignment horizontal="center" vertical="center"/>
    </xf>
    <xf numFmtId="0" fontId="57" fillId="40" borderId="11"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54" fillId="34" borderId="11" xfId="0" applyFont="1" applyFill="1" applyBorder="1" applyAlignment="1">
      <alignment horizontal="center" vertical="center" wrapText="1"/>
    </xf>
    <xf numFmtId="10" fontId="54" fillId="0" borderId="24" xfId="0" applyNumberFormat="1" applyFont="1" applyFill="1" applyBorder="1" applyAlignment="1">
      <alignment horizontal="justify" vertical="top" wrapText="1"/>
    </xf>
    <xf numFmtId="10" fontId="54" fillId="13" borderId="11" xfId="57" applyNumberFormat="1" applyFont="1" applyFill="1" applyBorder="1" applyAlignment="1">
      <alignment horizontal="center" vertical="center" wrapText="1"/>
    </xf>
    <xf numFmtId="10" fontId="54" fillId="0" borderId="11" xfId="57" applyNumberFormat="1" applyFont="1" applyFill="1" applyBorder="1" applyAlignment="1">
      <alignment horizontal="center" vertical="center" wrapText="1"/>
    </xf>
    <xf numFmtId="10" fontId="54" fillId="6" borderId="27" xfId="0" applyNumberFormat="1" applyFont="1" applyFill="1" applyBorder="1" applyAlignment="1">
      <alignment vertical="center" wrapText="1"/>
    </xf>
    <xf numFmtId="10" fontId="44" fillId="6" borderId="11" xfId="46" applyNumberFormat="1" applyFill="1" applyBorder="1" applyAlignment="1">
      <alignment vertical="center" wrapText="1"/>
    </xf>
    <xf numFmtId="10" fontId="44" fillId="6" borderId="11" xfId="46" applyNumberFormat="1" applyFill="1" applyBorder="1" applyAlignment="1">
      <alignment horizontal="center" vertical="center" wrapText="1"/>
    </xf>
    <xf numFmtId="10" fontId="54" fillId="6" borderId="11" xfId="0" applyNumberFormat="1" applyFont="1" applyFill="1" applyBorder="1" applyAlignment="1">
      <alignment horizontal="justify" vertical="top" wrapText="1"/>
    </xf>
    <xf numFmtId="0" fontId="44" fillId="2" borderId="11" xfId="46" applyFill="1" applyBorder="1" applyAlignment="1">
      <alignment horizontal="center" vertical="top" wrapText="1"/>
    </xf>
    <xf numFmtId="0" fontId="44" fillId="2" borderId="13" xfId="46" applyFill="1" applyBorder="1" applyAlignment="1">
      <alignment horizontal="center" vertical="top" wrapText="1"/>
    </xf>
    <xf numFmtId="10" fontId="9" fillId="2" borderId="24" xfId="34" applyNumberFormat="1" applyFont="1" applyFill="1" applyBorder="1" applyAlignment="1">
      <alignment horizontal="justify" vertical="top" wrapText="1"/>
    </xf>
    <xf numFmtId="10" fontId="54" fillId="2" borderId="11" xfId="0" applyNumberFormat="1" applyFont="1" applyFill="1" applyBorder="1" applyAlignment="1">
      <alignment horizontal="justify" vertical="top" wrapText="1"/>
    </xf>
    <xf numFmtId="0" fontId="54" fillId="2" borderId="24" xfId="0" applyFont="1" applyFill="1" applyBorder="1" applyAlignment="1">
      <alignment horizontal="justify" vertical="top" wrapText="1"/>
    </xf>
    <xf numFmtId="10" fontId="44" fillId="6" borderId="11" xfId="46" applyNumberFormat="1" applyFill="1" applyBorder="1" applyAlignment="1">
      <alignment horizontal="justify" vertical="center" wrapText="1"/>
    </xf>
    <xf numFmtId="0" fontId="44" fillId="2" borderId="11" xfId="46" applyFill="1" applyBorder="1" applyAlignment="1">
      <alignment horizontal="center" vertical="center" wrapText="1"/>
    </xf>
    <xf numFmtId="0" fontId="54" fillId="2" borderId="24" xfId="0" applyFont="1" applyFill="1" applyBorder="1" applyAlignment="1">
      <alignment horizontal="left" vertical="top" wrapText="1"/>
    </xf>
    <xf numFmtId="10" fontId="54" fillId="2" borderId="11" xfId="0" applyNumberFormat="1" applyFont="1" applyFill="1" applyBorder="1" applyAlignment="1">
      <alignment horizontal="left" vertical="center" wrapText="1"/>
    </xf>
    <xf numFmtId="0" fontId="54" fillId="2" borderId="24" xfId="0" applyFont="1" applyFill="1" applyBorder="1" applyAlignment="1">
      <alignment horizontal="left" vertical="center" wrapText="1"/>
    </xf>
    <xf numFmtId="0" fontId="56" fillId="2" borderId="24" xfId="0" applyFont="1" applyFill="1" applyBorder="1" applyAlignment="1">
      <alignment horizontal="left" vertical="center" wrapText="1"/>
    </xf>
    <xf numFmtId="0" fontId="59" fillId="0" borderId="28" xfId="0" applyFont="1" applyBorder="1" applyAlignment="1">
      <alignment horizontal="center" vertical="center" wrapText="1"/>
    </xf>
    <xf numFmtId="0" fontId="59" fillId="0" borderId="20" xfId="0" applyFont="1" applyBorder="1" applyAlignment="1">
      <alignment horizontal="center" vertical="center" wrapText="1"/>
    </xf>
    <xf numFmtId="0" fontId="56" fillId="0" borderId="11"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4" fillId="0" borderId="29" xfId="0" applyFont="1" applyBorder="1" applyAlignment="1">
      <alignment horizontal="left" vertical="center" wrapText="1"/>
    </xf>
    <xf numFmtId="0" fontId="54" fillId="0" borderId="29" xfId="0" applyFont="1" applyBorder="1" applyAlignment="1">
      <alignment horizontal="center" vertical="center" wrapText="1"/>
    </xf>
    <xf numFmtId="0" fontId="54" fillId="0" borderId="30" xfId="0" applyFont="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33"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32" xfId="0" applyFont="1" applyBorder="1" applyAlignment="1">
      <alignment horizontal="center" vertical="center" wrapText="1"/>
    </xf>
    <xf numFmtId="0" fontId="57" fillId="34" borderId="11" xfId="0" applyFont="1" applyFill="1" applyBorder="1" applyAlignment="1">
      <alignment horizontal="center" vertical="center" wrapText="1"/>
    </xf>
    <xf numFmtId="10" fontId="56" fillId="35" borderId="31" xfId="0" applyNumberFormat="1" applyFont="1" applyFill="1" applyBorder="1" applyAlignment="1">
      <alignment horizontal="center" vertical="center"/>
    </xf>
    <xf numFmtId="10" fontId="56" fillId="35" borderId="32" xfId="0" applyNumberFormat="1" applyFont="1" applyFill="1" applyBorder="1" applyAlignment="1">
      <alignment horizontal="center" vertical="center"/>
    </xf>
    <xf numFmtId="10" fontId="54" fillId="0" borderId="35" xfId="0" applyNumberFormat="1" applyFont="1" applyBorder="1" applyAlignment="1">
      <alignment horizontal="left" vertical="center" wrapText="1"/>
    </xf>
    <xf numFmtId="10" fontId="54" fillId="0" borderId="35" xfId="0" applyNumberFormat="1" applyFont="1" applyBorder="1" applyAlignment="1">
      <alignment horizontal="center" vertical="center" wrapText="1"/>
    </xf>
    <xf numFmtId="10" fontId="56" fillId="0" borderId="11" xfId="0" applyNumberFormat="1" applyFont="1" applyBorder="1" applyAlignment="1">
      <alignment horizontal="left" vertical="center"/>
    </xf>
    <xf numFmtId="10" fontId="56" fillId="0" borderId="31" xfId="0" applyNumberFormat="1" applyFont="1" applyBorder="1" applyAlignment="1">
      <alignment horizontal="left" vertical="center" wrapText="1"/>
    </xf>
    <xf numFmtId="10" fontId="56" fillId="0" borderId="32" xfId="0" applyNumberFormat="1" applyFont="1" applyBorder="1" applyAlignment="1">
      <alignment horizontal="left" vertical="center" wrapText="1"/>
    </xf>
    <xf numFmtId="1" fontId="56" fillId="0" borderId="31" xfId="0" applyNumberFormat="1" applyFont="1" applyBorder="1" applyAlignment="1">
      <alignment horizontal="left" vertical="center"/>
    </xf>
    <xf numFmtId="1" fontId="56" fillId="0" borderId="36" xfId="0" applyNumberFormat="1" applyFont="1" applyBorder="1" applyAlignment="1">
      <alignment horizontal="left" vertical="center"/>
    </xf>
    <xf numFmtId="10" fontId="9" fillId="34" borderId="11" xfId="0" applyNumberFormat="1" applyFont="1" applyFill="1" applyBorder="1" applyAlignment="1">
      <alignment horizontal="center" vertical="center" wrapText="1"/>
    </xf>
    <xf numFmtId="10" fontId="55" fillId="38" borderId="37" xfId="0" applyNumberFormat="1" applyFont="1" applyFill="1" applyBorder="1" applyAlignment="1">
      <alignment horizontal="center" vertical="center"/>
    </xf>
    <xf numFmtId="10" fontId="55" fillId="38" borderId="38" xfId="0" applyNumberFormat="1" applyFont="1" applyFill="1" applyBorder="1" applyAlignment="1">
      <alignment horizontal="center" vertical="center"/>
    </xf>
    <xf numFmtId="10" fontId="55" fillId="38" borderId="31" xfId="0" applyNumberFormat="1" applyFont="1" applyFill="1" applyBorder="1" applyAlignment="1">
      <alignment horizontal="center" vertical="center"/>
    </xf>
    <xf numFmtId="10" fontId="55" fillId="38" borderId="32" xfId="0" applyNumberFormat="1" applyFont="1" applyFill="1" applyBorder="1" applyAlignment="1">
      <alignment horizontal="center" vertical="center"/>
    </xf>
    <xf numFmtId="10" fontId="55" fillId="38" borderId="25" xfId="0" applyNumberFormat="1" applyFont="1" applyFill="1" applyBorder="1" applyAlignment="1">
      <alignment horizontal="center" vertical="center"/>
    </xf>
    <xf numFmtId="10" fontId="55" fillId="38" borderId="39" xfId="0" applyNumberFormat="1" applyFont="1" applyFill="1" applyBorder="1" applyAlignment="1">
      <alignment horizontal="center" vertical="center"/>
    </xf>
    <xf numFmtId="0" fontId="56" fillId="15" borderId="23" xfId="0" applyFont="1" applyFill="1" applyBorder="1" applyAlignment="1">
      <alignment horizontal="center" vertical="center" wrapText="1"/>
    </xf>
    <xf numFmtId="0" fontId="56" fillId="15" borderId="40" xfId="0" applyFont="1" applyFill="1" applyBorder="1" applyAlignment="1">
      <alignment horizontal="center" vertical="center" wrapText="1"/>
    </xf>
    <xf numFmtId="10" fontId="56" fillId="35" borderId="11" xfId="0" applyNumberFormat="1" applyFont="1" applyFill="1" applyBorder="1" applyAlignment="1">
      <alignment horizontal="center" vertical="center"/>
    </xf>
    <xf numFmtId="10" fontId="56" fillId="35" borderId="24" xfId="0" applyNumberFormat="1" applyFont="1" applyFill="1" applyBorder="1" applyAlignment="1">
      <alignment horizontal="center" vertical="center"/>
    </xf>
    <xf numFmtId="10" fontId="55" fillId="38" borderId="11" xfId="0" applyNumberFormat="1" applyFont="1" applyFill="1" applyBorder="1" applyAlignment="1">
      <alignment horizontal="center" vertical="center"/>
    </xf>
    <xf numFmtId="10" fontId="55" fillId="38" borderId="24" xfId="0" applyNumberFormat="1" applyFont="1" applyFill="1" applyBorder="1" applyAlignment="1">
      <alignment horizontal="center" vertical="center"/>
    </xf>
    <xf numFmtId="0" fontId="60" fillId="15" borderId="23" xfId="0" applyFont="1" applyFill="1" applyBorder="1" applyAlignment="1">
      <alignment horizontal="center" vertical="center" wrapText="1"/>
    </xf>
    <xf numFmtId="0" fontId="57" fillId="40" borderId="11"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54" fillId="11" borderId="11" xfId="0" applyFont="1" applyFill="1" applyBorder="1" applyAlignment="1">
      <alignment horizontal="center" vertical="center" wrapText="1"/>
    </xf>
    <xf numFmtId="10" fontId="8" fillId="15" borderId="23" xfId="0" applyNumberFormat="1"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1" xfId="0" applyFont="1" applyFill="1" applyBorder="1" applyAlignment="1">
      <alignment horizontal="center" vertical="top" wrapText="1"/>
    </xf>
    <xf numFmtId="0" fontId="0" fillId="33" borderId="42" xfId="0" applyFont="1" applyFill="1" applyBorder="1" applyAlignment="1">
      <alignment horizontal="center" vertical="top" wrapText="1"/>
    </xf>
    <xf numFmtId="0" fontId="0" fillId="33" borderId="43" xfId="0" applyFont="1" applyFill="1" applyBorder="1" applyAlignment="1">
      <alignment horizontal="center" vertical="top" wrapText="1"/>
    </xf>
    <xf numFmtId="0" fontId="53" fillId="33" borderId="12" xfId="0" applyFont="1" applyFill="1" applyBorder="1" applyAlignment="1">
      <alignment horizontal="center" vertical="center" wrapText="1"/>
    </xf>
    <xf numFmtId="0" fontId="53" fillId="33" borderId="44" xfId="0" applyFont="1" applyFill="1" applyBorder="1" applyAlignment="1">
      <alignment horizontal="center" vertical="center" wrapText="1"/>
    </xf>
    <xf numFmtId="0" fontId="53" fillId="33" borderId="45" xfId="0" applyFont="1" applyFill="1" applyBorder="1" applyAlignment="1">
      <alignment horizontal="center" vertical="center" wrapText="1"/>
    </xf>
    <xf numFmtId="0" fontId="53" fillId="33" borderId="46" xfId="0" applyFont="1" applyFill="1" applyBorder="1" applyAlignment="1">
      <alignment horizontal="center" vertical="center" wrapText="1"/>
    </xf>
    <xf numFmtId="0" fontId="53" fillId="33" borderId="14" xfId="0" applyFont="1" applyFill="1" applyBorder="1" applyAlignment="1">
      <alignment horizontal="center" vertical="center"/>
    </xf>
    <xf numFmtId="0" fontId="53" fillId="33" borderId="11" xfId="0" applyFont="1" applyFill="1" applyBorder="1" applyAlignment="1">
      <alignment horizontal="center"/>
    </xf>
    <xf numFmtId="0" fontId="53" fillId="33" borderId="44" xfId="0" applyFont="1" applyFill="1" applyBorder="1" applyAlignment="1">
      <alignment horizontal="center" vertical="center"/>
    </xf>
    <xf numFmtId="0" fontId="53" fillId="33" borderId="45" xfId="0" applyFont="1" applyFill="1" applyBorder="1" applyAlignment="1">
      <alignment horizontal="center" vertical="center"/>
    </xf>
    <xf numFmtId="0" fontId="53" fillId="33" borderId="46" xfId="0" applyFont="1" applyFill="1" applyBorder="1" applyAlignment="1">
      <alignment horizontal="center" vertical="center"/>
    </xf>
    <xf numFmtId="0" fontId="53" fillId="33" borderId="47" xfId="0" applyFont="1" applyFill="1" applyBorder="1" applyAlignment="1">
      <alignment horizontal="center" vertical="center" wrapText="1"/>
    </xf>
    <xf numFmtId="0" fontId="53" fillId="33" borderId="48" xfId="0" applyFont="1" applyFill="1" applyBorder="1" applyAlignment="1">
      <alignment horizontal="center" vertical="center" wrapText="1"/>
    </xf>
    <xf numFmtId="0" fontId="53" fillId="33" borderId="4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I META.  Realizar las acciones necesarias para el Mantenimiento y Sostenibilidad del Sistema de Gestión de la SDS</a:t>
            </a:r>
          </a:p>
        </c:rich>
      </c:tx>
      <c:layout>
        <c:manualLayout>
          <c:xMode val="factor"/>
          <c:yMode val="factor"/>
          <c:x val="-0.00275"/>
          <c:y val="-0.0135"/>
        </c:manualLayout>
      </c:layout>
      <c:spPr>
        <a:noFill/>
        <a:ln>
          <a:noFill/>
        </a:ln>
      </c:spPr>
    </c:title>
    <c:view3D>
      <c:rotX val="15"/>
      <c:hPercent val="42"/>
      <c:rotY val="20"/>
      <c:depthPercent val="100"/>
      <c:rAngAx val="1"/>
    </c:view3D>
    <c:plotArea>
      <c:layout>
        <c:manualLayout>
          <c:xMode val="edge"/>
          <c:yMode val="edge"/>
          <c:x val="0.01325"/>
          <c:y val="0.121"/>
          <c:w val="0.9715"/>
          <c:h val="0.652"/>
        </c:manualLayout>
      </c:layout>
      <c:bar3DChart>
        <c:barDir val="col"/>
        <c:grouping val="clustered"/>
        <c:varyColors val="0"/>
        <c:ser>
          <c:idx val="1"/>
          <c:order val="0"/>
          <c:tx>
            <c:strRef>
              <c:f>Graficos!$B$5</c:f>
              <c:strCache>
                <c:ptCount val="1"/>
                <c:pt idx="0">
                  <c:v>Gestionar la Documentación del Sistema Integrado de Gestión de la SDS.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Graficos!$M$3</c:f>
              <c:strCache/>
            </c:strRef>
          </c:cat>
          <c:val>
            <c:numRef>
              <c:f>Graficos!$M$5</c:f>
              <c:numCache/>
            </c:numRef>
          </c:val>
          <c:shape val="box"/>
        </c:ser>
        <c:ser>
          <c:idx val="2"/>
          <c:order val="1"/>
          <c:tx>
            <c:strRef>
              <c:f>Graficos!$B$6</c:f>
              <c:strCache>
                <c:ptCount val="1"/>
                <c:pt idx="0">
                  <c:v>Implementar acciones que contribuyan a la política de mejora normativa.</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Graficos!$M$3</c:f>
              <c:strCache/>
            </c:strRef>
          </c:cat>
          <c:val>
            <c:numRef>
              <c:f>Graficos!$M$6</c:f>
              <c:numCache/>
            </c:numRef>
          </c:val>
          <c:shape val="box"/>
        </c:ser>
        <c:ser>
          <c:idx val="3"/>
          <c:order val="2"/>
          <c:tx>
            <c:strRef>
              <c:f>Graficos!$B$7</c:f>
              <c:strCache>
                <c:ptCount val="1"/>
                <c:pt idx="0">
                  <c:v>Gestionar  y monitorear  el desempeño de los procesos.</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Graficos!$M$3</c:f>
              <c:strCache/>
            </c:strRef>
          </c:cat>
          <c:val>
            <c:numRef>
              <c:f>Graficos!$M$7</c:f>
              <c:numCache/>
            </c:numRef>
          </c:val>
          <c:shape val="box"/>
        </c:ser>
        <c:ser>
          <c:idx val="4"/>
          <c:order val="3"/>
          <c:tx>
            <c:strRef>
              <c:f>Graficos!$B$8</c:f>
              <c:strCache>
                <c:ptCount val="1"/>
                <c:pt idx="0">
                  <c:v>Gestionar los Riesgos del Proceso</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Graficos!$M$3</c:f>
              <c:strCache/>
            </c:strRef>
          </c:cat>
          <c:val>
            <c:numRef>
              <c:f>Graficos!$M$8</c:f>
              <c:numCache/>
            </c:numRef>
          </c:val>
          <c:shape val="box"/>
        </c:ser>
        <c:ser>
          <c:idx val="5"/>
          <c:order val="4"/>
          <c:tx>
            <c:strRef>
              <c:f>Graficos!$B$9</c:f>
              <c:strCache>
                <c:ptCount val="1"/>
                <c:pt idx="0">
                  <c:v>Gestionar Informe de revisión por la dirección</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Graficos!$M$3</c:f>
              <c:strCache/>
            </c:strRef>
          </c:cat>
          <c:val>
            <c:numRef>
              <c:f>Graficos!$M$9</c:f>
              <c:numCache/>
            </c:numRef>
          </c:val>
          <c:shape val="box"/>
        </c:ser>
        <c:ser>
          <c:idx val="6"/>
          <c:order val="5"/>
          <c:tx>
            <c:strRef>
              <c:f>Graficos!$B$10</c:f>
              <c:strCache>
                <c:ptCount val="1"/>
                <c:pt idx="0">
                  <c:v>Analizar la Percepción del Cliente</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Graficos!$M$3</c:f>
              <c:strCache/>
            </c:strRef>
          </c:cat>
          <c:val>
            <c:numRef>
              <c:f>Graficos!$M$10</c:f>
              <c:numCache/>
            </c:numRef>
          </c:val>
          <c:shape val="box"/>
        </c:ser>
        <c:ser>
          <c:idx val="7"/>
          <c:order val="6"/>
          <c:tx>
            <c:strRef>
              <c:f>Graficos!$B$11</c:f>
              <c:strCache>
                <c:ptCount val="1"/>
                <c:pt idx="0">
                  <c:v>Gestionar la Mejora Continua de los Procesos.</c:v>
                </c:pt>
              </c:strCache>
            </c:strRef>
          </c:tx>
          <c:spPr>
            <a:solidFill>
              <a:srgbClr val="9E480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Graficos!$M$3</c:f>
              <c:strCache/>
            </c:strRef>
          </c:cat>
          <c:val>
            <c:numRef>
              <c:f>Graficos!$M$11</c:f>
              <c:numCache/>
            </c:numRef>
          </c:val>
          <c:shape val="box"/>
        </c:ser>
        <c:shape val="box"/>
        <c:axId val="27649137"/>
        <c:axId val="47515642"/>
      </c:bar3DChart>
      <c:catAx>
        <c:axId val="27649137"/>
        <c:scaling>
          <c:orientation val="minMax"/>
        </c:scaling>
        <c:axPos val="b"/>
        <c:delete val="1"/>
        <c:majorTickMark val="none"/>
        <c:minorTickMark val="none"/>
        <c:tickLblPos val="none"/>
        <c:crossAx val="47515642"/>
        <c:crosses val="autoZero"/>
        <c:auto val="1"/>
        <c:lblOffset val="100"/>
        <c:tickLblSkip val="1"/>
        <c:noMultiLvlLbl val="0"/>
      </c:catAx>
      <c:valAx>
        <c:axId val="47515642"/>
        <c:scaling>
          <c:orientation val="minMax"/>
        </c:scaling>
        <c:axPos val="l"/>
        <c:majorGridlines>
          <c:spPr>
            <a:ln w="3175">
              <a:solidFill>
                <a:srgbClr val="C0C0C0"/>
              </a:solidFill>
            </a:ln>
          </c:spPr>
        </c:majorGridlines>
        <c:delete val="1"/>
        <c:majorTickMark val="none"/>
        <c:minorTickMark val="none"/>
        <c:tickLblPos val="none"/>
        <c:crossAx val="27649137"/>
        <c:crossesAt val="1"/>
        <c:crossBetween val="between"/>
        <c:dispUnits/>
      </c:valAx>
      <c:spPr>
        <a:noFill/>
        <a:ln>
          <a:noFill/>
        </a:ln>
      </c:spPr>
    </c:plotArea>
    <c:legend>
      <c:legendPos val="b"/>
      <c:layout>
        <c:manualLayout>
          <c:xMode val="edge"/>
          <c:yMode val="edge"/>
          <c:x val="0.0845"/>
          <c:y val="0.78125"/>
          <c:w val="0.82675"/>
          <c:h val="0.212"/>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II META. Realizar las acciones para la implementación de las politicas de gestión y desempeño.</a:t>
            </a:r>
          </a:p>
        </c:rich>
      </c:tx>
      <c:layout>
        <c:manualLayout>
          <c:xMode val="factor"/>
          <c:yMode val="factor"/>
          <c:x val="0"/>
          <c:y val="-0.01325"/>
        </c:manualLayout>
      </c:layout>
      <c:spPr>
        <a:noFill/>
        <a:ln>
          <a:noFill/>
        </a:ln>
      </c:spPr>
    </c:title>
    <c:view3D>
      <c:rotX val="15"/>
      <c:hPercent val="41"/>
      <c:rotY val="20"/>
      <c:depthPercent val="100"/>
      <c:rAngAx val="1"/>
    </c:view3D>
    <c:plotArea>
      <c:layout>
        <c:manualLayout>
          <c:xMode val="edge"/>
          <c:yMode val="edge"/>
          <c:x val="0.01325"/>
          <c:y val="0.1505"/>
          <c:w val="0.9715"/>
          <c:h val="0.6325"/>
        </c:manualLayout>
      </c:layout>
      <c:bar3DChart>
        <c:barDir val="col"/>
        <c:grouping val="clustered"/>
        <c:varyColors val="0"/>
        <c:ser>
          <c:idx val="0"/>
          <c:order val="0"/>
          <c:tx>
            <c:strRef>
              <c:f>Graficos!$B$16</c:f>
              <c:strCache>
                <c:ptCount val="1"/>
                <c:pt idx="0">
                  <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Graficos!$M$15</c:f>
              <c:strCache/>
            </c:strRef>
          </c:cat>
          <c:val>
            <c:numRef>
              <c:f>Graficos!$M$16</c:f>
              <c:numCache/>
            </c:numRef>
          </c:val>
          <c:shape val="box"/>
        </c:ser>
        <c:ser>
          <c:idx val="1"/>
          <c:order val="1"/>
          <c:tx>
            <c:strRef>
              <c:f>Graficos!$B$17</c:f>
              <c:strCache>
                <c:ptCount val="1"/>
                <c:pt idx="0">
                  <c:v>Gestionar las acciones para el cumplimiento de la Politica de Gestión del Conocimiento y la Innovación</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Graficos!$M$15</c:f>
              <c:strCache/>
            </c:strRef>
          </c:cat>
          <c:val>
            <c:numRef>
              <c:f>Graficos!$M$17</c:f>
              <c:numCache/>
            </c:numRef>
          </c:val>
          <c:shape val="box"/>
        </c:ser>
        <c:ser>
          <c:idx val="2"/>
          <c:order val="2"/>
          <c:tx>
            <c:strRef>
              <c:f>Graficos!$B$18</c:f>
              <c:strCache>
                <c:ptCount val="1"/>
                <c:pt idx="0">
                  <c:v>Gestionar las acciones para el cumplimiento de la Politica de Gestión Presupuestal y Eficiencia del Gasto Público</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Graficos!$M$15</c:f>
              <c:strCache/>
            </c:strRef>
          </c:cat>
          <c:val>
            <c:numRef>
              <c:f>Graficos!$M$18</c:f>
              <c:numCache/>
            </c:numRef>
          </c:val>
          <c:shape val="box"/>
        </c:ser>
        <c:ser>
          <c:idx val="3"/>
          <c:order val="3"/>
          <c:tx>
            <c:strRef>
              <c:f>Graficos!$B$19</c:f>
              <c:strCache>
                <c:ptCount val="1"/>
                <c:pt idx="0">
                  <c:v>Gestionar las acciones para el cumplimiento de la Politica de Seguimiento y Evaluación del Desempeño Institucional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Graficos!$M$15</c:f>
              <c:strCache/>
            </c:strRef>
          </c:cat>
          <c:val>
            <c:numRef>
              <c:f>Graficos!$M$19</c:f>
              <c:numCache/>
            </c:numRef>
          </c:val>
          <c:shape val="box"/>
        </c:ser>
        <c:ser>
          <c:idx val="4"/>
          <c:order val="4"/>
          <c:tx>
            <c:strRef>
              <c:f>Graficos!$B$20</c:f>
              <c:strCache>
                <c:ptCount val="1"/>
                <c:pt idx="0">
                  <c:v>Gestionar las acciones para el cumplimiento de la Politica de Planeación Institucional</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Graficos!$M$15</c:f>
              <c:strCache/>
            </c:strRef>
          </c:cat>
          <c:val>
            <c:numRef>
              <c:f>Graficos!$M$20</c:f>
              <c:numCache/>
            </c:numRef>
          </c:val>
          <c:shape val="box"/>
        </c:ser>
        <c:ser>
          <c:idx val="5"/>
          <c:order val="5"/>
          <c:tx>
            <c:strRef>
              <c:f>Graficos!$B$21</c:f>
              <c:strCache>
                <c:ptCount val="1"/>
                <c:pt idx="0">
                  <c:v>Implementar el Modelo Integrado de Planeación y Gestión en la SDS.</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Graficos!$M$15</c:f>
              <c:strCache/>
            </c:strRef>
          </c:cat>
          <c:val>
            <c:numRef>
              <c:f>Graficos!$M$21</c:f>
              <c:numCache/>
            </c:numRef>
          </c:val>
          <c:shape val="box"/>
        </c:ser>
        <c:shape val="box"/>
        <c:axId val="24987595"/>
        <c:axId val="23561764"/>
      </c:bar3DChart>
      <c:catAx>
        <c:axId val="24987595"/>
        <c:scaling>
          <c:orientation val="minMax"/>
        </c:scaling>
        <c:axPos val="b"/>
        <c:delete val="1"/>
        <c:majorTickMark val="none"/>
        <c:minorTickMark val="none"/>
        <c:tickLblPos val="none"/>
        <c:crossAx val="23561764"/>
        <c:crosses val="autoZero"/>
        <c:auto val="1"/>
        <c:lblOffset val="100"/>
        <c:tickLblSkip val="1"/>
        <c:noMultiLvlLbl val="0"/>
      </c:catAx>
      <c:valAx>
        <c:axId val="23561764"/>
        <c:scaling>
          <c:orientation val="minMax"/>
        </c:scaling>
        <c:axPos val="l"/>
        <c:majorGridlines>
          <c:spPr>
            <a:ln w="3175">
              <a:solidFill>
                <a:srgbClr val="C0C0C0"/>
              </a:solidFill>
            </a:ln>
          </c:spPr>
        </c:majorGridlines>
        <c:delete val="1"/>
        <c:majorTickMark val="none"/>
        <c:minorTickMark val="none"/>
        <c:tickLblPos val="none"/>
        <c:crossAx val="24987595"/>
        <c:crossesAt val="1"/>
        <c:crossBetween val="between"/>
        <c:dispUnits/>
      </c:valAx>
      <c:spPr>
        <a:noFill/>
        <a:ln>
          <a:noFill/>
        </a:ln>
      </c:spPr>
    </c:plotArea>
    <c:legend>
      <c:legendPos val="b"/>
      <c:legendEntry>
        <c:idx val="0"/>
        <c:delete val="1"/>
      </c:legendEntry>
      <c:layout>
        <c:manualLayout>
          <c:xMode val="edge"/>
          <c:yMode val="edge"/>
          <c:x val="0.083"/>
          <c:y val="0.789"/>
          <c:w val="0.8255"/>
          <c:h val="0.197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III META. Realizar las acciones para el desarrollo de los componentes deTransparencia, acceso a la información y lucha contra la corrupción.</a:t>
            </a:r>
          </a:p>
        </c:rich>
      </c:tx>
      <c:layout>
        <c:manualLayout>
          <c:xMode val="factor"/>
          <c:yMode val="factor"/>
          <c:x val="-0.0015"/>
          <c:y val="-0.01375"/>
        </c:manualLayout>
      </c:layout>
      <c:spPr>
        <a:noFill/>
        <a:ln>
          <a:noFill/>
        </a:ln>
      </c:spPr>
    </c:title>
    <c:view3D>
      <c:rotX val="15"/>
      <c:hPercent val="46"/>
      <c:rotY val="20"/>
      <c:depthPercent val="100"/>
      <c:rAngAx val="1"/>
    </c:view3D>
    <c:plotArea>
      <c:layout>
        <c:manualLayout>
          <c:xMode val="edge"/>
          <c:yMode val="edge"/>
          <c:x val="0.01325"/>
          <c:y val="0.15125"/>
          <c:w val="0.9715"/>
          <c:h val="0.631"/>
        </c:manualLayout>
      </c:layout>
      <c:bar3DChart>
        <c:barDir val="col"/>
        <c:grouping val="clustered"/>
        <c:varyColors val="0"/>
        <c:ser>
          <c:idx val="0"/>
          <c:order val="0"/>
          <c:tx>
            <c:strRef>
              <c:f>Graficos!$B$26</c:f>
              <c:strCache>
                <c:ptCount val="1"/>
                <c:pt idx="0">
                  <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Graficos!$M$25</c:f>
              <c:strCache/>
            </c:strRef>
          </c:cat>
          <c:val>
            <c:numRef>
              <c:f>Graficos!$M$26</c:f>
              <c:numCache/>
            </c:numRef>
          </c:val>
          <c:shape val="box"/>
        </c:ser>
        <c:ser>
          <c:idx val="1"/>
          <c:order val="1"/>
          <c:tx>
            <c:strRef>
              <c:f>Graficos!$B$27</c:f>
              <c:strCache>
                <c:ptCount val="1"/>
                <c:pt idx="0">
                  <c:v>Gestionar y monitorear los componentes del Plan Anticorrupcion y Atención al Ciudadano</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Graficos!$M$25</c:f>
              <c:strCache/>
            </c:strRef>
          </c:cat>
          <c:val>
            <c:numRef>
              <c:f>Graficos!$M$27</c:f>
              <c:numCache/>
            </c:numRef>
          </c:val>
          <c:shape val="box"/>
        </c:ser>
        <c:ser>
          <c:idx val="2"/>
          <c:order val="2"/>
          <c:tx>
            <c:strRef>
              <c:f>Graficos!$B$28</c:f>
              <c:strCache>
                <c:ptCount val="1"/>
                <c:pt idx="0">
                  <c:v>Cumplimiento de los requisitos establecidos en el Índice de Transparencia de las Entidades Publicas (ITEP) en la SDS. (Si aplica) y los estándares de publicación y divulgación de la información de transparencia y acceso a la información pública (TAIP).</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Graficos!$M$25</c:f>
              <c:strCache/>
            </c:strRef>
          </c:cat>
          <c:val>
            <c:numRef>
              <c:f>Graficos!$M$28</c:f>
              <c:numCache/>
            </c:numRef>
          </c:val>
          <c:shape val="box"/>
        </c:ser>
        <c:shape val="box"/>
        <c:axId val="10729285"/>
        <c:axId val="29454702"/>
      </c:bar3DChart>
      <c:catAx>
        <c:axId val="10729285"/>
        <c:scaling>
          <c:orientation val="minMax"/>
        </c:scaling>
        <c:axPos val="b"/>
        <c:delete val="1"/>
        <c:majorTickMark val="none"/>
        <c:minorTickMark val="none"/>
        <c:tickLblPos val="none"/>
        <c:crossAx val="29454702"/>
        <c:crosses val="autoZero"/>
        <c:auto val="1"/>
        <c:lblOffset val="100"/>
        <c:tickLblSkip val="1"/>
        <c:noMultiLvlLbl val="0"/>
      </c:catAx>
      <c:valAx>
        <c:axId val="29454702"/>
        <c:scaling>
          <c:orientation val="minMax"/>
        </c:scaling>
        <c:axPos val="l"/>
        <c:majorGridlines>
          <c:spPr>
            <a:ln w="3175">
              <a:solidFill>
                <a:srgbClr val="C0C0C0"/>
              </a:solidFill>
            </a:ln>
          </c:spPr>
        </c:majorGridlines>
        <c:delete val="1"/>
        <c:majorTickMark val="none"/>
        <c:minorTickMark val="none"/>
        <c:tickLblPos val="none"/>
        <c:crossAx val="10729285"/>
        <c:crossesAt val="1"/>
        <c:crossBetween val="between"/>
        <c:dispUnits/>
      </c:valAx>
      <c:spPr>
        <a:noFill/>
        <a:ln>
          <a:noFill/>
        </a:ln>
      </c:spPr>
    </c:plotArea>
    <c:legend>
      <c:legendPos val="b"/>
      <c:legendEntry>
        <c:idx val="0"/>
        <c:delete val="1"/>
      </c:legendEntry>
      <c:layout>
        <c:manualLayout>
          <c:xMode val="edge"/>
          <c:yMode val="edge"/>
          <c:x val="0.014"/>
          <c:y val="0.788"/>
          <c:w val="0.962"/>
          <c:h val="0.198"/>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438150</xdr:colOff>
      <xdr:row>0</xdr:row>
      <xdr:rowOff>95250</xdr:rowOff>
    </xdr:from>
    <xdr:to>
      <xdr:col>15</xdr:col>
      <xdr:colOff>581025</xdr:colOff>
      <xdr:row>0</xdr:row>
      <xdr:rowOff>1276350</xdr:rowOff>
    </xdr:to>
    <xdr:pic>
      <xdr:nvPicPr>
        <xdr:cNvPr id="1" name="Picture 31"/>
        <xdr:cNvPicPr preferRelativeResize="1">
          <a:picLocks noChangeAspect="1"/>
        </xdr:cNvPicPr>
      </xdr:nvPicPr>
      <xdr:blipFill>
        <a:blip r:embed="rId1"/>
        <a:stretch>
          <a:fillRect/>
        </a:stretch>
      </xdr:blipFill>
      <xdr:spPr>
        <a:xfrm>
          <a:off x="17145000" y="95250"/>
          <a:ext cx="1190625" cy="1181100"/>
        </a:xfrm>
        <a:prstGeom prst="rect">
          <a:avLst/>
        </a:prstGeom>
        <a:noFill/>
        <a:ln w="9525" cmpd="sng">
          <a:noFill/>
        </a:ln>
      </xdr:spPr>
    </xdr:pic>
    <xdr:clientData/>
  </xdr:twoCellAnchor>
  <xdr:twoCellAnchor>
    <xdr:from>
      <xdr:col>0</xdr:col>
      <xdr:colOff>228600</xdr:colOff>
      <xdr:row>0</xdr:row>
      <xdr:rowOff>47625</xdr:rowOff>
    </xdr:from>
    <xdr:to>
      <xdr:col>0</xdr:col>
      <xdr:colOff>1333500</xdr:colOff>
      <xdr:row>0</xdr:row>
      <xdr:rowOff>1266825</xdr:rowOff>
    </xdr:to>
    <xdr:pic>
      <xdr:nvPicPr>
        <xdr:cNvPr id="2" name="Picture 1" descr="Escudo Bogotá_sds_color"/>
        <xdr:cNvPicPr preferRelativeResize="1">
          <a:picLocks noChangeAspect="1"/>
        </xdr:cNvPicPr>
      </xdr:nvPicPr>
      <xdr:blipFill>
        <a:blip r:embed="rId2"/>
        <a:stretch>
          <a:fillRect/>
        </a:stretch>
      </xdr:blipFill>
      <xdr:spPr>
        <a:xfrm>
          <a:off x="228600" y="47625"/>
          <a:ext cx="11049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38100</xdr:rowOff>
    </xdr:from>
    <xdr:to>
      <xdr:col>0</xdr:col>
      <xdr:colOff>1343025</xdr:colOff>
      <xdr:row>0</xdr:row>
      <xdr:rowOff>1323975</xdr:rowOff>
    </xdr:to>
    <xdr:pic>
      <xdr:nvPicPr>
        <xdr:cNvPr id="1" name="Picture 1" descr="Escudo Bogotá_sds_color"/>
        <xdr:cNvPicPr preferRelativeResize="1">
          <a:picLocks noChangeAspect="1"/>
        </xdr:cNvPicPr>
      </xdr:nvPicPr>
      <xdr:blipFill>
        <a:blip r:embed="rId1"/>
        <a:stretch>
          <a:fillRect/>
        </a:stretch>
      </xdr:blipFill>
      <xdr:spPr>
        <a:xfrm>
          <a:off x="142875" y="38100"/>
          <a:ext cx="1200150" cy="1285875"/>
        </a:xfrm>
        <a:prstGeom prst="rect">
          <a:avLst/>
        </a:prstGeom>
        <a:noFill/>
        <a:ln w="9525" cmpd="sng">
          <a:noFill/>
        </a:ln>
      </xdr:spPr>
    </xdr:pic>
    <xdr:clientData/>
  </xdr:twoCellAnchor>
  <xdr:twoCellAnchor editAs="oneCell">
    <xdr:from>
      <xdr:col>16</xdr:col>
      <xdr:colOff>123825</xdr:colOff>
      <xdr:row>0</xdr:row>
      <xdr:rowOff>0</xdr:rowOff>
    </xdr:from>
    <xdr:to>
      <xdr:col>16</xdr:col>
      <xdr:colOff>1657350</xdr:colOff>
      <xdr:row>0</xdr:row>
      <xdr:rowOff>1314450</xdr:rowOff>
    </xdr:to>
    <xdr:pic>
      <xdr:nvPicPr>
        <xdr:cNvPr id="2" name="Picture 31"/>
        <xdr:cNvPicPr preferRelativeResize="1">
          <a:picLocks noChangeAspect="1"/>
        </xdr:cNvPicPr>
      </xdr:nvPicPr>
      <xdr:blipFill>
        <a:blip r:embed="rId2"/>
        <a:stretch>
          <a:fillRect/>
        </a:stretch>
      </xdr:blipFill>
      <xdr:spPr>
        <a:xfrm>
          <a:off x="23802975" y="0"/>
          <a:ext cx="1533525" cy="1314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381000</xdr:colOff>
      <xdr:row>2</xdr:row>
      <xdr:rowOff>0</xdr:rowOff>
    </xdr:from>
    <xdr:to>
      <xdr:col>32</xdr:col>
      <xdr:colOff>371475</xdr:colOff>
      <xdr:row>11</xdr:row>
      <xdr:rowOff>0</xdr:rowOff>
    </xdr:to>
    <xdr:graphicFrame>
      <xdr:nvGraphicFramePr>
        <xdr:cNvPr id="1" name="Gráfico 4"/>
        <xdr:cNvGraphicFramePr/>
      </xdr:nvGraphicFramePr>
      <xdr:xfrm>
        <a:off x="9544050" y="847725"/>
        <a:ext cx="6848475" cy="436245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13</xdr:row>
      <xdr:rowOff>0</xdr:rowOff>
    </xdr:from>
    <xdr:to>
      <xdr:col>32</xdr:col>
      <xdr:colOff>381000</xdr:colOff>
      <xdr:row>21</xdr:row>
      <xdr:rowOff>114300</xdr:rowOff>
    </xdr:to>
    <xdr:graphicFrame>
      <xdr:nvGraphicFramePr>
        <xdr:cNvPr id="2" name="Gráfico 20"/>
        <xdr:cNvGraphicFramePr/>
      </xdr:nvGraphicFramePr>
      <xdr:xfrm>
        <a:off x="9544050" y="6276975"/>
        <a:ext cx="6858000" cy="43815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23</xdr:row>
      <xdr:rowOff>0</xdr:rowOff>
    </xdr:from>
    <xdr:to>
      <xdr:col>32</xdr:col>
      <xdr:colOff>381000</xdr:colOff>
      <xdr:row>32</xdr:row>
      <xdr:rowOff>95250</xdr:rowOff>
    </xdr:to>
    <xdr:graphicFrame>
      <xdr:nvGraphicFramePr>
        <xdr:cNvPr id="3" name="Gráfico 21"/>
        <xdr:cNvGraphicFramePr/>
      </xdr:nvGraphicFramePr>
      <xdr:xfrm>
        <a:off x="9544050" y="11610975"/>
        <a:ext cx="6858000" cy="48958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aludcapitalgovco-my.sharepoint.com/Users/e1lozada/Desktop/SEGUIMIENTO%20POA%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Porcentual Metas"/>
      <sheetName val="Reporte Trimestral"/>
      <sheetName val="HV Indicador Investigaciones"/>
      <sheetName val="HV Indicador Proyectos"/>
      <sheetName val="HV Indicador Política"/>
      <sheetName val="HV IND Gestión dla Información"/>
      <sheetName val="HV Indicador ASIS"/>
    </sheetNames>
    <sheetDataSet>
      <sheetData sheetId="0">
        <row r="9">
          <cell r="A9" t="str">
            <v>Realizar las acciones necesarias para el Mantenimiento y Sostenibilidad del Sistema Integrado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aludcapital.gov.co/%20Sharepoint%20/%20POA%20DPS%20/Documentos%20/PGDI%202020%20/EF%20POL&#205;TICAS%20P&#218;BLICAS/%201.%20Seguimiento%20y%20control%20a%20la%20inversi&#243;n%20por%20poblaciones%20especiales%20y%20por%20ciclo%20de%20vida/%20III%20seguimiento" TargetMode="External" /><Relationship Id="rId2" Type="http://schemas.openxmlformats.org/officeDocument/2006/relationships/hyperlink" Target="http://www.saludcapital.gov.co/%20Sharepoint%20/%20POA%20DPS%20/Documentos%20/PGDI%202020%20/EF%20POL&#205;TICAS%20P&#218;BLICAS/%202.%20Seguimiento%20y%20control%20a%20la%20inversi&#243;n%20por%20PP/%20III%20seguimiento" TargetMode="External" /><Relationship Id="rId3" Type="http://schemas.openxmlformats.org/officeDocument/2006/relationships/hyperlink" Target="http://www.saludcapital.gov.co/%20Sharepoint%20/%20POA%20DPS%20/Documentos%20/PGDI%202020%20/EF%20AN&#193;LISIS%20DE%20PROYECTOS%20/1.%20Planeaci&#243;n%20y%20Gesti&#243;n%20de%20Recursos%20Financieros/%20a.PAS-POAI-Plan%20Financiero/Plan%20Financiero/%20III%20seguimiento" TargetMode="External" /><Relationship Id="rId4" Type="http://schemas.openxmlformats.org/officeDocument/2006/relationships/hyperlink" Target="http://www.saludcapital.gov.co/%20Sharepoint%20/%20POA%20DPS%20/Documentos%20/PGDI%202020%20/EF%20AN&#193;LISIS%20DE%20PROYECTOS%20/1.%20Planeaci&#243;n%20y%20Gesti&#243;n%20de%20Recursos%20Financieros/%20b.Seguimiento%20y%20control%20a%20la%20inversi&#243;n%20por%20PI/%20III%20seguimiento" TargetMode="External" /><Relationship Id="rId5" Type="http://schemas.openxmlformats.org/officeDocument/2006/relationships/hyperlink" Target="http://www.saludcapital.gov.co/%20Sharepoint%20/%20POA%20DPS%20/Documentos%20/PGDI%202020%20/EF%20AN&#193;LISIS%20DE%20PROYECTOS%20/2.%20Redise&#241;ar%20y%20propiciar%20medodolog&#237;a%20e%20instrumentos%20de%20la%20formulaci&#243;n%20seguimiento%20control%20y%20evaluaci&#243;n%20de%20la%20inversi&#243;n%202020%202024/%20b.sAsisitencia%20profesional%20en%20proceso%20de%20formulaci&#243;n,%20seguimiento%20y%20control%20de%20la%20inversi&#243;n/%20III%20seguimiento" TargetMode="External" /><Relationship Id="rId6" Type="http://schemas.openxmlformats.org/officeDocument/2006/relationships/hyperlink" Target="http://www.saludcapital.gov.co/%20Sharepoint%20/%20POA%20DPS%20/Documentos%20/PGDI%202020%20/EF%20AN&#193;LISIS%20DE%20PROYECTOS%20/2.%20Redise&#241;ar%20y%20propiciar%20medodolog&#237;a%20e%20instrumentos%20de%20la%20formulaci&#243;n%20seguimiento%20control%20y%20evaluaci&#243;n%20de%20la%20inversi&#243;n%202020%202024/%20d.seguimiento%20y%20control%20a%20metas%20de%20producto%20y%20resultados/%20III%20seguimiento" TargetMode="External" /><Relationship Id="rId7" Type="http://schemas.openxmlformats.org/officeDocument/2006/relationships/hyperlink" Target="http://www.saludcapital.gov.co/%20Sharepoint%20/%20POA%20DPS%20/Documentos%20/PGDI%202020%20/EF%20AN&#193;LISIS%20DE%20PROYECTOS%20/2.%20Redise&#241;ar%20y%20propiciar%20medodolog&#237;a%20e%20instrumentos%20de%20la%20formulaci&#243;n%20seguimiento%20control%20y%20evaluaci&#243;n%20de%20la%20inversi&#243;n%202020%202024/%20g.%20Actualizaci&#243;n,%20seguimiento%20y%20control%20a%20la%20inversi&#243;n%20SEGPLAN/%20III%20seguimiento" TargetMode="External" /><Relationship Id="rId8" Type="http://schemas.openxmlformats.org/officeDocument/2006/relationships/hyperlink" Target="http://www.saludcapital.gov.co/%20Sharepoint%20/%20POA%20DPS%20/Documentos%20/PGDI%202020%20/EF%20AN&#193;LISIS%20DE%20PROYECTOS%20/2.%20Redise&#241;ar%20y%20propiciar%20medodolog&#237;a%20e%20instrumentos%20de%20la%20formulaci&#243;n%20seguimiento%20control%20y%20evaluaci&#243;n%20de%20la%20inversi&#243;n%202020%202024/%20h.%20Actualizaci&#243;n%20seguimiento%20y%20control%20a%20la%20inversi&#243;n%20aplicativo%20MSPS/%20III%20seguimiento" TargetMode="External" /><Relationship Id="rId9" Type="http://schemas.openxmlformats.org/officeDocument/2006/relationships/hyperlink" Target="http://www.saludcapital.gov.co/%20Sharepoint%20/%20POA%20DPS%20/Documentos%20/PGDI%202020%20/EF%20AN&#193;LISIS%20DE%20PROYECTOS%20/2.%20Redise&#241;ar%20y%20propiciar%20medodolog&#237;a%20e%20instrumentos%20de%20la%20formulaci&#243;n%20seguimiento%20control%20y%20evaluaci&#243;n%20de%20la%20inversi&#243;n%202020%202024/%20i.%20Informe%20de%20resultados%20de%20inversi&#243;n%20social/%20III%20seguimiento" TargetMode="External" /><Relationship Id="rId10" Type="http://schemas.openxmlformats.org/officeDocument/2006/relationships/hyperlink" Target="http://www.saludcapital.gov.co/%20Sharepoint%20/%20POA%20DPS%20/Documentos%20/PGDI%202020%20/EF%20AN&#193;LISIS%20DE%20PROYECTOS%20/3.%20Formulaci&#243;n%20de%20PI%20en%20el%20marco%20del%20nuevo%20PTS%202020%202024/%20b.%20Armonizaci&#243;n%20de%20planeaci&#243;n%20estrat&#233;gica%20sectorial%20con%20Modelo%20de%20gesti&#243;n%20y%20desempe&#241;o%20Institucional/%20III%20seguimiento" TargetMode="External" /><Relationship Id="rId11" Type="http://schemas.openxmlformats.org/officeDocument/2006/relationships/hyperlink" Target="http://www.saludcapital.gov.co/%20Sharepoint%20/%20POA%20DPS%20/Documentos%20/PGDI%202020%20/EF%20AN&#193;LISIS%20DE%20PROYECTOS%20/3.%20Formulaci&#243;n%20de%20PI%20en%20el%20marco%20del%20nuevo%20PTS%202020%202024/%20c.%20Armonizaci&#243;n%20PTS%20con%20Plan%20de%20Gobierno/%20III%20seguimiento" TargetMode="External" /><Relationship Id="rId12" Type="http://schemas.openxmlformats.org/officeDocument/2006/relationships/hyperlink" Target="http://www.saludcapital.gov.co/%20Sharepoint%20/%20POA%20DPS%20/Documentos%20/PGDI%202020%20/EF%20AN&#193;LISIS%20DE%20PROYECTOS%20/3.%20Formulaci&#243;n%20de%20PI%20en%20el%20marco%20del%20nuevo%20PTS%202020%202024/%20d.%20Formulaci&#243;n%20de%20PI%20en%20el%20marco%20PTS%202020-2024/%20III%20seguimiento" TargetMode="External" /><Relationship Id="rId13" Type="http://schemas.openxmlformats.org/officeDocument/2006/relationships/hyperlink" Target="https://web.microsoftstream.com/video/f04ea45f-86e8-4652-97ff-59a5ab63e4ce" TargetMode="External" /><Relationship Id="rId14" Type="http://schemas.openxmlformats.org/officeDocument/2006/relationships/hyperlink" Target="http://www.saludcapital.gov.co/%20Sharepoint%20/%20POA%20DPS%20/Documentos%20/PGDI%202020%20/EF%20AN&#193;LISIS%20DE%20SITUACI&#211;N%20EN%20SALUD%20/4.%20Seguimientoy%20control%20de%20indicadores%20trazadores%20de%20salud%20p&#250;blica%20e%20indicadores%20ODS/III%20seguimiento/" TargetMode="External" /><Relationship Id="rId15" Type="http://schemas.openxmlformats.org/officeDocument/2006/relationships/hyperlink" Target="http://www.saludcapital.gov.co/%20Sharepoint%20/%20POA%20DPS%20/Documentos%20/PGDI%202020%20/FORMULACI&#211;N%20Y%20SEGUIMIENTO/III%20Seguimiento" TargetMode="External" /><Relationship Id="rId16" Type="http://schemas.openxmlformats.org/officeDocument/2006/relationships/hyperlink" Target="https://saludcapitalgovco.sharepoint.com/sites/poadireccindeplaneacinsectorial/Documentos%20compartidos/Forms/AllItems.aspx?viewid=3cd4f9f1%2Daae3%2D4351%2D8d8f%2D0a79ccd83f49&amp;id=%2Fsites%2Fpoadireccindeplaneacinsectorial%2FDocumentos%20compartidos%2FPOGDI%202020%2FEF%20GESTI%C3%93N%20DEL%20CONOCIMIENTO%20Y%20LA%20INNOVACI%C3%93N" TargetMode="External" /><Relationship Id="rId17" Type="http://schemas.openxmlformats.org/officeDocument/2006/relationships/hyperlink" Target="https://saludcapitalgovco.sharepoint.com/sites/poadireccindeplaneacinsectorial/Documentos%20compartidos/Forms/AllItems.aspx?viewid=3cd4f9f1%2Daae3%2D4351%2D8d8f%2D0a79ccd83f49&amp;id=%2Fsites%2Fpoadireccindeplaneacinsectorial%2FDocumentos%20compartidos%2FPOGDI%202020%2FEF%20GESTI%C3%93N%20DE%20LA%20INFORMACI%C3%93N" TargetMode="External" /><Relationship Id="rId18" Type="http://schemas.openxmlformats.org/officeDocument/2006/relationships/hyperlink" Target="https://saludcapitalgovco.sharepoint.com/sites/poadireccindeplaneacinsectorial/Documentos%20compartidos/Forms/AllItems.aspx?viewid=3cd4f9f1%2Daae3%2D4351%2D8d8f%2D0a79ccd83f49&amp;id=%2Fsites%2Fpoadireccindeplaneacinsectorial%2FDocumentos%20compartidos%2FPOGDI%202020%2FEF%20AN%C3%81LISIS%20DE%20SITUACI%C3%93N%20EN%20SALUD" TargetMode="External" /><Relationship Id="rId19" Type="http://schemas.openxmlformats.org/officeDocument/2006/relationships/comments" Target="../comments2.xml" /><Relationship Id="rId20" Type="http://schemas.openxmlformats.org/officeDocument/2006/relationships/vmlDrawing" Target="../drawings/vmlDrawing1.vml" /><Relationship Id="rId21" Type="http://schemas.openxmlformats.org/officeDocument/2006/relationships/drawing" Target="../drawings/drawing2.xml" /><Relationship Id="rId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T7"/>
  <sheetViews>
    <sheetView tabSelected="1" zoomScale="80" zoomScaleNormal="80" zoomScalePageLayoutView="0" workbookViewId="0" topLeftCell="A1">
      <selection activeCell="F5" sqref="F5"/>
    </sheetView>
  </sheetViews>
  <sheetFormatPr defaultColWidth="11.421875" defaultRowHeight="15"/>
  <cols>
    <col min="1" max="1" width="26.140625" style="40" customWidth="1"/>
    <col min="2" max="2" width="19.8515625" style="40" customWidth="1"/>
    <col min="3" max="3" width="17.8515625" style="40" customWidth="1"/>
    <col min="4" max="4" width="16.7109375" style="40" customWidth="1"/>
    <col min="5" max="7" width="15.7109375" style="40" customWidth="1"/>
    <col min="8" max="8" width="20.00390625" style="40" customWidth="1"/>
    <col min="9" max="10" width="15.7109375" style="40" customWidth="1"/>
    <col min="11" max="11" width="20.00390625" style="40" customWidth="1"/>
    <col min="12" max="13" width="15.7109375" style="40" customWidth="1"/>
    <col min="14" max="14" width="20.00390625" style="40" customWidth="1"/>
    <col min="15" max="16" width="15.7109375" style="40" customWidth="1"/>
    <col min="17" max="17" width="3.421875" style="40" bestFit="1" customWidth="1"/>
    <col min="18" max="70" width="10.8515625" style="40" customWidth="1"/>
    <col min="71" max="72" width="0" style="40" hidden="1" customWidth="1"/>
    <col min="73" max="16384" width="10.8515625" style="40" customWidth="1"/>
  </cols>
  <sheetData>
    <row r="1" spans="1:16" s="39" customFormat="1" ht="108.75" customHeight="1">
      <c r="A1" s="78"/>
      <c r="B1" s="146" t="s">
        <v>133</v>
      </c>
      <c r="C1" s="146"/>
      <c r="D1" s="146"/>
      <c r="E1" s="146"/>
      <c r="F1" s="146"/>
      <c r="G1" s="146"/>
      <c r="H1" s="146"/>
      <c r="I1" s="146"/>
      <c r="J1" s="146"/>
      <c r="K1" s="146"/>
      <c r="L1" s="145" t="s">
        <v>132</v>
      </c>
      <c r="M1" s="145"/>
      <c r="N1" s="145"/>
      <c r="O1" s="146"/>
      <c r="P1" s="147"/>
    </row>
    <row r="2" spans="1:72" ht="15.75" customHeight="1">
      <c r="A2" s="150" t="s">
        <v>125</v>
      </c>
      <c r="B2" s="151"/>
      <c r="C2" s="151"/>
      <c r="D2" s="151"/>
      <c r="E2" s="151"/>
      <c r="F2" s="151"/>
      <c r="G2" s="151"/>
      <c r="H2" s="151"/>
      <c r="I2" s="151"/>
      <c r="J2" s="151"/>
      <c r="K2" s="152"/>
      <c r="L2" s="148" t="s">
        <v>1</v>
      </c>
      <c r="M2" s="149"/>
      <c r="N2" s="143" t="s">
        <v>215</v>
      </c>
      <c r="O2" s="143"/>
      <c r="P2" s="144"/>
      <c r="BS2" s="40" t="s">
        <v>115</v>
      </c>
      <c r="BT2" s="41" t="s">
        <v>116</v>
      </c>
    </row>
    <row r="3" spans="1:72" s="39" customFormat="1" ht="74.25" customHeight="1">
      <c r="A3" s="75" t="s">
        <v>7</v>
      </c>
      <c r="B3" s="42" t="s">
        <v>130</v>
      </c>
      <c r="C3" s="42" t="s">
        <v>117</v>
      </c>
      <c r="D3" s="42" t="s">
        <v>118</v>
      </c>
      <c r="E3" s="42" t="s">
        <v>134</v>
      </c>
      <c r="F3" s="42" t="s">
        <v>3</v>
      </c>
      <c r="G3" s="42" t="s">
        <v>135</v>
      </c>
      <c r="H3" s="42" t="s">
        <v>131</v>
      </c>
      <c r="I3" s="42" t="s">
        <v>136</v>
      </c>
      <c r="J3" s="42" t="s">
        <v>137</v>
      </c>
      <c r="K3" s="42" t="s">
        <v>29</v>
      </c>
      <c r="L3" s="42" t="s">
        <v>4</v>
      </c>
      <c r="M3" s="42" t="s">
        <v>138</v>
      </c>
      <c r="N3" s="42" t="s">
        <v>28</v>
      </c>
      <c r="O3" s="42" t="s">
        <v>6</v>
      </c>
      <c r="P3" s="42" t="s">
        <v>139</v>
      </c>
      <c r="BS3" s="39" t="s">
        <v>119</v>
      </c>
      <c r="BT3" s="43" t="s">
        <v>120</v>
      </c>
    </row>
    <row r="4" spans="1:72" ht="89.25" customHeight="1">
      <c r="A4" s="96" t="s">
        <v>121</v>
      </c>
      <c r="B4" s="97" t="s">
        <v>122</v>
      </c>
      <c r="C4" s="98" t="s">
        <v>0</v>
      </c>
      <c r="D4" s="44">
        <v>0.15</v>
      </c>
      <c r="E4" s="99">
        <f>+'Reporte Trimestral'!D25</f>
        <v>0.1368</v>
      </c>
      <c r="F4" s="99">
        <f>+'Reporte Trimestral'!D26</f>
        <v>0.1368</v>
      </c>
      <c r="G4" s="99">
        <f>+'Reporte Trimestral'!F25</f>
        <v>0.31679999999999997</v>
      </c>
      <c r="H4" s="99">
        <f>+'Reporte Trimestral'!G25</f>
        <v>0.31679999999999997</v>
      </c>
      <c r="I4" s="125">
        <f>+'Reporte Trimestral'!H26</f>
        <v>0.1704</v>
      </c>
      <c r="J4" s="125">
        <f>+'Reporte Trimestral'!I25</f>
        <v>0.36289999999999994</v>
      </c>
      <c r="K4" s="124">
        <f>+'Reporte Trimestral'!J25</f>
        <v>0.5093</v>
      </c>
      <c r="L4" s="125">
        <f>+'Reporte Trimestral'!K26</f>
        <v>0.49149999999999994</v>
      </c>
      <c r="M4" s="125">
        <f>+'Reporte Trimestral'!L25</f>
        <v>0.18350000000000002</v>
      </c>
      <c r="N4" s="125">
        <f>+'Reporte Trimestral'!M25</f>
        <v>0</v>
      </c>
      <c r="O4" s="99">
        <f>+'Reporte Trimestral'!N26</f>
        <v>0</v>
      </c>
      <c r="P4" s="100">
        <f>(F4+I4+L4+O4)*D4</f>
        <v>0.119805</v>
      </c>
      <c r="BT4" s="41"/>
    </row>
    <row r="5" spans="1:72" ht="79.5" customHeight="1">
      <c r="A5" s="96" t="s">
        <v>46</v>
      </c>
      <c r="B5" s="97" t="s">
        <v>123</v>
      </c>
      <c r="C5" s="98" t="s">
        <v>0</v>
      </c>
      <c r="D5" s="44">
        <v>0.7</v>
      </c>
      <c r="E5" s="99">
        <f>+'Reporte Trimestral'!D55</f>
        <v>0.1308</v>
      </c>
      <c r="F5" s="99">
        <f>+'Reporte Trimestral'!D56</f>
        <v>0.1308</v>
      </c>
      <c r="G5" s="99">
        <f>+'Reporte Trimestral'!F55</f>
        <v>0.2384</v>
      </c>
      <c r="H5" s="124">
        <f>+'Reporte Trimestral'!G55</f>
        <v>0.2146</v>
      </c>
      <c r="I5" s="99">
        <f>+'Reporte Trimestral'!H56</f>
        <v>0.2146</v>
      </c>
      <c r="J5" s="99">
        <f>+'Reporte Trimestral'!I55</f>
        <v>0.2603</v>
      </c>
      <c r="K5" s="124">
        <v>0.2693</v>
      </c>
      <c r="L5" s="99">
        <f>+'Reporte Trimestral'!K56</f>
        <v>0.257</v>
      </c>
      <c r="M5" s="99">
        <f>+'Reporte Trimestral'!L55</f>
        <v>0.37049999999999994</v>
      </c>
      <c r="N5" s="124">
        <v>0.3853</v>
      </c>
      <c r="O5" s="99">
        <f>+'Reporte Trimestral'!N56</f>
        <v>0</v>
      </c>
      <c r="P5" s="100">
        <f>(F5+I5+L5+O5)*D5</f>
        <v>0.42168</v>
      </c>
      <c r="BT5" s="41"/>
    </row>
    <row r="6" spans="1:72" ht="105" customHeight="1">
      <c r="A6" s="96" t="s">
        <v>106</v>
      </c>
      <c r="B6" s="97" t="s">
        <v>124</v>
      </c>
      <c r="C6" s="98" t="s">
        <v>0</v>
      </c>
      <c r="D6" s="44">
        <v>0.15</v>
      </c>
      <c r="E6" s="99">
        <f>+'Reporte Trimestral'!D62</f>
        <v>0.2481</v>
      </c>
      <c r="F6" s="99">
        <f>+'Reporte Trimestral'!D63</f>
        <v>0.2481</v>
      </c>
      <c r="G6" s="99">
        <f>+'Reporte Trimestral'!F62</f>
        <v>0.2559</v>
      </c>
      <c r="H6" s="99">
        <f>+'Reporte Trimestral'!G62</f>
        <v>0.2559</v>
      </c>
      <c r="I6" s="125">
        <f>+'Reporte Trimestral'!H63</f>
        <v>0.2559</v>
      </c>
      <c r="J6" s="125">
        <f>+'Reporte Trimestral'!I62</f>
        <v>0.248</v>
      </c>
      <c r="K6" s="125">
        <f>+'Reporte Trimestral'!J62</f>
        <v>0.248</v>
      </c>
      <c r="L6" s="125">
        <f>+'Reporte Trimestral'!K63</f>
        <v>0.2293</v>
      </c>
      <c r="M6" s="125">
        <f>+'Reporte Trimestral'!L62</f>
        <v>0.248</v>
      </c>
      <c r="N6" s="125">
        <f>+'Reporte Trimestral'!M62</f>
        <v>0</v>
      </c>
      <c r="O6" s="99">
        <f>+'Reporte Trimestral'!N63</f>
        <v>0</v>
      </c>
      <c r="P6" s="100">
        <f>(F6+I6+L6+O6)*D6</f>
        <v>0.10999500000000001</v>
      </c>
      <c r="R6" s="77"/>
      <c r="BT6" s="41"/>
    </row>
    <row r="7" spans="1:72" ht="21" thickBot="1">
      <c r="A7" s="141" t="s">
        <v>129</v>
      </c>
      <c r="B7" s="142"/>
      <c r="C7" s="142"/>
      <c r="D7" s="79">
        <f>+SUM(D4:D6)</f>
        <v>1</v>
      </c>
      <c r="E7" s="80"/>
      <c r="F7" s="80"/>
      <c r="G7" s="80"/>
      <c r="H7" s="80"/>
      <c r="I7" s="80"/>
      <c r="J7" s="80"/>
      <c r="K7" s="80"/>
      <c r="L7" s="80"/>
      <c r="M7" s="80"/>
      <c r="N7" s="80"/>
      <c r="O7" s="80"/>
      <c r="P7" s="76">
        <f>+SUM(P4:P6)</f>
        <v>0.6514800000000001</v>
      </c>
      <c r="Q7" s="45"/>
      <c r="BT7" s="46"/>
    </row>
  </sheetData>
  <sheetProtection/>
  <mergeCells count="7">
    <mergeCell ref="A7:C7"/>
    <mergeCell ref="N2:P2"/>
    <mergeCell ref="L1:N1"/>
    <mergeCell ref="B1:K1"/>
    <mergeCell ref="O1:P1"/>
    <mergeCell ref="L2:M2"/>
    <mergeCell ref="A2:K2"/>
  </mergeCells>
  <hyperlinks>
    <hyperlink ref="B4" location="'M1 Sis. Gestión'!Área_de_impresión" display="'M1 Sis. Gestión'!Área_de_impresión"/>
    <hyperlink ref="B5" location="'M2 Política G y D'!Área_de_impresión" display="'M2 Política G y D'!Área_de_impresión"/>
    <hyperlink ref="B6" location="'M3 Transparencia'!Área_de_impresión" display="'M3 Transparencia'!Área_de_impresión"/>
  </hyperlinks>
  <printOptions/>
  <pageMargins left="0.7086614173228347" right="0.7086614173228347" top="0.7480314960629921" bottom="0.7480314960629921" header="0.31496062992125984" footer="0.31496062992125984"/>
  <pageSetup orientation="landscape" scale="45" r:id="rId2"/>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U63"/>
  <sheetViews>
    <sheetView zoomScale="85" zoomScaleNormal="85" zoomScalePageLayoutView="0" workbookViewId="0" topLeftCell="A27">
      <selection activeCell="A27" sqref="A27:A56"/>
    </sheetView>
  </sheetViews>
  <sheetFormatPr defaultColWidth="11.421875" defaultRowHeight="25.5" customHeight="1"/>
  <cols>
    <col min="1" max="1" width="21.421875" style="47" customWidth="1"/>
    <col min="2" max="2" width="26.28125" style="47" customWidth="1"/>
    <col min="3" max="3" width="42.7109375" style="47" customWidth="1"/>
    <col min="4" max="6" width="15.7109375" style="47" customWidth="1"/>
    <col min="7" max="7" width="18.8515625" style="47" customWidth="1"/>
    <col min="8" max="9" width="15.7109375" style="47" customWidth="1"/>
    <col min="10" max="10" width="18.8515625" style="47" customWidth="1"/>
    <col min="11" max="12" width="15.7109375" style="47" customWidth="1"/>
    <col min="13" max="13" width="17.8515625" style="47" customWidth="1"/>
    <col min="14" max="14" width="15.7109375" style="47" customWidth="1"/>
    <col min="15" max="15" width="42.7109375" style="74" customWidth="1"/>
    <col min="16" max="16" width="40.7109375" style="47" customWidth="1"/>
    <col min="17" max="17" width="80.7109375" style="47" customWidth="1"/>
    <col min="18" max="18" width="3.421875" style="47" customWidth="1"/>
    <col min="19" max="19" width="11.421875" style="47" customWidth="1"/>
    <col min="20" max="20" width="11.421875" style="114" customWidth="1"/>
    <col min="21" max="16384" width="11.421875" style="47" customWidth="1"/>
  </cols>
  <sheetData>
    <row r="1" spans="1:17" ht="110.25" customHeight="1" thickTop="1">
      <c r="A1" s="89"/>
      <c r="B1" s="157" t="s">
        <v>133</v>
      </c>
      <c r="C1" s="157"/>
      <c r="D1" s="157"/>
      <c r="E1" s="157"/>
      <c r="F1" s="157"/>
      <c r="G1" s="157"/>
      <c r="H1" s="157"/>
      <c r="I1" s="157"/>
      <c r="J1" s="157"/>
      <c r="K1" s="157"/>
      <c r="L1" s="157"/>
      <c r="M1" s="157"/>
      <c r="N1" s="156" t="s">
        <v>142</v>
      </c>
      <c r="O1" s="156"/>
      <c r="P1" s="156"/>
      <c r="Q1" s="90"/>
    </row>
    <row r="2" spans="1:17" ht="37.5" customHeight="1">
      <c r="A2" s="110" t="s">
        <v>140</v>
      </c>
      <c r="B2" s="158" t="s">
        <v>141</v>
      </c>
      <c r="C2" s="158"/>
      <c r="D2" s="158"/>
      <c r="E2" s="158"/>
      <c r="F2" s="158"/>
      <c r="G2" s="158"/>
      <c r="H2" s="158"/>
      <c r="I2" s="158"/>
      <c r="J2" s="158"/>
      <c r="K2" s="158"/>
      <c r="L2" s="158"/>
      <c r="M2" s="158"/>
      <c r="N2" s="159" t="s">
        <v>1</v>
      </c>
      <c r="O2" s="160"/>
      <c r="P2" s="161">
        <v>2020</v>
      </c>
      <c r="Q2" s="162"/>
    </row>
    <row r="3" spans="1:17" ht="93" customHeight="1">
      <c r="A3" s="91" t="s">
        <v>7</v>
      </c>
      <c r="B3" s="49" t="s">
        <v>8</v>
      </c>
      <c r="C3" s="49" t="s">
        <v>9</v>
      </c>
      <c r="D3" s="48" t="s">
        <v>2</v>
      </c>
      <c r="E3" s="48" t="s">
        <v>3</v>
      </c>
      <c r="F3" s="48" t="s">
        <v>143</v>
      </c>
      <c r="G3" s="48" t="s">
        <v>131</v>
      </c>
      <c r="H3" s="48" t="s">
        <v>136</v>
      </c>
      <c r="I3" s="48" t="s">
        <v>144</v>
      </c>
      <c r="J3" s="48" t="s">
        <v>29</v>
      </c>
      <c r="K3" s="48" t="s">
        <v>4</v>
      </c>
      <c r="L3" s="48" t="s">
        <v>5</v>
      </c>
      <c r="M3" s="48" t="s">
        <v>28</v>
      </c>
      <c r="N3" s="48" t="s">
        <v>6</v>
      </c>
      <c r="O3" s="50" t="s">
        <v>10</v>
      </c>
      <c r="P3" s="50" t="s">
        <v>27</v>
      </c>
      <c r="Q3" s="92" t="s">
        <v>26</v>
      </c>
    </row>
    <row r="4" spans="1:17" ht="66.75" customHeight="1">
      <c r="A4" s="180" t="str">
        <f>+'[1]Progr.Porcentual Metas'!A9</f>
        <v>Realizar las acciones necesarias para el Mantenimiento y Sostenibilidad del Sistema Integrado de Gestión.</v>
      </c>
      <c r="B4" s="118" t="s">
        <v>38</v>
      </c>
      <c r="C4" s="51" t="s">
        <v>12</v>
      </c>
      <c r="D4" s="52">
        <v>0</v>
      </c>
      <c r="E4" s="52">
        <v>0</v>
      </c>
      <c r="F4" s="53">
        <v>0.1333</v>
      </c>
      <c r="G4" s="53">
        <f>(D4-E4)+F4</f>
        <v>0.1333</v>
      </c>
      <c r="H4" s="53">
        <v>0.0886</v>
      </c>
      <c r="I4" s="54">
        <v>0.1333</v>
      </c>
      <c r="J4" s="54">
        <f>+(G4-H4)+I4</f>
        <v>0.178</v>
      </c>
      <c r="K4" s="54">
        <f>(J4*90%)/100%</f>
        <v>0.1602</v>
      </c>
      <c r="L4" s="52">
        <v>0</v>
      </c>
      <c r="M4" s="52">
        <v>0</v>
      </c>
      <c r="N4" s="52">
        <v>0</v>
      </c>
      <c r="O4" s="51" t="s">
        <v>91</v>
      </c>
      <c r="P4" s="102" t="s">
        <v>186</v>
      </c>
      <c r="Q4" s="103" t="s">
        <v>201</v>
      </c>
    </row>
    <row r="5" spans="1:17" ht="25.5" customHeight="1">
      <c r="A5" s="180"/>
      <c r="B5" s="115" t="s">
        <v>11</v>
      </c>
      <c r="C5" s="115">
        <f>+D5+F5+I5+L5</f>
        <v>0.2666</v>
      </c>
      <c r="D5" s="115">
        <f>+D4</f>
        <v>0</v>
      </c>
      <c r="E5" s="115">
        <f aca="true" t="shared" si="0" ref="E5:N5">+E4</f>
        <v>0</v>
      </c>
      <c r="F5" s="115">
        <f t="shared" si="0"/>
        <v>0.1333</v>
      </c>
      <c r="G5" s="115">
        <f t="shared" si="0"/>
        <v>0.1333</v>
      </c>
      <c r="H5" s="115">
        <f t="shared" si="0"/>
        <v>0.0886</v>
      </c>
      <c r="I5" s="115">
        <f t="shared" si="0"/>
        <v>0.1333</v>
      </c>
      <c r="J5" s="115">
        <f t="shared" si="0"/>
        <v>0.178</v>
      </c>
      <c r="K5" s="115">
        <f t="shared" si="0"/>
        <v>0.1602</v>
      </c>
      <c r="L5" s="115">
        <f t="shared" si="0"/>
        <v>0</v>
      </c>
      <c r="M5" s="115">
        <f t="shared" si="0"/>
        <v>0</v>
      </c>
      <c r="N5" s="115">
        <f t="shared" si="0"/>
        <v>0</v>
      </c>
      <c r="O5" s="115"/>
      <c r="P5" s="115"/>
      <c r="Q5" s="116"/>
    </row>
    <row r="6" spans="1:18" ht="62.25" customHeight="1">
      <c r="A6" s="180"/>
      <c r="B6" s="118" t="s">
        <v>25</v>
      </c>
      <c r="C6" s="51" t="s">
        <v>24</v>
      </c>
      <c r="D6" s="57">
        <v>0.0167</v>
      </c>
      <c r="E6" s="57">
        <v>0.0167</v>
      </c>
      <c r="F6" s="53">
        <v>0.0167</v>
      </c>
      <c r="G6" s="53">
        <f>(D6-E6)+F6</f>
        <v>0.0167</v>
      </c>
      <c r="H6" s="53">
        <v>0.0167</v>
      </c>
      <c r="I6" s="54">
        <v>0.0167</v>
      </c>
      <c r="J6" s="54">
        <f>(G6-H6)+I6</f>
        <v>0.0167</v>
      </c>
      <c r="K6" s="54">
        <v>0.0167</v>
      </c>
      <c r="L6" s="55">
        <v>0.0167</v>
      </c>
      <c r="M6" s="55">
        <v>0</v>
      </c>
      <c r="N6" s="55">
        <v>0</v>
      </c>
      <c r="O6" s="51" t="s">
        <v>23</v>
      </c>
      <c r="P6" s="102" t="s">
        <v>187</v>
      </c>
      <c r="Q6" s="132" t="s">
        <v>202</v>
      </c>
      <c r="R6" s="58"/>
    </row>
    <row r="7" spans="1:17" ht="25.5" customHeight="1">
      <c r="A7" s="180"/>
      <c r="B7" s="115" t="s">
        <v>11</v>
      </c>
      <c r="C7" s="115">
        <f>+D7+F7+I7+L7</f>
        <v>0.0668</v>
      </c>
      <c r="D7" s="115">
        <f aca="true" t="shared" si="1" ref="D7:N7">+D6</f>
        <v>0.0167</v>
      </c>
      <c r="E7" s="115">
        <f t="shared" si="1"/>
        <v>0.0167</v>
      </c>
      <c r="F7" s="115">
        <f t="shared" si="1"/>
        <v>0.0167</v>
      </c>
      <c r="G7" s="115">
        <f t="shared" si="1"/>
        <v>0.0167</v>
      </c>
      <c r="H7" s="115">
        <f t="shared" si="1"/>
        <v>0.0167</v>
      </c>
      <c r="I7" s="115">
        <f t="shared" si="1"/>
        <v>0.0167</v>
      </c>
      <c r="J7" s="115">
        <f t="shared" si="1"/>
        <v>0.0167</v>
      </c>
      <c r="K7" s="115">
        <f t="shared" si="1"/>
        <v>0.0167</v>
      </c>
      <c r="L7" s="115">
        <f t="shared" si="1"/>
        <v>0.0167</v>
      </c>
      <c r="M7" s="115">
        <f t="shared" si="1"/>
        <v>0</v>
      </c>
      <c r="N7" s="115">
        <f t="shared" si="1"/>
        <v>0</v>
      </c>
      <c r="O7" s="115"/>
      <c r="P7" s="115"/>
      <c r="Q7" s="116"/>
    </row>
    <row r="8" spans="1:17" ht="42" customHeight="1">
      <c r="A8" s="180"/>
      <c r="B8" s="163" t="s">
        <v>13</v>
      </c>
      <c r="C8" s="51" t="s">
        <v>39</v>
      </c>
      <c r="D8" s="57">
        <v>0.0534</v>
      </c>
      <c r="E8" s="57">
        <v>0.0534</v>
      </c>
      <c r="F8" s="52">
        <v>0</v>
      </c>
      <c r="G8" s="52">
        <f>(D8-E8)+F8</f>
        <v>0</v>
      </c>
      <c r="H8" s="52">
        <v>0</v>
      </c>
      <c r="I8" s="52">
        <v>0</v>
      </c>
      <c r="J8" s="52">
        <f>(G8-H8)+I8</f>
        <v>0</v>
      </c>
      <c r="K8" s="52">
        <v>0</v>
      </c>
      <c r="L8" s="52">
        <v>0</v>
      </c>
      <c r="M8" s="52">
        <f>+(J8-K8)+L8</f>
        <v>0</v>
      </c>
      <c r="N8" s="52">
        <v>0</v>
      </c>
      <c r="O8" s="51" t="s">
        <v>92</v>
      </c>
      <c r="P8" s="56"/>
      <c r="Q8" s="94" t="s">
        <v>148</v>
      </c>
    </row>
    <row r="9" spans="1:17" ht="42" customHeight="1">
      <c r="A9" s="180"/>
      <c r="B9" s="163"/>
      <c r="C9" s="51" t="s">
        <v>40</v>
      </c>
      <c r="D9" s="52">
        <v>0</v>
      </c>
      <c r="E9" s="52">
        <v>0</v>
      </c>
      <c r="F9" s="53">
        <v>0.0535</v>
      </c>
      <c r="G9" s="53">
        <f>(D9-E9)+F9</f>
        <v>0.0535</v>
      </c>
      <c r="H9" s="53">
        <v>0.0535</v>
      </c>
      <c r="I9" s="54">
        <v>0.0535</v>
      </c>
      <c r="J9" s="54">
        <f>(G9-H9)+I9</f>
        <v>0.0535</v>
      </c>
      <c r="K9" s="54">
        <v>0.0535</v>
      </c>
      <c r="L9" s="55">
        <v>0.0535</v>
      </c>
      <c r="M9" s="55">
        <v>0</v>
      </c>
      <c r="N9" s="55">
        <v>0</v>
      </c>
      <c r="O9" s="51" t="s">
        <v>93</v>
      </c>
      <c r="P9" s="136" t="s">
        <v>200</v>
      </c>
      <c r="Q9" s="137" t="s">
        <v>203</v>
      </c>
    </row>
    <row r="10" spans="1:17" ht="42" customHeight="1">
      <c r="A10" s="180"/>
      <c r="B10" s="163"/>
      <c r="C10" s="51" t="s">
        <v>41</v>
      </c>
      <c r="D10" s="57">
        <v>0.0534</v>
      </c>
      <c r="E10" s="57">
        <v>0.0534</v>
      </c>
      <c r="F10" s="52">
        <v>0</v>
      </c>
      <c r="G10" s="52">
        <f>(D10-E10)+F10</f>
        <v>0</v>
      </c>
      <c r="H10" s="52">
        <v>0</v>
      </c>
      <c r="I10" s="52">
        <v>0</v>
      </c>
      <c r="J10" s="52">
        <f>(G10-H10)+I10</f>
        <v>0</v>
      </c>
      <c r="K10" s="52">
        <v>0</v>
      </c>
      <c r="L10" s="52">
        <v>0</v>
      </c>
      <c r="M10" s="52">
        <f>+(J10-K10)+L10</f>
        <v>0</v>
      </c>
      <c r="N10" s="52">
        <v>0</v>
      </c>
      <c r="O10" s="51" t="s">
        <v>94</v>
      </c>
      <c r="P10" s="56"/>
      <c r="Q10" s="94" t="s">
        <v>149</v>
      </c>
    </row>
    <row r="11" spans="1:17" ht="25.5" customHeight="1">
      <c r="A11" s="180"/>
      <c r="B11" s="115" t="s">
        <v>11</v>
      </c>
      <c r="C11" s="115">
        <f>+D11+F11+I11+L11</f>
        <v>0.2673</v>
      </c>
      <c r="D11" s="115">
        <f>+SUM(D8:D10)</f>
        <v>0.1068</v>
      </c>
      <c r="E11" s="115">
        <f aca="true" t="shared" si="2" ref="E11:N11">+SUM(E8:E10)</f>
        <v>0.1068</v>
      </c>
      <c r="F11" s="115">
        <f t="shared" si="2"/>
        <v>0.0535</v>
      </c>
      <c r="G11" s="115">
        <f t="shared" si="2"/>
        <v>0.0535</v>
      </c>
      <c r="H11" s="115">
        <f t="shared" si="2"/>
        <v>0.0535</v>
      </c>
      <c r="I11" s="115">
        <f t="shared" si="2"/>
        <v>0.0535</v>
      </c>
      <c r="J11" s="115">
        <f t="shared" si="2"/>
        <v>0.0535</v>
      </c>
      <c r="K11" s="115">
        <f t="shared" si="2"/>
        <v>0.0535</v>
      </c>
      <c r="L11" s="115">
        <f t="shared" si="2"/>
        <v>0.0535</v>
      </c>
      <c r="M11" s="115">
        <f t="shared" si="2"/>
        <v>0</v>
      </c>
      <c r="N11" s="115">
        <f t="shared" si="2"/>
        <v>0</v>
      </c>
      <c r="O11" s="115"/>
      <c r="P11" s="115"/>
      <c r="Q11" s="116"/>
    </row>
    <row r="12" spans="1:17" ht="63.75" customHeight="1">
      <c r="A12" s="180"/>
      <c r="B12" s="163" t="s">
        <v>14</v>
      </c>
      <c r="C12" s="51" t="s">
        <v>15</v>
      </c>
      <c r="D12" s="52">
        <v>0</v>
      </c>
      <c r="E12" s="52">
        <v>0</v>
      </c>
      <c r="F12" s="60">
        <v>0</v>
      </c>
      <c r="G12" s="60">
        <v>0</v>
      </c>
      <c r="H12" s="60">
        <v>0</v>
      </c>
      <c r="I12" s="54">
        <v>0.022</v>
      </c>
      <c r="J12" s="54">
        <f>(G12-H12)+I12</f>
        <v>0.022</v>
      </c>
      <c r="K12" s="54">
        <v>0.022</v>
      </c>
      <c r="L12" s="60">
        <v>0</v>
      </c>
      <c r="M12" s="60">
        <f>+(J12-K12)+L12</f>
        <v>0</v>
      </c>
      <c r="N12" s="60">
        <v>0</v>
      </c>
      <c r="O12" s="51" t="s">
        <v>95</v>
      </c>
      <c r="P12" s="102" t="s">
        <v>150</v>
      </c>
      <c r="Q12" s="103" t="s">
        <v>204</v>
      </c>
    </row>
    <row r="13" spans="1:17" ht="42.75" customHeight="1">
      <c r="A13" s="180"/>
      <c r="B13" s="163"/>
      <c r="C13" s="51" t="s">
        <v>22</v>
      </c>
      <c r="D13" s="52">
        <v>0</v>
      </c>
      <c r="E13" s="52">
        <v>0</v>
      </c>
      <c r="F13" s="60">
        <v>0</v>
      </c>
      <c r="G13" s="60">
        <f>(D13-E13)+F13</f>
        <v>0</v>
      </c>
      <c r="H13" s="60">
        <v>0</v>
      </c>
      <c r="I13" s="54">
        <v>0.022</v>
      </c>
      <c r="J13" s="54">
        <f>(G13-H13)+I13</f>
        <v>0.022</v>
      </c>
      <c r="K13" s="54">
        <v>0.022</v>
      </c>
      <c r="L13" s="60">
        <v>0</v>
      </c>
      <c r="M13" s="60">
        <f>+(J13-K13)+L13</f>
        <v>0</v>
      </c>
      <c r="N13" s="60">
        <v>0</v>
      </c>
      <c r="O13" s="51" t="s">
        <v>96</v>
      </c>
      <c r="P13" s="105" t="s">
        <v>150</v>
      </c>
      <c r="Q13" s="133" t="s">
        <v>205</v>
      </c>
    </row>
    <row r="14" spans="1:17" ht="46.5" customHeight="1">
      <c r="A14" s="180"/>
      <c r="B14" s="163"/>
      <c r="C14" s="51" t="s">
        <v>16</v>
      </c>
      <c r="D14" s="52">
        <v>0</v>
      </c>
      <c r="E14" s="52">
        <v>0</v>
      </c>
      <c r="F14" s="60">
        <v>0</v>
      </c>
      <c r="G14" s="60">
        <f>(D14-E14)+F14</f>
        <v>0</v>
      </c>
      <c r="H14" s="60">
        <v>0</v>
      </c>
      <c r="I14" s="54">
        <v>0.0221</v>
      </c>
      <c r="J14" s="54">
        <f>(G14-H14)+I14</f>
        <v>0.0221</v>
      </c>
      <c r="K14" s="54">
        <v>0.0221</v>
      </c>
      <c r="L14" s="60">
        <v>0</v>
      </c>
      <c r="M14" s="60">
        <f>+(J14-K14)+L14</f>
        <v>0</v>
      </c>
      <c r="N14" s="60">
        <v>0</v>
      </c>
      <c r="O14" s="51" t="s">
        <v>97</v>
      </c>
      <c r="P14" s="105" t="s">
        <v>150</v>
      </c>
      <c r="Q14" s="133" t="s">
        <v>206</v>
      </c>
    </row>
    <row r="15" spans="1:17" ht="25.5" customHeight="1">
      <c r="A15" s="180"/>
      <c r="B15" s="115" t="s">
        <v>11</v>
      </c>
      <c r="C15" s="115">
        <f>+D15+F15+I15+L15</f>
        <v>0.06609999999999999</v>
      </c>
      <c r="D15" s="115">
        <f>+SUM(D12:D14)</f>
        <v>0</v>
      </c>
      <c r="E15" s="115">
        <f aca="true" t="shared" si="3" ref="E15:N15">+SUM(E12:E14)</f>
        <v>0</v>
      </c>
      <c r="F15" s="115">
        <f t="shared" si="3"/>
        <v>0</v>
      </c>
      <c r="G15" s="115">
        <f t="shared" si="3"/>
        <v>0</v>
      </c>
      <c r="H15" s="115">
        <f t="shared" si="3"/>
        <v>0</v>
      </c>
      <c r="I15" s="115">
        <f t="shared" si="3"/>
        <v>0.06609999999999999</v>
      </c>
      <c r="J15" s="115">
        <f t="shared" si="3"/>
        <v>0.06609999999999999</v>
      </c>
      <c r="K15" s="115">
        <f t="shared" si="3"/>
        <v>0.06609999999999999</v>
      </c>
      <c r="L15" s="115">
        <f t="shared" si="3"/>
        <v>0</v>
      </c>
      <c r="M15" s="115">
        <f t="shared" si="3"/>
        <v>0</v>
      </c>
      <c r="N15" s="115">
        <f t="shared" si="3"/>
        <v>0</v>
      </c>
      <c r="O15" s="115"/>
      <c r="P15" s="61"/>
      <c r="Q15" s="116"/>
    </row>
    <row r="16" spans="1:18" ht="54" customHeight="1">
      <c r="A16" s="180"/>
      <c r="B16" s="118" t="s">
        <v>17</v>
      </c>
      <c r="C16" s="51" t="s">
        <v>18</v>
      </c>
      <c r="D16" s="60">
        <v>0</v>
      </c>
      <c r="E16" s="60">
        <v>0</v>
      </c>
      <c r="F16" s="60">
        <v>0</v>
      </c>
      <c r="G16" s="60">
        <f>(D16-E16)+F16</f>
        <v>0</v>
      </c>
      <c r="H16" s="60">
        <v>0</v>
      </c>
      <c r="I16" s="54">
        <v>0.0667</v>
      </c>
      <c r="J16" s="54">
        <f>(G16-H16)+I16</f>
        <v>0.0667</v>
      </c>
      <c r="K16" s="54">
        <v>0.0667</v>
      </c>
      <c r="L16" s="60">
        <v>0</v>
      </c>
      <c r="M16" s="60">
        <f>+(J16-K16)+L16</f>
        <v>0</v>
      </c>
      <c r="N16" s="60">
        <v>0</v>
      </c>
      <c r="O16" s="51" t="s">
        <v>98</v>
      </c>
      <c r="P16" s="105" t="s">
        <v>188</v>
      </c>
      <c r="Q16" s="138" t="s">
        <v>207</v>
      </c>
      <c r="R16" s="58"/>
    </row>
    <row r="17" spans="1:17" ht="25.5" customHeight="1">
      <c r="A17" s="180"/>
      <c r="B17" s="115" t="s">
        <v>11</v>
      </c>
      <c r="C17" s="115">
        <f>+D17+F17+I17+L17</f>
        <v>0.0667</v>
      </c>
      <c r="D17" s="115">
        <f>+D16</f>
        <v>0</v>
      </c>
      <c r="E17" s="115">
        <f aca="true" t="shared" si="4" ref="E17:N17">+E16</f>
        <v>0</v>
      </c>
      <c r="F17" s="115">
        <f t="shared" si="4"/>
        <v>0</v>
      </c>
      <c r="G17" s="115">
        <f t="shared" si="4"/>
        <v>0</v>
      </c>
      <c r="H17" s="115">
        <f t="shared" si="4"/>
        <v>0</v>
      </c>
      <c r="I17" s="115">
        <f t="shared" si="4"/>
        <v>0.0667</v>
      </c>
      <c r="J17" s="115">
        <f t="shared" si="4"/>
        <v>0.0667</v>
      </c>
      <c r="K17" s="115">
        <f t="shared" si="4"/>
        <v>0.0667</v>
      </c>
      <c r="L17" s="115">
        <f t="shared" si="4"/>
        <v>0</v>
      </c>
      <c r="M17" s="115">
        <f t="shared" si="4"/>
        <v>0</v>
      </c>
      <c r="N17" s="115">
        <f t="shared" si="4"/>
        <v>0</v>
      </c>
      <c r="O17" s="115"/>
      <c r="P17" s="115"/>
      <c r="Q17" s="116"/>
    </row>
    <row r="18" spans="1:17" ht="45" customHeight="1">
      <c r="A18" s="180"/>
      <c r="B18" s="163" t="s">
        <v>21</v>
      </c>
      <c r="C18" s="51" t="s">
        <v>42</v>
      </c>
      <c r="D18" s="60">
        <v>0</v>
      </c>
      <c r="E18" s="60">
        <v>0</v>
      </c>
      <c r="F18" s="53">
        <v>0.05</v>
      </c>
      <c r="G18" s="53">
        <f>(D18-E18)+F18</f>
        <v>0.05</v>
      </c>
      <c r="H18" s="53">
        <v>0</v>
      </c>
      <c r="I18" s="60">
        <v>0</v>
      </c>
      <c r="J18" s="54">
        <f>+(G18-H18)+I18</f>
        <v>0.05</v>
      </c>
      <c r="K18" s="54">
        <v>0.05</v>
      </c>
      <c r="L18" s="55">
        <v>0.05</v>
      </c>
      <c r="M18" s="55">
        <v>0</v>
      </c>
      <c r="N18" s="55">
        <v>0</v>
      </c>
      <c r="O18" s="51" t="s">
        <v>99</v>
      </c>
      <c r="P18" s="112" t="s">
        <v>189</v>
      </c>
      <c r="Q18" s="139" t="s">
        <v>154</v>
      </c>
    </row>
    <row r="19" spans="1:17" ht="43.5" customHeight="1">
      <c r="A19" s="180"/>
      <c r="B19" s="163"/>
      <c r="C19" s="51" t="s">
        <v>43</v>
      </c>
      <c r="D19" s="60">
        <v>0</v>
      </c>
      <c r="E19" s="60">
        <v>0</v>
      </c>
      <c r="F19" s="53">
        <v>0.05</v>
      </c>
      <c r="G19" s="53">
        <f>(D19-E19)+F19</f>
        <v>0.05</v>
      </c>
      <c r="H19" s="53">
        <v>0</v>
      </c>
      <c r="I19" s="60">
        <v>0</v>
      </c>
      <c r="J19" s="54">
        <f>+(G19-H19)-I19</f>
        <v>0.05</v>
      </c>
      <c r="K19" s="54">
        <v>0.05</v>
      </c>
      <c r="L19" s="55">
        <v>0.05</v>
      </c>
      <c r="M19" s="55">
        <v>0</v>
      </c>
      <c r="N19" s="55">
        <v>0</v>
      </c>
      <c r="O19" s="51" t="s">
        <v>100</v>
      </c>
      <c r="P19" s="112" t="s">
        <v>189</v>
      </c>
      <c r="Q19" s="140" t="s">
        <v>190</v>
      </c>
    </row>
    <row r="20" spans="1:17" ht="25.5" customHeight="1">
      <c r="A20" s="180"/>
      <c r="B20" s="115" t="s">
        <v>11</v>
      </c>
      <c r="C20" s="115">
        <f>+D20+F20+I20+L20</f>
        <v>0.2</v>
      </c>
      <c r="D20" s="115">
        <f>+SUM(D18:D19)</f>
        <v>0</v>
      </c>
      <c r="E20" s="115">
        <f aca="true" t="shared" si="5" ref="E20:N20">+SUM(E18:E19)</f>
        <v>0</v>
      </c>
      <c r="F20" s="115">
        <f t="shared" si="5"/>
        <v>0.1</v>
      </c>
      <c r="G20" s="115">
        <f t="shared" si="5"/>
        <v>0.1</v>
      </c>
      <c r="H20" s="115">
        <f t="shared" si="5"/>
        <v>0</v>
      </c>
      <c r="I20" s="115">
        <f t="shared" si="5"/>
        <v>0</v>
      </c>
      <c r="J20" s="115">
        <f t="shared" si="5"/>
        <v>0.1</v>
      </c>
      <c r="K20" s="115">
        <f t="shared" si="5"/>
        <v>0.1</v>
      </c>
      <c r="L20" s="115">
        <f t="shared" si="5"/>
        <v>0.1</v>
      </c>
      <c r="M20" s="115">
        <f t="shared" si="5"/>
        <v>0</v>
      </c>
      <c r="N20" s="115">
        <f t="shared" si="5"/>
        <v>0</v>
      </c>
      <c r="O20" s="115"/>
      <c r="P20" s="62"/>
      <c r="Q20" s="116"/>
    </row>
    <row r="21" spans="1:17" ht="42" customHeight="1">
      <c r="A21" s="180"/>
      <c r="B21" s="163" t="s">
        <v>19</v>
      </c>
      <c r="C21" s="51" t="s">
        <v>20</v>
      </c>
      <c r="D21" s="57">
        <v>0.0133</v>
      </c>
      <c r="E21" s="57">
        <v>0.0133</v>
      </c>
      <c r="F21" s="53">
        <v>0.0133</v>
      </c>
      <c r="G21" s="53">
        <f>(D21-E21)+F21</f>
        <v>0.0133</v>
      </c>
      <c r="H21" s="53">
        <v>0.0116</v>
      </c>
      <c r="I21" s="54">
        <v>0.0133</v>
      </c>
      <c r="J21" s="54">
        <f>+(G21-H21)+I21</f>
        <v>0.015</v>
      </c>
      <c r="K21" s="54">
        <v>0.015</v>
      </c>
      <c r="L21" s="55">
        <v>0.0133</v>
      </c>
      <c r="M21" s="55">
        <v>0</v>
      </c>
      <c r="N21" s="55">
        <v>0</v>
      </c>
      <c r="O21" s="51" t="s">
        <v>101</v>
      </c>
      <c r="P21" s="112" t="s">
        <v>151</v>
      </c>
      <c r="Q21" s="134" t="s">
        <v>208</v>
      </c>
    </row>
    <row r="22" spans="1:17" ht="42" customHeight="1">
      <c r="A22" s="180"/>
      <c r="B22" s="163"/>
      <c r="C22" s="51" t="s">
        <v>44</v>
      </c>
      <c r="D22" s="52">
        <v>0</v>
      </c>
      <c r="E22" s="52">
        <v>0</v>
      </c>
      <c r="F22" s="52">
        <v>0</v>
      </c>
      <c r="G22" s="52">
        <f>(D22-E22)+F22</f>
        <v>0</v>
      </c>
      <c r="H22" s="52">
        <v>0</v>
      </c>
      <c r="I22" s="52">
        <v>0</v>
      </c>
      <c r="J22" s="52">
        <f>(G22-H22)+I22</f>
        <v>0</v>
      </c>
      <c r="K22" s="52">
        <v>0</v>
      </c>
      <c r="L22" s="52">
        <v>0</v>
      </c>
      <c r="M22" s="52">
        <f>+(J22-K22)+L22</f>
        <v>0</v>
      </c>
      <c r="N22" s="52">
        <v>0</v>
      </c>
      <c r="O22" s="51" t="s">
        <v>102</v>
      </c>
      <c r="P22" s="59"/>
      <c r="Q22" s="93"/>
    </row>
    <row r="23" spans="1:17" ht="42" customHeight="1">
      <c r="A23" s="180"/>
      <c r="B23" s="163"/>
      <c r="C23" s="51" t="s">
        <v>45</v>
      </c>
      <c r="D23" s="52">
        <v>0</v>
      </c>
      <c r="E23" s="52">
        <v>0</v>
      </c>
      <c r="F23" s="52">
        <v>0</v>
      </c>
      <c r="G23" s="52">
        <f>(D23-E23)+F23</f>
        <v>0</v>
      </c>
      <c r="H23" s="52">
        <v>0</v>
      </c>
      <c r="I23" s="54">
        <v>0.0133</v>
      </c>
      <c r="J23" s="54">
        <f>(G23-H23)+I23</f>
        <v>0.0133</v>
      </c>
      <c r="K23" s="54">
        <v>0.0133</v>
      </c>
      <c r="L23" s="52">
        <v>0</v>
      </c>
      <c r="M23" s="52">
        <f>+(J23-K23)+L23</f>
        <v>0</v>
      </c>
      <c r="N23" s="52">
        <v>0</v>
      </c>
      <c r="O23" s="51"/>
      <c r="P23" s="105" t="s">
        <v>151</v>
      </c>
      <c r="Q23" s="133" t="s">
        <v>209</v>
      </c>
    </row>
    <row r="24" spans="1:17" ht="25.5" customHeight="1">
      <c r="A24" s="180"/>
      <c r="B24" s="115" t="s">
        <v>11</v>
      </c>
      <c r="C24" s="115">
        <f>+D24+F24+I24+L24</f>
        <v>0.0665</v>
      </c>
      <c r="D24" s="115">
        <f>+SUM(D21:D23)</f>
        <v>0.0133</v>
      </c>
      <c r="E24" s="115">
        <f aca="true" t="shared" si="6" ref="E24:N24">+SUM(E21:E23)</f>
        <v>0.0133</v>
      </c>
      <c r="F24" s="115">
        <f t="shared" si="6"/>
        <v>0.0133</v>
      </c>
      <c r="G24" s="115">
        <f t="shared" si="6"/>
        <v>0.0133</v>
      </c>
      <c r="H24" s="115">
        <f t="shared" si="6"/>
        <v>0.0116</v>
      </c>
      <c r="I24" s="115">
        <f t="shared" si="6"/>
        <v>0.0266</v>
      </c>
      <c r="J24" s="115">
        <f t="shared" si="6"/>
        <v>0.0283</v>
      </c>
      <c r="K24" s="115">
        <f t="shared" si="6"/>
        <v>0.0283</v>
      </c>
      <c r="L24" s="115">
        <f t="shared" si="6"/>
        <v>0.0133</v>
      </c>
      <c r="M24" s="115">
        <f t="shared" si="6"/>
        <v>0</v>
      </c>
      <c r="N24" s="115">
        <f t="shared" si="6"/>
        <v>0</v>
      </c>
      <c r="O24" s="172"/>
      <c r="P24" s="172"/>
      <c r="Q24" s="173"/>
    </row>
    <row r="25" spans="1:17" ht="25.5" customHeight="1">
      <c r="A25" s="180"/>
      <c r="B25" s="115" t="s">
        <v>103</v>
      </c>
      <c r="C25" s="115">
        <f>+SUM(D55+F55+I55+L55)</f>
        <v>0.9999999999999999</v>
      </c>
      <c r="D25" s="154">
        <f>+SUM(D5+D7+D11+D15+D17+D20+D24)</f>
        <v>0.1368</v>
      </c>
      <c r="E25" s="155"/>
      <c r="F25" s="115">
        <f aca="true" t="shared" si="7" ref="F25:M25">+SUM(F5+F7+F11+F15+F17+F20+F24)</f>
        <v>0.31679999999999997</v>
      </c>
      <c r="G25" s="115">
        <f t="shared" si="7"/>
        <v>0.31679999999999997</v>
      </c>
      <c r="H25" s="115"/>
      <c r="I25" s="115">
        <f t="shared" si="7"/>
        <v>0.36289999999999994</v>
      </c>
      <c r="J25" s="115">
        <f>+SUM(J5+J7+J11+J15+J17+J20+J24)</f>
        <v>0.5093</v>
      </c>
      <c r="K25" s="115"/>
      <c r="L25" s="115">
        <f t="shared" si="7"/>
        <v>0.18350000000000002</v>
      </c>
      <c r="M25" s="115">
        <f t="shared" si="7"/>
        <v>0</v>
      </c>
      <c r="N25" s="115"/>
      <c r="O25" s="172"/>
      <c r="P25" s="172"/>
      <c r="Q25" s="173"/>
    </row>
    <row r="26" spans="1:17" ht="25.5" customHeight="1">
      <c r="A26" s="180"/>
      <c r="B26" s="119" t="s">
        <v>104</v>
      </c>
      <c r="C26" s="119">
        <f>+SUM(D26+H26+K26+N26)</f>
        <v>0.7987</v>
      </c>
      <c r="D26" s="166">
        <f>+SUM(E5+E7+E11+E15+E17+E20+E24)</f>
        <v>0.1368</v>
      </c>
      <c r="E26" s="167"/>
      <c r="F26" s="119"/>
      <c r="G26" s="119"/>
      <c r="H26" s="119">
        <f>+SUM(H5+H7+H11+H15+H17+H20+H24)</f>
        <v>0.1704</v>
      </c>
      <c r="I26" s="119"/>
      <c r="J26" s="119"/>
      <c r="K26" s="119">
        <f>+SUM(K5+K7+K11+K15+K17+K20+K24)</f>
        <v>0.49149999999999994</v>
      </c>
      <c r="L26" s="119"/>
      <c r="M26" s="119"/>
      <c r="N26" s="119">
        <f>+SUM(N5+N7+N11+N15+N17+N20+N24)</f>
        <v>0</v>
      </c>
      <c r="O26" s="174"/>
      <c r="P26" s="174"/>
      <c r="Q26" s="175"/>
    </row>
    <row r="27" spans="1:19" ht="161.25" customHeight="1">
      <c r="A27" s="176" t="s">
        <v>46</v>
      </c>
      <c r="B27" s="179" t="s">
        <v>47</v>
      </c>
      <c r="C27" s="85" t="s">
        <v>48</v>
      </c>
      <c r="D27" s="63">
        <v>0.0175</v>
      </c>
      <c r="E27" s="64">
        <v>0.0175</v>
      </c>
      <c r="F27" s="65">
        <v>0.0417</v>
      </c>
      <c r="G27" s="65">
        <f>(D27-E27)+F27</f>
        <v>0.0417</v>
      </c>
      <c r="H27" s="65">
        <v>0.0417</v>
      </c>
      <c r="I27" s="66">
        <v>0.0417</v>
      </c>
      <c r="J27" s="54">
        <f>(G27-H27)+I27</f>
        <v>0.0417</v>
      </c>
      <c r="K27" s="66">
        <v>0.0417</v>
      </c>
      <c r="L27" s="67">
        <v>0.0657</v>
      </c>
      <c r="M27" s="67">
        <v>0</v>
      </c>
      <c r="N27" s="67">
        <v>0</v>
      </c>
      <c r="O27" s="87" t="s">
        <v>145</v>
      </c>
      <c r="P27" s="128" t="s">
        <v>212</v>
      </c>
      <c r="Q27" s="107" t="s">
        <v>210</v>
      </c>
      <c r="S27" s="88"/>
    </row>
    <row r="28" spans="1:17" ht="161.25" customHeight="1">
      <c r="A28" s="176"/>
      <c r="B28" s="179"/>
      <c r="C28" s="68" t="s">
        <v>49</v>
      </c>
      <c r="D28" s="63">
        <v>0.0176</v>
      </c>
      <c r="E28" s="64">
        <v>0.0176</v>
      </c>
      <c r="F28" s="73">
        <v>0.0417</v>
      </c>
      <c r="G28" s="73">
        <v>0.0179</v>
      </c>
      <c r="H28" s="65">
        <v>0.0179</v>
      </c>
      <c r="I28" s="66">
        <v>0.0417</v>
      </c>
      <c r="J28" s="66">
        <v>0.0507</v>
      </c>
      <c r="K28" s="66">
        <v>0.0384</v>
      </c>
      <c r="L28" s="101">
        <v>0.0657</v>
      </c>
      <c r="M28" s="101">
        <f>(8.05%)+(J28-K28)</f>
        <v>0.09280000000000001</v>
      </c>
      <c r="N28" s="67">
        <v>0</v>
      </c>
      <c r="O28" s="86" t="s">
        <v>146</v>
      </c>
      <c r="P28" s="128" t="s">
        <v>213</v>
      </c>
      <c r="Q28" s="109" t="s">
        <v>156</v>
      </c>
    </row>
    <row r="29" spans="1:21" ht="161.25" customHeight="1">
      <c r="A29" s="176"/>
      <c r="B29" s="179"/>
      <c r="C29" s="69" t="s">
        <v>50</v>
      </c>
      <c r="D29" s="63">
        <v>0.0176</v>
      </c>
      <c r="E29" s="64">
        <v>0.0176</v>
      </c>
      <c r="F29" s="65">
        <v>0.0417</v>
      </c>
      <c r="G29" s="65">
        <f>(D29-E29)+F29</f>
        <v>0.0417</v>
      </c>
      <c r="H29" s="65">
        <v>0.0417</v>
      </c>
      <c r="I29" s="66">
        <v>0.0417</v>
      </c>
      <c r="J29" s="54">
        <f>(G29-H29)+I29</f>
        <v>0.0417</v>
      </c>
      <c r="K29" s="66">
        <v>0.0417</v>
      </c>
      <c r="L29" s="67">
        <v>0.0657</v>
      </c>
      <c r="M29" s="67">
        <v>0</v>
      </c>
      <c r="N29" s="67">
        <v>0</v>
      </c>
      <c r="O29" s="70" t="s">
        <v>211</v>
      </c>
      <c r="P29" s="128" t="s">
        <v>214</v>
      </c>
      <c r="Q29" s="113" t="s">
        <v>157</v>
      </c>
      <c r="S29" s="88"/>
      <c r="U29" s="88"/>
    </row>
    <row r="30" spans="1:17" ht="25.5" customHeight="1">
      <c r="A30" s="176"/>
      <c r="B30" s="115" t="s">
        <v>11</v>
      </c>
      <c r="C30" s="115">
        <f>+D30+F30+I30+L30</f>
        <v>0.5</v>
      </c>
      <c r="D30" s="115">
        <f>+SUM(D27:D29)</f>
        <v>0.05270000000000001</v>
      </c>
      <c r="E30" s="115">
        <f aca="true" t="shared" si="8" ref="E30:N30">+SUM(E27:E29)</f>
        <v>0.05270000000000001</v>
      </c>
      <c r="F30" s="115">
        <f t="shared" si="8"/>
        <v>0.1251</v>
      </c>
      <c r="G30" s="115">
        <f t="shared" si="8"/>
        <v>0.1013</v>
      </c>
      <c r="H30" s="115">
        <f t="shared" si="8"/>
        <v>0.1013</v>
      </c>
      <c r="I30" s="115">
        <f t="shared" si="8"/>
        <v>0.1251</v>
      </c>
      <c r="J30" s="115">
        <f t="shared" si="8"/>
        <v>0.1341</v>
      </c>
      <c r="K30" s="115">
        <f t="shared" si="8"/>
        <v>0.1218</v>
      </c>
      <c r="L30" s="115">
        <f t="shared" si="8"/>
        <v>0.1971</v>
      </c>
      <c r="M30" s="115">
        <f t="shared" si="8"/>
        <v>0.09280000000000001</v>
      </c>
      <c r="N30" s="115">
        <f t="shared" si="8"/>
        <v>0</v>
      </c>
      <c r="O30" s="115"/>
      <c r="P30" s="115"/>
      <c r="Q30" s="116"/>
    </row>
    <row r="31" spans="1:17" ht="149.25" customHeight="1">
      <c r="A31" s="176"/>
      <c r="B31" s="177" t="s">
        <v>51</v>
      </c>
      <c r="C31" s="120" t="s">
        <v>52</v>
      </c>
      <c r="D31" s="63">
        <v>0.0214</v>
      </c>
      <c r="E31" s="64">
        <v>0.0214</v>
      </c>
      <c r="F31" s="72">
        <v>0</v>
      </c>
      <c r="G31" s="72">
        <f>+(D31-E31)+F31</f>
        <v>0</v>
      </c>
      <c r="H31" s="72">
        <v>0</v>
      </c>
      <c r="I31" s="66">
        <v>0.0214</v>
      </c>
      <c r="J31" s="54">
        <f>(G31-H31)+I31</f>
        <v>0.0214</v>
      </c>
      <c r="K31" s="66">
        <v>0.0214</v>
      </c>
      <c r="L31" s="72">
        <v>0</v>
      </c>
      <c r="M31" s="72">
        <f>+(J31-K31)+L31</f>
        <v>0</v>
      </c>
      <c r="N31" s="72">
        <v>0</v>
      </c>
      <c r="O31" s="83" t="s">
        <v>53</v>
      </c>
      <c r="P31" s="128" t="s">
        <v>163</v>
      </c>
      <c r="Q31" s="107" t="s">
        <v>166</v>
      </c>
    </row>
    <row r="32" spans="1:17" ht="131.25" customHeight="1">
      <c r="A32" s="176"/>
      <c r="B32" s="177"/>
      <c r="C32" s="120" t="s">
        <v>54</v>
      </c>
      <c r="D32" s="63">
        <v>0.0107</v>
      </c>
      <c r="E32" s="64">
        <v>0.0107</v>
      </c>
      <c r="F32" s="65">
        <v>0.0107</v>
      </c>
      <c r="G32" s="65">
        <f>+(D32-E32)+F32</f>
        <v>0.0107</v>
      </c>
      <c r="H32" s="65">
        <v>0.0107</v>
      </c>
      <c r="I32" s="66">
        <v>0.0107</v>
      </c>
      <c r="J32" s="54">
        <f>(G32-H32)+I32</f>
        <v>0.0107</v>
      </c>
      <c r="K32" s="66">
        <v>0.0107</v>
      </c>
      <c r="L32" s="67">
        <v>0.0108</v>
      </c>
      <c r="M32" s="67">
        <v>0</v>
      </c>
      <c r="N32" s="67">
        <v>0</v>
      </c>
      <c r="O32" s="83" t="s">
        <v>55</v>
      </c>
      <c r="P32" s="128" t="s">
        <v>164</v>
      </c>
      <c r="Q32" s="107" t="s">
        <v>165</v>
      </c>
    </row>
    <row r="33" spans="1:17" ht="25.5" customHeight="1">
      <c r="A33" s="176"/>
      <c r="B33" s="115" t="s">
        <v>11</v>
      </c>
      <c r="C33" s="115">
        <f>+D33+F33+I33+L33</f>
        <v>0.0857</v>
      </c>
      <c r="D33" s="115">
        <f>+SUM(D31:D32)</f>
        <v>0.0321</v>
      </c>
      <c r="E33" s="115">
        <f aca="true" t="shared" si="9" ref="E33:N33">+SUM(E31:E32)</f>
        <v>0.0321</v>
      </c>
      <c r="F33" s="115">
        <f t="shared" si="9"/>
        <v>0.0107</v>
      </c>
      <c r="G33" s="115">
        <f t="shared" si="9"/>
        <v>0.0107</v>
      </c>
      <c r="H33" s="115">
        <f t="shared" si="9"/>
        <v>0.0107</v>
      </c>
      <c r="I33" s="115">
        <f t="shared" si="9"/>
        <v>0.0321</v>
      </c>
      <c r="J33" s="115">
        <f t="shared" si="9"/>
        <v>0.0321</v>
      </c>
      <c r="K33" s="115">
        <f t="shared" si="9"/>
        <v>0.0321</v>
      </c>
      <c r="L33" s="115">
        <f t="shared" si="9"/>
        <v>0.0108</v>
      </c>
      <c r="M33" s="115">
        <f t="shared" si="9"/>
        <v>0</v>
      </c>
      <c r="N33" s="115">
        <f t="shared" si="9"/>
        <v>0</v>
      </c>
      <c r="O33" s="115"/>
      <c r="P33" s="115"/>
      <c r="Q33" s="116"/>
    </row>
    <row r="34" spans="1:17" ht="86.25" customHeight="1">
      <c r="A34" s="176"/>
      <c r="B34" s="177" t="s">
        <v>56</v>
      </c>
      <c r="C34" s="120" t="s">
        <v>57</v>
      </c>
      <c r="D34" s="71">
        <v>0</v>
      </c>
      <c r="E34" s="72">
        <v>0</v>
      </c>
      <c r="F34" s="65">
        <v>0.0064</v>
      </c>
      <c r="G34" s="65">
        <f>+(D34-E34)+F34</f>
        <v>0.0064</v>
      </c>
      <c r="H34" s="65">
        <v>0.0064</v>
      </c>
      <c r="I34" s="72">
        <v>0</v>
      </c>
      <c r="J34" s="52">
        <f>(G34-H34)+I34</f>
        <v>0</v>
      </c>
      <c r="K34" s="72">
        <v>0</v>
      </c>
      <c r="L34" s="67">
        <v>0.0103</v>
      </c>
      <c r="M34" s="67">
        <v>0</v>
      </c>
      <c r="N34" s="67">
        <v>0</v>
      </c>
      <c r="O34" s="83" t="s">
        <v>105</v>
      </c>
      <c r="P34" s="71"/>
      <c r="Q34" s="104" t="s">
        <v>155</v>
      </c>
    </row>
    <row r="35" spans="1:17" ht="65.25" customHeight="1">
      <c r="A35" s="176"/>
      <c r="B35" s="177"/>
      <c r="C35" s="120" t="s">
        <v>58</v>
      </c>
      <c r="D35" s="63">
        <v>0.0029</v>
      </c>
      <c r="E35" s="64">
        <v>0.0029</v>
      </c>
      <c r="F35" s="65">
        <v>0.0064</v>
      </c>
      <c r="G35" s="65">
        <f aca="true" t="shared" si="10" ref="G35:G44">+(D35-E35)+F35</f>
        <v>0.0064</v>
      </c>
      <c r="H35" s="65">
        <v>0.0064</v>
      </c>
      <c r="I35" s="66">
        <v>0.0071</v>
      </c>
      <c r="J35" s="54">
        <f aca="true" t="shared" si="11" ref="J35:J53">(G35-H35)+I35</f>
        <v>0.0071</v>
      </c>
      <c r="K35" s="54">
        <v>0.0071</v>
      </c>
      <c r="L35" s="67">
        <v>0.0105</v>
      </c>
      <c r="M35" s="67">
        <v>0</v>
      </c>
      <c r="N35" s="67">
        <v>0</v>
      </c>
      <c r="O35" s="83" t="s">
        <v>59</v>
      </c>
      <c r="P35" s="128" t="s">
        <v>167</v>
      </c>
      <c r="Q35" s="109" t="s">
        <v>168</v>
      </c>
    </row>
    <row r="36" spans="1:17" ht="126.75" customHeight="1">
      <c r="A36" s="176"/>
      <c r="B36" s="177"/>
      <c r="C36" s="69" t="s">
        <v>60</v>
      </c>
      <c r="D36" s="63">
        <v>0.0029</v>
      </c>
      <c r="E36" s="64">
        <v>0.0029</v>
      </c>
      <c r="F36" s="65">
        <v>0.0064</v>
      </c>
      <c r="G36" s="65">
        <f t="shared" si="10"/>
        <v>0.0064</v>
      </c>
      <c r="H36" s="65">
        <v>0.0064</v>
      </c>
      <c r="I36" s="66">
        <v>0.0071</v>
      </c>
      <c r="J36" s="54">
        <f t="shared" si="11"/>
        <v>0.0071</v>
      </c>
      <c r="K36" s="66">
        <v>0.0071</v>
      </c>
      <c r="L36" s="67">
        <v>0.0105</v>
      </c>
      <c r="M36" s="67">
        <v>0</v>
      </c>
      <c r="N36" s="67">
        <v>0</v>
      </c>
      <c r="O36" s="70" t="s">
        <v>61</v>
      </c>
      <c r="P36" s="128" t="s">
        <v>198</v>
      </c>
      <c r="Q36" s="107" t="s">
        <v>199</v>
      </c>
    </row>
    <row r="37" spans="1:17" ht="109.5" customHeight="1">
      <c r="A37" s="176"/>
      <c r="B37" s="177"/>
      <c r="C37" s="120" t="s">
        <v>62</v>
      </c>
      <c r="D37" s="63">
        <v>0.0029</v>
      </c>
      <c r="E37" s="64">
        <v>0.0029</v>
      </c>
      <c r="F37" s="65">
        <v>0.0064</v>
      </c>
      <c r="G37" s="65">
        <f t="shared" si="10"/>
        <v>0.0064</v>
      </c>
      <c r="H37" s="65">
        <v>0.0064</v>
      </c>
      <c r="I37" s="66">
        <v>0.0071</v>
      </c>
      <c r="J37" s="54">
        <f t="shared" si="11"/>
        <v>0.0071</v>
      </c>
      <c r="K37" s="66">
        <v>0.0071</v>
      </c>
      <c r="L37" s="67">
        <v>0.0105</v>
      </c>
      <c r="M37" s="67">
        <v>0</v>
      </c>
      <c r="N37" s="67">
        <v>0</v>
      </c>
      <c r="O37" s="83" t="s">
        <v>63</v>
      </c>
      <c r="P37" s="128" t="s">
        <v>169</v>
      </c>
      <c r="Q37" s="107" t="s">
        <v>170</v>
      </c>
    </row>
    <row r="38" spans="1:17" ht="60" customHeight="1">
      <c r="A38" s="176"/>
      <c r="B38" s="177"/>
      <c r="C38" s="82" t="s">
        <v>64</v>
      </c>
      <c r="D38" s="63">
        <v>0.0029</v>
      </c>
      <c r="E38" s="64">
        <v>0.0029</v>
      </c>
      <c r="F38" s="65">
        <v>0.0064</v>
      </c>
      <c r="G38" s="65">
        <f t="shared" si="10"/>
        <v>0.0064</v>
      </c>
      <c r="H38" s="65">
        <v>0.0064</v>
      </c>
      <c r="I38" s="66">
        <v>0.0071</v>
      </c>
      <c r="J38" s="54">
        <f t="shared" si="11"/>
        <v>0.0071</v>
      </c>
      <c r="K38" s="66">
        <v>0.0071</v>
      </c>
      <c r="L38" s="67">
        <v>0.0105</v>
      </c>
      <c r="M38" s="67">
        <v>0</v>
      </c>
      <c r="N38" s="67">
        <v>0</v>
      </c>
      <c r="O38" s="84" t="s">
        <v>63</v>
      </c>
      <c r="P38" s="127" t="s">
        <v>161</v>
      </c>
      <c r="Q38" s="126" t="s">
        <v>159</v>
      </c>
    </row>
    <row r="39" spans="1:17" ht="60" customHeight="1">
      <c r="A39" s="176"/>
      <c r="B39" s="177"/>
      <c r="C39" s="82" t="s">
        <v>65</v>
      </c>
      <c r="D39" s="63">
        <v>0.0029</v>
      </c>
      <c r="E39" s="64">
        <v>0.0029</v>
      </c>
      <c r="F39" s="65">
        <v>0.0064</v>
      </c>
      <c r="G39" s="65">
        <f t="shared" si="10"/>
        <v>0.0064</v>
      </c>
      <c r="H39" s="65">
        <v>0.0064</v>
      </c>
      <c r="I39" s="66">
        <v>0.0071</v>
      </c>
      <c r="J39" s="54">
        <f t="shared" si="11"/>
        <v>0.0071</v>
      </c>
      <c r="K39" s="66">
        <v>0.0071</v>
      </c>
      <c r="L39" s="67">
        <v>0.0105</v>
      </c>
      <c r="M39" s="67">
        <v>0</v>
      </c>
      <c r="N39" s="67">
        <v>0</v>
      </c>
      <c r="O39" s="84" t="s">
        <v>66</v>
      </c>
      <c r="P39" s="127" t="s">
        <v>162</v>
      </c>
      <c r="Q39" s="126" t="s">
        <v>160</v>
      </c>
    </row>
    <row r="40" spans="1:17" ht="218.25" customHeight="1">
      <c r="A40" s="176"/>
      <c r="B40" s="177"/>
      <c r="C40" s="120" t="s">
        <v>67</v>
      </c>
      <c r="D40" s="63">
        <v>0.0029</v>
      </c>
      <c r="E40" s="64">
        <v>0.0029</v>
      </c>
      <c r="F40" s="65">
        <v>0.0064</v>
      </c>
      <c r="G40" s="65">
        <f t="shared" si="10"/>
        <v>0.0064</v>
      </c>
      <c r="H40" s="65">
        <v>0.0064</v>
      </c>
      <c r="I40" s="66">
        <v>0.0071</v>
      </c>
      <c r="J40" s="54">
        <f t="shared" si="11"/>
        <v>0.0071</v>
      </c>
      <c r="K40" s="66">
        <v>0.0071</v>
      </c>
      <c r="L40" s="67">
        <v>0.0105</v>
      </c>
      <c r="M40" s="67">
        <v>0</v>
      </c>
      <c r="N40" s="67">
        <v>0</v>
      </c>
      <c r="O40" s="83" t="s">
        <v>66</v>
      </c>
      <c r="P40" s="106" t="s">
        <v>147</v>
      </c>
      <c r="Q40" s="109" t="s">
        <v>171</v>
      </c>
    </row>
    <row r="41" spans="1:17" ht="87.75" customHeight="1">
      <c r="A41" s="176"/>
      <c r="B41" s="177"/>
      <c r="C41" s="120" t="s">
        <v>68</v>
      </c>
      <c r="D41" s="63">
        <v>0.0029</v>
      </c>
      <c r="E41" s="64">
        <v>0.0029</v>
      </c>
      <c r="F41" s="65">
        <v>0.0064</v>
      </c>
      <c r="G41" s="65">
        <f t="shared" si="10"/>
        <v>0.0064</v>
      </c>
      <c r="H41" s="65">
        <v>0.0064</v>
      </c>
      <c r="I41" s="66">
        <v>0.0071</v>
      </c>
      <c r="J41" s="54">
        <f>(G41-H41)+I41</f>
        <v>0.0071</v>
      </c>
      <c r="K41" s="66">
        <v>0.0071</v>
      </c>
      <c r="L41" s="67">
        <v>0.0105</v>
      </c>
      <c r="M41" s="67">
        <v>0</v>
      </c>
      <c r="N41" s="67">
        <v>0</v>
      </c>
      <c r="O41" s="83" t="s">
        <v>69</v>
      </c>
      <c r="P41" s="106" t="s">
        <v>172</v>
      </c>
      <c r="Q41" s="109" t="s">
        <v>173</v>
      </c>
    </row>
    <row r="42" spans="1:17" ht="120.75" customHeight="1">
      <c r="A42" s="176"/>
      <c r="B42" s="177"/>
      <c r="C42" s="120" t="s">
        <v>70</v>
      </c>
      <c r="D42" s="63">
        <v>0.0029</v>
      </c>
      <c r="E42" s="64">
        <v>0.0029</v>
      </c>
      <c r="F42" s="65">
        <v>0.0064</v>
      </c>
      <c r="G42" s="65">
        <f t="shared" si="10"/>
        <v>0.0064</v>
      </c>
      <c r="H42" s="65">
        <v>0.0064</v>
      </c>
      <c r="I42" s="66">
        <v>0.0071</v>
      </c>
      <c r="J42" s="54">
        <f t="shared" si="11"/>
        <v>0.0071</v>
      </c>
      <c r="K42" s="66">
        <v>0.0071</v>
      </c>
      <c r="L42" s="67">
        <v>0.0105</v>
      </c>
      <c r="M42" s="67">
        <v>0</v>
      </c>
      <c r="N42" s="67">
        <v>0</v>
      </c>
      <c r="O42" s="83" t="s">
        <v>69</v>
      </c>
      <c r="P42" s="128" t="s">
        <v>174</v>
      </c>
      <c r="Q42" s="109" t="s">
        <v>175</v>
      </c>
    </row>
    <row r="43" spans="1:17" ht="198" customHeight="1">
      <c r="A43" s="176"/>
      <c r="B43" s="177"/>
      <c r="C43" s="120" t="s">
        <v>71</v>
      </c>
      <c r="D43" s="63">
        <v>0.0029</v>
      </c>
      <c r="E43" s="64">
        <v>0.0029</v>
      </c>
      <c r="F43" s="65">
        <v>0.0064</v>
      </c>
      <c r="G43" s="65">
        <f t="shared" si="10"/>
        <v>0.0064</v>
      </c>
      <c r="H43" s="65">
        <v>0.0064</v>
      </c>
      <c r="I43" s="66">
        <v>0.0071</v>
      </c>
      <c r="J43" s="54">
        <f t="shared" si="11"/>
        <v>0.0071</v>
      </c>
      <c r="K43" s="66">
        <v>0.0071</v>
      </c>
      <c r="L43" s="67">
        <v>0.0105</v>
      </c>
      <c r="M43" s="67">
        <v>0</v>
      </c>
      <c r="N43" s="67">
        <v>0</v>
      </c>
      <c r="O43" s="83" t="s">
        <v>72</v>
      </c>
      <c r="P43" s="128" t="s">
        <v>176</v>
      </c>
      <c r="Q43" s="109" t="s">
        <v>177</v>
      </c>
    </row>
    <row r="44" spans="1:17" ht="123.75" customHeight="1">
      <c r="A44" s="176"/>
      <c r="B44" s="177"/>
      <c r="C44" s="120" t="s">
        <v>73</v>
      </c>
      <c r="D44" s="63">
        <v>0.0029</v>
      </c>
      <c r="E44" s="64">
        <v>0.0029</v>
      </c>
      <c r="F44" s="65">
        <v>0.0064</v>
      </c>
      <c r="G44" s="65">
        <f t="shared" si="10"/>
        <v>0.0064</v>
      </c>
      <c r="H44" s="65">
        <v>0.0064</v>
      </c>
      <c r="I44" s="66">
        <v>0.0071</v>
      </c>
      <c r="J44" s="54">
        <f t="shared" si="11"/>
        <v>0.0071</v>
      </c>
      <c r="K44" s="66">
        <v>0.0071</v>
      </c>
      <c r="L44" s="67">
        <v>0.0105</v>
      </c>
      <c r="M44" s="67">
        <v>0</v>
      </c>
      <c r="N44" s="67">
        <v>0</v>
      </c>
      <c r="O44" s="83" t="s">
        <v>74</v>
      </c>
      <c r="P44" s="128" t="s">
        <v>178</v>
      </c>
      <c r="Q44" s="109" t="s">
        <v>179</v>
      </c>
    </row>
    <row r="45" spans="1:17" ht="25.5" customHeight="1">
      <c r="A45" s="176"/>
      <c r="B45" s="115" t="s">
        <v>11</v>
      </c>
      <c r="C45" s="115">
        <f>+D45+F45+I45+L45</f>
        <v>0.2857</v>
      </c>
      <c r="D45" s="115">
        <f>+SUM(D34:D44)</f>
        <v>0.028999999999999998</v>
      </c>
      <c r="E45" s="115">
        <f aca="true" t="shared" si="12" ref="E45:N45">+SUM(E34:E44)</f>
        <v>0.028999999999999998</v>
      </c>
      <c r="F45" s="115">
        <f t="shared" si="12"/>
        <v>0.07040000000000002</v>
      </c>
      <c r="G45" s="115">
        <f t="shared" si="12"/>
        <v>0.07040000000000002</v>
      </c>
      <c r="H45" s="115">
        <f t="shared" si="12"/>
        <v>0.07040000000000002</v>
      </c>
      <c r="I45" s="115">
        <f t="shared" si="12"/>
        <v>0.07100000000000001</v>
      </c>
      <c r="J45" s="115">
        <f t="shared" si="12"/>
        <v>0.07100000000000001</v>
      </c>
      <c r="K45" s="115">
        <f t="shared" si="12"/>
        <v>0.07100000000000001</v>
      </c>
      <c r="L45" s="115">
        <f t="shared" si="12"/>
        <v>0.11529999999999999</v>
      </c>
      <c r="M45" s="115">
        <f t="shared" si="12"/>
        <v>0</v>
      </c>
      <c r="N45" s="115">
        <f t="shared" si="12"/>
        <v>0</v>
      </c>
      <c r="O45" s="115"/>
      <c r="P45" s="115"/>
      <c r="Q45" s="116"/>
    </row>
    <row r="46" spans="1:17" ht="129.75" customHeight="1">
      <c r="A46" s="176"/>
      <c r="B46" s="177" t="s">
        <v>75</v>
      </c>
      <c r="C46" s="120" t="s">
        <v>76</v>
      </c>
      <c r="D46" s="63">
        <v>0.01</v>
      </c>
      <c r="E46" s="64">
        <v>0.01</v>
      </c>
      <c r="F46" s="65">
        <v>0.025</v>
      </c>
      <c r="G46" s="65">
        <f>+(D46-E46)+F46</f>
        <v>0.025</v>
      </c>
      <c r="H46" s="65">
        <v>0.025</v>
      </c>
      <c r="I46" s="72">
        <v>0</v>
      </c>
      <c r="J46" s="52">
        <f t="shared" si="11"/>
        <v>0</v>
      </c>
      <c r="K46" s="72">
        <v>0</v>
      </c>
      <c r="L46" s="72">
        <v>0</v>
      </c>
      <c r="M46" s="72">
        <f>+(J46-K46)+L46</f>
        <v>0</v>
      </c>
      <c r="N46" s="72">
        <v>0</v>
      </c>
      <c r="O46" s="83" t="s">
        <v>77</v>
      </c>
      <c r="P46" s="71"/>
      <c r="Q46" s="123" t="s">
        <v>158</v>
      </c>
    </row>
    <row r="47" spans="1:17" ht="81.75" customHeight="1">
      <c r="A47" s="176"/>
      <c r="B47" s="177"/>
      <c r="C47" s="120" t="s">
        <v>78</v>
      </c>
      <c r="D47" s="71">
        <v>0</v>
      </c>
      <c r="E47" s="72">
        <v>0</v>
      </c>
      <c r="F47" s="72">
        <v>0</v>
      </c>
      <c r="G47" s="72">
        <f>+(D47-E47)+F47</f>
        <v>0</v>
      </c>
      <c r="H47" s="72">
        <v>0</v>
      </c>
      <c r="I47" s="66">
        <v>0.0083</v>
      </c>
      <c r="J47" s="54">
        <f t="shared" si="11"/>
        <v>0.0083</v>
      </c>
      <c r="K47" s="66">
        <v>0.0083</v>
      </c>
      <c r="L47" s="67">
        <v>0.0133</v>
      </c>
      <c r="M47" s="67">
        <v>0</v>
      </c>
      <c r="N47" s="67">
        <v>0</v>
      </c>
      <c r="O47" s="83" t="s">
        <v>79</v>
      </c>
      <c r="P47" s="130" t="s">
        <v>183</v>
      </c>
      <c r="Q47" s="129" t="s">
        <v>180</v>
      </c>
    </row>
    <row r="48" spans="1:17" ht="37.5" customHeight="1">
      <c r="A48" s="176"/>
      <c r="B48" s="177"/>
      <c r="C48" s="120" t="s">
        <v>80</v>
      </c>
      <c r="D48" s="71">
        <v>0</v>
      </c>
      <c r="E48" s="72">
        <v>0</v>
      </c>
      <c r="F48" s="72">
        <v>0</v>
      </c>
      <c r="G48" s="72">
        <f>+(D48-E48)+F48</f>
        <v>0</v>
      </c>
      <c r="H48" s="72">
        <v>0</v>
      </c>
      <c r="I48" s="66">
        <v>0.0083</v>
      </c>
      <c r="J48" s="54">
        <f t="shared" si="11"/>
        <v>0.0083</v>
      </c>
      <c r="K48" s="66">
        <v>0.0083</v>
      </c>
      <c r="L48" s="67">
        <v>0.0133</v>
      </c>
      <c r="M48" s="67">
        <v>0</v>
      </c>
      <c r="N48" s="67">
        <v>0</v>
      </c>
      <c r="O48" s="83" t="s">
        <v>81</v>
      </c>
      <c r="P48" s="130" t="s">
        <v>184</v>
      </c>
      <c r="Q48" s="129" t="s">
        <v>181</v>
      </c>
    </row>
    <row r="49" spans="1:17" ht="54.75" customHeight="1" thickBot="1">
      <c r="A49" s="176"/>
      <c r="B49" s="177"/>
      <c r="C49" s="120" t="s">
        <v>82</v>
      </c>
      <c r="D49" s="71">
        <v>0</v>
      </c>
      <c r="E49" s="72">
        <v>0</v>
      </c>
      <c r="F49" s="72">
        <v>0</v>
      </c>
      <c r="G49" s="72">
        <f>+(D49-E49)+F49</f>
        <v>0</v>
      </c>
      <c r="H49" s="72">
        <v>0</v>
      </c>
      <c r="I49" s="66">
        <v>0.0083</v>
      </c>
      <c r="J49" s="54">
        <f t="shared" si="11"/>
        <v>0.0083</v>
      </c>
      <c r="K49" s="66">
        <v>0.0083</v>
      </c>
      <c r="L49" s="67">
        <v>0.0135</v>
      </c>
      <c r="M49" s="67">
        <v>0</v>
      </c>
      <c r="N49" s="67">
        <v>0</v>
      </c>
      <c r="O49" s="83" t="s">
        <v>83</v>
      </c>
      <c r="P49" s="131" t="s">
        <v>185</v>
      </c>
      <c r="Q49" s="129" t="s">
        <v>182</v>
      </c>
    </row>
    <row r="50" spans="1:17" ht="25.5" customHeight="1">
      <c r="A50" s="176"/>
      <c r="B50" s="115" t="s">
        <v>11</v>
      </c>
      <c r="C50" s="115">
        <f>+D50+F50+I50+L50</f>
        <v>0.1</v>
      </c>
      <c r="D50" s="115">
        <f>+SUM(D46:D49)</f>
        <v>0.01</v>
      </c>
      <c r="E50" s="115">
        <f aca="true" t="shared" si="13" ref="E50:N50">+SUM(E46:E49)</f>
        <v>0.01</v>
      </c>
      <c r="F50" s="115">
        <f t="shared" si="13"/>
        <v>0.025</v>
      </c>
      <c r="G50" s="115">
        <f t="shared" si="13"/>
        <v>0.025</v>
      </c>
      <c r="H50" s="115">
        <f t="shared" si="13"/>
        <v>0.025</v>
      </c>
      <c r="I50" s="115">
        <f t="shared" si="13"/>
        <v>0.0249</v>
      </c>
      <c r="J50" s="115">
        <f t="shared" si="13"/>
        <v>0.0249</v>
      </c>
      <c r="K50" s="115">
        <f t="shared" si="13"/>
        <v>0.0249</v>
      </c>
      <c r="L50" s="115">
        <f t="shared" si="13"/>
        <v>0.0401</v>
      </c>
      <c r="M50" s="115">
        <f t="shared" si="13"/>
        <v>0</v>
      </c>
      <c r="N50" s="115">
        <f t="shared" si="13"/>
        <v>0</v>
      </c>
      <c r="O50" s="115"/>
      <c r="P50" s="115"/>
      <c r="Q50" s="116"/>
    </row>
    <row r="51" spans="1:17" ht="42" customHeight="1">
      <c r="A51" s="176"/>
      <c r="B51" s="153" t="s">
        <v>84</v>
      </c>
      <c r="C51" s="121" t="s">
        <v>85</v>
      </c>
      <c r="D51" s="63">
        <v>0.0035</v>
      </c>
      <c r="E51" s="64">
        <v>0.0035</v>
      </c>
      <c r="F51" s="72">
        <v>0</v>
      </c>
      <c r="G51" s="72">
        <f>+(D51-E51)+F51</f>
        <v>0</v>
      </c>
      <c r="H51" s="72">
        <v>0</v>
      </c>
      <c r="I51" s="72">
        <v>0</v>
      </c>
      <c r="J51" s="52">
        <f t="shared" si="11"/>
        <v>0</v>
      </c>
      <c r="K51" s="72">
        <v>0</v>
      </c>
      <c r="L51" s="72">
        <v>0</v>
      </c>
      <c r="M51" s="72">
        <f>+(J51-K51)+L51</f>
        <v>0</v>
      </c>
      <c r="N51" s="72">
        <v>0</v>
      </c>
      <c r="O51" s="51" t="s">
        <v>86</v>
      </c>
      <c r="P51" s="71"/>
      <c r="Q51" s="104" t="s">
        <v>152</v>
      </c>
    </row>
    <row r="52" spans="1:17" ht="42" customHeight="1">
      <c r="A52" s="176"/>
      <c r="B52" s="153"/>
      <c r="C52" s="121" t="s">
        <v>87</v>
      </c>
      <c r="D52" s="63">
        <v>0.0035</v>
      </c>
      <c r="E52" s="64">
        <v>0.0035</v>
      </c>
      <c r="F52" s="65">
        <v>0.0036</v>
      </c>
      <c r="G52" s="65">
        <f>+(D52-E52)+F52</f>
        <v>0.0036</v>
      </c>
      <c r="H52" s="65">
        <v>0.0036</v>
      </c>
      <c r="I52" s="66">
        <v>0.0036</v>
      </c>
      <c r="J52" s="54">
        <f t="shared" si="11"/>
        <v>0.0036</v>
      </c>
      <c r="K52" s="66">
        <v>0.0036</v>
      </c>
      <c r="L52" s="67">
        <v>0.0036</v>
      </c>
      <c r="M52" s="67">
        <v>0</v>
      </c>
      <c r="N52" s="67">
        <v>0</v>
      </c>
      <c r="O52" s="51" t="s">
        <v>88</v>
      </c>
      <c r="P52" s="135" t="s">
        <v>193</v>
      </c>
      <c r="Q52" s="109" t="s">
        <v>191</v>
      </c>
    </row>
    <row r="53" spans="1:17" ht="42" customHeight="1">
      <c r="A53" s="176"/>
      <c r="B53" s="153"/>
      <c r="C53" s="121" t="s">
        <v>89</v>
      </c>
      <c r="D53" s="71">
        <v>0</v>
      </c>
      <c r="E53" s="72">
        <v>0</v>
      </c>
      <c r="F53" s="65">
        <v>0.0036</v>
      </c>
      <c r="G53" s="65">
        <f>+(D53-E53)+F53</f>
        <v>0.0036</v>
      </c>
      <c r="H53" s="65">
        <v>0.0036</v>
      </c>
      <c r="I53" s="66">
        <v>0.0036</v>
      </c>
      <c r="J53" s="54">
        <f t="shared" si="11"/>
        <v>0.0036</v>
      </c>
      <c r="K53" s="66">
        <v>0.0036</v>
      </c>
      <c r="L53" s="67">
        <v>0.0036</v>
      </c>
      <c r="M53" s="67">
        <v>0</v>
      </c>
      <c r="N53" s="67">
        <v>0</v>
      </c>
      <c r="O53" s="51" t="s">
        <v>90</v>
      </c>
      <c r="P53" s="106" t="s">
        <v>194</v>
      </c>
      <c r="Q53" s="109" t="s">
        <v>192</v>
      </c>
    </row>
    <row r="54" spans="1:17" ht="25.5" customHeight="1">
      <c r="A54" s="176"/>
      <c r="B54" s="115" t="s">
        <v>11</v>
      </c>
      <c r="C54" s="115">
        <f>+D54+F54+I54+L54</f>
        <v>0.0286</v>
      </c>
      <c r="D54" s="115">
        <f>+SUM(D51:D53)</f>
        <v>0.007</v>
      </c>
      <c r="E54" s="115">
        <f aca="true" t="shared" si="14" ref="E54:N54">+SUM(E51:E53)</f>
        <v>0.007</v>
      </c>
      <c r="F54" s="115">
        <f t="shared" si="14"/>
        <v>0.0072</v>
      </c>
      <c r="G54" s="115">
        <f t="shared" si="14"/>
        <v>0.0072</v>
      </c>
      <c r="H54" s="115">
        <f t="shared" si="14"/>
        <v>0.0072</v>
      </c>
      <c r="I54" s="115">
        <f t="shared" si="14"/>
        <v>0.0072</v>
      </c>
      <c r="J54" s="115">
        <f t="shared" si="14"/>
        <v>0.0072</v>
      </c>
      <c r="K54" s="115">
        <f t="shared" si="14"/>
        <v>0.0072</v>
      </c>
      <c r="L54" s="115">
        <f t="shared" si="14"/>
        <v>0.0072</v>
      </c>
      <c r="M54" s="115">
        <f t="shared" si="14"/>
        <v>0</v>
      </c>
      <c r="N54" s="115">
        <f t="shared" si="14"/>
        <v>0</v>
      </c>
      <c r="O54" s="172"/>
      <c r="P54" s="172"/>
      <c r="Q54" s="173"/>
    </row>
    <row r="55" spans="1:17" ht="25.5" customHeight="1">
      <c r="A55" s="176"/>
      <c r="B55" s="115" t="s">
        <v>103</v>
      </c>
      <c r="C55" s="115">
        <f>+SUM(D55+F55+I55+L55)</f>
        <v>0.9999999999999999</v>
      </c>
      <c r="D55" s="154">
        <f>+SUM(D30+D33+D45+D50+D54)</f>
        <v>0.1308</v>
      </c>
      <c r="E55" s="155"/>
      <c r="F55" s="115">
        <f aca="true" t="shared" si="15" ref="F55:M55">+SUM(F30+F33+F45+F50+F54)</f>
        <v>0.2384</v>
      </c>
      <c r="G55" s="115">
        <f t="shared" si="15"/>
        <v>0.2146</v>
      </c>
      <c r="H55" s="115"/>
      <c r="I55" s="115">
        <f t="shared" si="15"/>
        <v>0.2603</v>
      </c>
      <c r="J55" s="115">
        <f t="shared" si="15"/>
        <v>0.2693</v>
      </c>
      <c r="K55" s="115"/>
      <c r="L55" s="115">
        <f t="shared" si="15"/>
        <v>0.37049999999999994</v>
      </c>
      <c r="M55" s="115">
        <f t="shared" si="15"/>
        <v>0.09280000000000001</v>
      </c>
      <c r="N55" s="115"/>
      <c r="O55" s="172"/>
      <c r="P55" s="172"/>
      <c r="Q55" s="173"/>
    </row>
    <row r="56" spans="1:17" ht="25.5" customHeight="1">
      <c r="A56" s="176"/>
      <c r="B56" s="81" t="s">
        <v>104</v>
      </c>
      <c r="C56" s="119">
        <f>+SUM(D56+H56+K56+N56)</f>
        <v>0.6024</v>
      </c>
      <c r="D56" s="166">
        <f>+SUM(E30+E33+E45+E50+E54)</f>
        <v>0.1308</v>
      </c>
      <c r="E56" s="167"/>
      <c r="F56" s="119"/>
      <c r="G56" s="119"/>
      <c r="H56" s="119">
        <f>+SUM(H30+H33+H45+H50+H54)</f>
        <v>0.2146</v>
      </c>
      <c r="I56" s="119"/>
      <c r="J56" s="119"/>
      <c r="K56" s="119">
        <f>+SUM(K30+K33+K45+K50+K54)</f>
        <v>0.257</v>
      </c>
      <c r="L56" s="119"/>
      <c r="M56" s="119"/>
      <c r="N56" s="119">
        <f>+SUM(N30+N33+N45+N50+N54)</f>
        <v>0</v>
      </c>
      <c r="O56" s="174"/>
      <c r="P56" s="174"/>
      <c r="Q56" s="175"/>
    </row>
    <row r="57" spans="1:17" ht="42" customHeight="1">
      <c r="A57" s="170" t="s">
        <v>106</v>
      </c>
      <c r="B57" s="178" t="s">
        <v>107</v>
      </c>
      <c r="C57" s="122" t="s">
        <v>108</v>
      </c>
      <c r="D57" s="64">
        <v>0.1231</v>
      </c>
      <c r="E57" s="64">
        <v>0.1231</v>
      </c>
      <c r="F57" s="72">
        <v>0</v>
      </c>
      <c r="G57" s="72">
        <f>+(D57-E57)+F57</f>
        <v>0</v>
      </c>
      <c r="H57" s="72">
        <v>0</v>
      </c>
      <c r="I57" s="72">
        <v>0</v>
      </c>
      <c r="J57" s="52">
        <f>(G57-H57)+I57</f>
        <v>0</v>
      </c>
      <c r="K57" s="72">
        <v>0</v>
      </c>
      <c r="L57" s="72">
        <v>0</v>
      </c>
      <c r="M57" s="72">
        <f>+(J57-K57)+L57</f>
        <v>0</v>
      </c>
      <c r="N57" s="72">
        <v>0</v>
      </c>
      <c r="O57" s="122" t="s">
        <v>109</v>
      </c>
      <c r="P57" s="111"/>
      <c r="Q57" s="123" t="s">
        <v>153</v>
      </c>
    </row>
    <row r="58" spans="1:17" ht="42" customHeight="1">
      <c r="A58" s="170"/>
      <c r="B58" s="178"/>
      <c r="C58" s="122" t="s">
        <v>110</v>
      </c>
      <c r="D58" s="72">
        <v>0</v>
      </c>
      <c r="E58" s="72">
        <v>0</v>
      </c>
      <c r="F58" s="73">
        <v>0.1309</v>
      </c>
      <c r="G58" s="73">
        <f>+(D58-E58)+F58</f>
        <v>0.1309</v>
      </c>
      <c r="H58" s="73">
        <v>0.1309</v>
      </c>
      <c r="I58" s="66">
        <v>0.123</v>
      </c>
      <c r="J58" s="54">
        <f>(G58-H58)+I58</f>
        <v>0.123</v>
      </c>
      <c r="K58" s="66">
        <v>0.123</v>
      </c>
      <c r="L58" s="67">
        <v>0.123</v>
      </c>
      <c r="M58" s="67">
        <v>0</v>
      </c>
      <c r="N58" s="67">
        <v>0</v>
      </c>
      <c r="O58" s="122" t="s">
        <v>111</v>
      </c>
      <c r="P58" s="106" t="s">
        <v>195</v>
      </c>
      <c r="Q58" s="113" t="s">
        <v>196</v>
      </c>
    </row>
    <row r="59" spans="1:17" ht="25.5" customHeight="1">
      <c r="A59" s="170"/>
      <c r="B59" s="115" t="s">
        <v>11</v>
      </c>
      <c r="C59" s="115">
        <f>+D59+F59+I59+L59</f>
        <v>0.5</v>
      </c>
      <c r="D59" s="115">
        <f>+SUM(D57:D58)</f>
        <v>0.1231</v>
      </c>
      <c r="E59" s="115">
        <f aca="true" t="shared" si="16" ref="E59:N59">+SUM(E57:E58)</f>
        <v>0.1231</v>
      </c>
      <c r="F59" s="115">
        <f t="shared" si="16"/>
        <v>0.1309</v>
      </c>
      <c r="G59" s="115">
        <f t="shared" si="16"/>
        <v>0.1309</v>
      </c>
      <c r="H59" s="115">
        <f t="shared" si="16"/>
        <v>0.1309</v>
      </c>
      <c r="I59" s="115">
        <f t="shared" si="16"/>
        <v>0.123</v>
      </c>
      <c r="J59" s="115">
        <f t="shared" si="16"/>
        <v>0.123</v>
      </c>
      <c r="K59" s="115">
        <f t="shared" si="16"/>
        <v>0.123</v>
      </c>
      <c r="L59" s="115">
        <f t="shared" si="16"/>
        <v>0.123</v>
      </c>
      <c r="M59" s="115">
        <f t="shared" si="16"/>
        <v>0</v>
      </c>
      <c r="N59" s="115">
        <f t="shared" si="16"/>
        <v>0</v>
      </c>
      <c r="O59" s="115"/>
      <c r="P59" s="115"/>
      <c r="Q59" s="116"/>
    </row>
    <row r="60" spans="1:17" ht="184.5" customHeight="1">
      <c r="A60" s="170"/>
      <c r="B60" s="122" t="s">
        <v>112</v>
      </c>
      <c r="C60" s="122" t="s">
        <v>113</v>
      </c>
      <c r="D60" s="64">
        <v>0.125</v>
      </c>
      <c r="E60" s="64">
        <v>0.125</v>
      </c>
      <c r="F60" s="73">
        <v>0.125</v>
      </c>
      <c r="G60" s="73">
        <f>+(D60-E60)+F60</f>
        <v>0.125</v>
      </c>
      <c r="H60" s="73">
        <v>0.125</v>
      </c>
      <c r="I60" s="66">
        <v>0.125</v>
      </c>
      <c r="J60" s="54">
        <f>(G60-H60)+I60</f>
        <v>0.125</v>
      </c>
      <c r="K60" s="66">
        <v>0.1063</v>
      </c>
      <c r="L60" s="67">
        <v>0.125</v>
      </c>
      <c r="M60" s="67">
        <v>0</v>
      </c>
      <c r="N60" s="67">
        <v>0</v>
      </c>
      <c r="O60" s="122" t="s">
        <v>114</v>
      </c>
      <c r="P60" s="108" t="s">
        <v>195</v>
      </c>
      <c r="Q60" s="107" t="s">
        <v>197</v>
      </c>
    </row>
    <row r="61" spans="1:17" ht="25.5" customHeight="1">
      <c r="A61" s="170"/>
      <c r="B61" s="115" t="s">
        <v>11</v>
      </c>
      <c r="C61" s="115">
        <f>+D61+F61+I61+L61</f>
        <v>0.5</v>
      </c>
      <c r="D61" s="115">
        <f>+D60</f>
        <v>0.125</v>
      </c>
      <c r="E61" s="115">
        <f aca="true" t="shared" si="17" ref="E61:N61">+E60</f>
        <v>0.125</v>
      </c>
      <c r="F61" s="115">
        <f t="shared" si="17"/>
        <v>0.125</v>
      </c>
      <c r="G61" s="115">
        <f t="shared" si="17"/>
        <v>0.125</v>
      </c>
      <c r="H61" s="115">
        <f t="shared" si="17"/>
        <v>0.125</v>
      </c>
      <c r="I61" s="115">
        <f t="shared" si="17"/>
        <v>0.125</v>
      </c>
      <c r="J61" s="115">
        <f t="shared" si="17"/>
        <v>0.125</v>
      </c>
      <c r="K61" s="115">
        <f t="shared" si="17"/>
        <v>0.1063</v>
      </c>
      <c r="L61" s="115">
        <f t="shared" si="17"/>
        <v>0.125</v>
      </c>
      <c r="M61" s="115">
        <f t="shared" si="17"/>
        <v>0</v>
      </c>
      <c r="N61" s="115">
        <f t="shared" si="17"/>
        <v>0</v>
      </c>
      <c r="O61" s="172"/>
      <c r="P61" s="172"/>
      <c r="Q61" s="173"/>
    </row>
    <row r="62" spans="1:17" ht="25.5" customHeight="1">
      <c r="A62" s="170"/>
      <c r="B62" s="115" t="s">
        <v>103</v>
      </c>
      <c r="C62" s="115">
        <f>+C61+C59</f>
        <v>1</v>
      </c>
      <c r="D62" s="154">
        <f>+D61+D59</f>
        <v>0.2481</v>
      </c>
      <c r="E62" s="155"/>
      <c r="F62" s="115">
        <f aca="true" t="shared" si="18" ref="F62:M62">+F61+F59</f>
        <v>0.2559</v>
      </c>
      <c r="G62" s="115">
        <f t="shared" si="18"/>
        <v>0.2559</v>
      </c>
      <c r="H62" s="115"/>
      <c r="I62" s="115">
        <f t="shared" si="18"/>
        <v>0.248</v>
      </c>
      <c r="J62" s="115">
        <f t="shared" si="18"/>
        <v>0.248</v>
      </c>
      <c r="K62" s="115"/>
      <c r="L62" s="115">
        <f t="shared" si="18"/>
        <v>0.248</v>
      </c>
      <c r="M62" s="115">
        <f t="shared" si="18"/>
        <v>0</v>
      </c>
      <c r="N62" s="115"/>
      <c r="O62" s="172"/>
      <c r="P62" s="172"/>
      <c r="Q62" s="173"/>
    </row>
    <row r="63" spans="1:17" ht="25.5" customHeight="1" thickBot="1">
      <c r="A63" s="171"/>
      <c r="B63" s="95" t="s">
        <v>104</v>
      </c>
      <c r="C63" s="117">
        <f>+SUM(D63+H63+K63+N63)</f>
        <v>0.7333000000000001</v>
      </c>
      <c r="D63" s="164">
        <f>+E61+E59</f>
        <v>0.2481</v>
      </c>
      <c r="E63" s="165"/>
      <c r="F63" s="117"/>
      <c r="G63" s="117"/>
      <c r="H63" s="117">
        <f>+H61+H59</f>
        <v>0.2559</v>
      </c>
      <c r="I63" s="117"/>
      <c r="J63" s="117"/>
      <c r="K63" s="117">
        <f>+K61+K59</f>
        <v>0.2293</v>
      </c>
      <c r="L63" s="117"/>
      <c r="M63" s="117"/>
      <c r="N63" s="117">
        <f>+N61+N59</f>
        <v>0</v>
      </c>
      <c r="O63" s="168"/>
      <c r="P63" s="168"/>
      <c r="Q63" s="169"/>
    </row>
    <row r="64" ht="25.5" customHeight="1" thickTop="1"/>
  </sheetData>
  <sheetProtection/>
  <mergeCells count="30">
    <mergeCell ref="O63:Q63"/>
    <mergeCell ref="A57:A63"/>
    <mergeCell ref="O24:Q25"/>
    <mergeCell ref="O54:Q55"/>
    <mergeCell ref="O26:Q26"/>
    <mergeCell ref="O56:Q56"/>
    <mergeCell ref="A27:A56"/>
    <mergeCell ref="B34:B44"/>
    <mergeCell ref="B46:B49"/>
    <mergeCell ref="O61:Q62"/>
    <mergeCell ref="B57:B58"/>
    <mergeCell ref="B27:B29"/>
    <mergeCell ref="B31:B32"/>
    <mergeCell ref="A4:A26"/>
    <mergeCell ref="B8:B10"/>
    <mergeCell ref="B12:B14"/>
    <mergeCell ref="D63:E63"/>
    <mergeCell ref="D25:E25"/>
    <mergeCell ref="D26:E26"/>
    <mergeCell ref="D55:E55"/>
    <mergeCell ref="D56:E56"/>
    <mergeCell ref="B51:B53"/>
    <mergeCell ref="D62:E62"/>
    <mergeCell ref="N1:P1"/>
    <mergeCell ref="B1:M1"/>
    <mergeCell ref="B2:M2"/>
    <mergeCell ref="N2:O2"/>
    <mergeCell ref="P2:Q2"/>
    <mergeCell ref="B18:B19"/>
    <mergeCell ref="B21:B23"/>
  </mergeCells>
  <hyperlinks>
    <hyperlink ref="P38" r:id="rId1" display="www.saludcapital.gov.co/ Sharepoint / POA DPS /Documentos /PGDI 2020 /EF POLÍTICAS PÚBLICAS/ 1. Seguimiento y control a la inversión por poblaciones especiales y por ciclo de vida/ III seguimiento"/>
    <hyperlink ref="P39" r:id="rId2" display="www.saludcapital.gov.co/ Sharepoint / POA DPS /Documentos /PGDI 2020 /EF POLÍTICAS PÚBLICAS/ 2. Seguimiento y control a la inversión por PP/ III seguimiento"/>
    <hyperlink ref="P31" r:id="rId3" display="www.saludcapital.gov.co/ Sharepoint / POA DPS /Documentos /PGDI 2020 /EF ANÁLISIS DE PROYECTOS /1. Planeación y Gestión de Recursos Financieros/ a.PAS-POAI-Plan Financiero/Plan Financiero/ III seguimiento"/>
    <hyperlink ref="P32" r:id="rId4" display="www.saludcapital.gov.co/ Sharepoint / POA DPS /Documentos /PGDI 2020 /EF ANÁLISIS DE PROYECTOS /1. Planeación y Gestión de Recursos Financieros/ b.Seguimiento y control a la inversión por PI/ III seguimiento"/>
    <hyperlink ref="P35" r:id="rId5" display="www.saludcapital.gov.co/ Sharepoint / POA DPS /Documentos /PGDI 2020 /EF ANÁLISIS DE PROYECTOS /2. Rediseñar y propiciar medodología e instrumentos de la formulación seguimiento control y evaluación de la inversión 2020 2024/ b.sAsisitencia profesional en proceso de formulación, seguimiento y control de la inversión/ III seguimiento"/>
    <hyperlink ref="P37" r:id="rId6" display="www.saludcapital.gov.co/ Sharepoint / POA DPS /Documentos /PGDI 2020 /EF ANÁLISIS DE PROYECTOS /2. Rediseñar y propiciar medodología e instrumentos de la formulación seguimiento control y evaluación de la inversión 2020 2024/ d.seguimiento y control a metas de producto y resultados/ III seguimiento"/>
    <hyperlink ref="P42" r:id="rId7" display="www.saludcapital.gov.co/ Sharepoint / POA DPS /Documentos /PGDI 2020 /EF ANÁLISIS DE PROYECTOS /2. Rediseñar y propiciar medodología e instrumentos de la formulación seguimiento control y evaluación de la inversión 2020 2024/ g. Actualización, seguimiento y control a la inversión SEGPLAN/ III seguimiento"/>
    <hyperlink ref="P43" r:id="rId8" display="www.saludcapital.gov.co/ Sharepoint / POA DPS /Documentos /PGDI 2020 /EF ANÁLISIS DE PROYECTOS /2. Rediseñar y propiciar medodología e instrumentos de la formulación seguimiento control y evaluación de la inversión 2020 2024/ h. Actualización seguimiento y control a la inversión aplicativo MSPS/ III seguimiento"/>
    <hyperlink ref="P44" r:id="rId9" display="www.saludcapital.gov.co/ Sharepoint / POA DPS /Documentos /PGDI 2020 /EF ANÁLISIS DE PROYECTOS /2. Rediseñar y propiciar medodología e instrumentos de la formulación seguimiento control y evaluación de la inversión 2020 2024/ i. Informe de resultados de inversión social/ III seguimiento"/>
    <hyperlink ref="P47" r:id="rId10" display="www.saludcapital.gov.co/ Sharepoint / POA DPS /Documentos /PGDI 2020 /EF ANÁLISIS DE PROYECTOS /3. Formulación de PI en el marco del nuevo PTS 2020 2024/ b. Armonización de planeación estratégica sectorial con Modelo de gestión y desempeño Institucional/ III seguimiento"/>
    <hyperlink ref="P48" r:id="rId11" display="www.saludcapital.gov.co/ Sharepoint / POA DPS /Documentos /PGDI 2020 /EF ANÁLISIS DE PROYECTOS /3. Formulación de PI en el marco del nuevo PTS 2020 2024/ c. Armonización PTS con Plan de Gobierno/ III seguimiento"/>
    <hyperlink ref="P49" r:id="rId12" display="www.saludcapital.gov.co/ Sharepoint / POA DPS /Documentos /PGDI 2020 /EF ANÁLISIS DE PROYECTOS /3. Formulación de PI en el marco del nuevo PTS 2020 2024/ d. Formulación de PI en el marco PTS 2020-2024/ III seguimiento"/>
    <hyperlink ref="P52" r:id="rId13" display="https://web.microsoftstream.com/video/f04ea45f-86e8-4652-97ff-59a5ab63e4ce"/>
    <hyperlink ref="P36" r:id="rId14" display="www.saludcapital.gov.co/ Sharepoint / POA DPS /Documentos /PGDI 2020 /EF ANÁLISIS DE SITUACIÓN EN SALUD /4. Seguimientoy control de indicadores trazadores de salud pública e indicadores ODS/III seguimiento/"/>
    <hyperlink ref="P9" r:id="rId15" display="www.saludcapital.gov.co/ Sharepoint / POA DPS /Documentos /PGDI 2020 /FORMULACIÓN Y SEGUIMIENTO/III Seguimiento"/>
    <hyperlink ref="P27" r:id="rId16" display="https://saludcapitalgovco.sharepoint.com/sites/poadireccindeplaneacinsectorial/Documentos%20compartidos/Forms/AllItems.aspx?viewid=3cd4f9f1%2Daae3%2D4351%2D8d8f%2D0a79ccd83f49&amp;id=%2Fsites%2Fpoadireccindeplaneacinsectorial%2FDocumentos%20compartidos%2FPOGDI%202020%2FEF%20GESTI%C3%93N%20DEL%20CONOCIMIENTO%20Y%20LA%20INNOVACI%C3%93N"/>
    <hyperlink ref="P28" r:id="rId17" display="https://saludcapitalgovco.sharepoint.com/sites/poadireccindeplaneacinsectorial/Documentos%20compartidos/Forms/AllItems.aspx?viewid=3cd4f9f1%2Daae3%2D4351%2D8d8f%2D0a79ccd83f49&amp;id=%2Fsites%2Fpoadireccindeplaneacinsectorial%2FDocumentos%20compartidos%2FPOGDI%202020%2FEF%20GESTI%C3%93N%20DE%20LA%20INFORMACI%C3%93N"/>
    <hyperlink ref="P29" r:id="rId18" display="https://saludcapitalgovco.sharepoint.com/sites/poadireccindeplaneacinsectorial/Documentos%20compartidos/Forms/AllItems.aspx?viewid=3cd4f9f1%2Daae3%2D4351%2D8d8f%2D0a79ccd83f49&amp;id=%2Fsites%2Fpoadireccindeplaneacinsectorial%2FDocumentos%20compartidos%2FPOGDI%202020%2FEF%20AN%C3%81LISIS%20DE%20SITUACI%C3%93N%20EN%20SALUD"/>
  </hyperlinks>
  <printOptions/>
  <pageMargins left="0.31496062992125984" right="0.31496062992125984" top="0.35433070866141736" bottom="0.35433070866141736" header="0.31496062992125984" footer="0.31496062992125984"/>
  <pageSetup orientation="landscape" scale="70" r:id="rId22"/>
  <drawing r:id="rId21"/>
  <legacyDrawing r:id="rId20"/>
</worksheet>
</file>

<file path=xl/worksheets/sheet3.xml><?xml version="1.0" encoding="utf-8"?>
<worksheet xmlns="http://schemas.openxmlformats.org/spreadsheetml/2006/main" xmlns:r="http://schemas.openxmlformats.org/officeDocument/2006/relationships">
  <dimension ref="B1:BJ30"/>
  <sheetViews>
    <sheetView zoomScalePageLayoutView="0" workbookViewId="0" topLeftCell="A1">
      <selection activeCell="J34" sqref="J34"/>
    </sheetView>
  </sheetViews>
  <sheetFormatPr defaultColWidth="10.8515625" defaultRowHeight="42" customHeight="1"/>
  <cols>
    <col min="1" max="1" width="5.00390625" style="16" customWidth="1"/>
    <col min="2" max="2" width="33.7109375" style="16" customWidth="1"/>
    <col min="3" max="10" width="7.7109375" style="16" customWidth="1"/>
    <col min="11" max="11" width="12.140625" style="1" customWidth="1"/>
    <col min="12" max="12" width="8.7109375" style="1" customWidth="1"/>
    <col min="13" max="13" width="10.421875" style="1" customWidth="1"/>
    <col min="14" max="46" width="5.7109375" style="16" customWidth="1"/>
    <col min="47" max="48" width="7.7109375" style="16" customWidth="1"/>
    <col min="49" max="50" width="10.7109375" style="16" customWidth="1"/>
    <col min="51" max="51" width="30.7109375" style="16" customWidth="1"/>
    <col min="52" max="59" width="5.7109375" style="16" customWidth="1"/>
    <col min="60" max="61" width="7.7109375" style="16" customWidth="1"/>
    <col min="62" max="16384" width="10.8515625" style="16" customWidth="1"/>
  </cols>
  <sheetData>
    <row r="1" ht="42" customHeight="1" thickBot="1">
      <c r="N1" s="17"/>
    </row>
    <row r="2" spans="2:17" ht="24.75" customHeight="1">
      <c r="B2" s="188" t="s">
        <v>126</v>
      </c>
      <c r="C2" s="189"/>
      <c r="D2" s="189"/>
      <c r="E2" s="189"/>
      <c r="F2" s="189"/>
      <c r="G2" s="189"/>
      <c r="H2" s="189"/>
      <c r="I2" s="189"/>
      <c r="J2" s="189"/>
      <c r="K2" s="189"/>
      <c r="L2" s="189"/>
      <c r="M2" s="190"/>
      <c r="N2" s="17"/>
      <c r="P2" s="18"/>
      <c r="Q2" s="19"/>
    </row>
    <row r="3" spans="2:17" ht="24.75" customHeight="1">
      <c r="B3" s="191" t="s">
        <v>8</v>
      </c>
      <c r="C3" s="192" t="s">
        <v>30</v>
      </c>
      <c r="D3" s="192"/>
      <c r="E3" s="192" t="s">
        <v>31</v>
      </c>
      <c r="F3" s="192"/>
      <c r="G3" s="192" t="s">
        <v>32</v>
      </c>
      <c r="H3" s="192"/>
      <c r="I3" s="192" t="s">
        <v>33</v>
      </c>
      <c r="J3" s="192"/>
      <c r="K3" s="192" t="s">
        <v>34</v>
      </c>
      <c r="L3" s="192"/>
      <c r="M3" s="187" t="s">
        <v>37</v>
      </c>
      <c r="N3" s="17"/>
      <c r="P3" s="18"/>
      <c r="Q3" s="20"/>
    </row>
    <row r="4" spans="2:14" s="22" customFormat="1" ht="24.75" customHeight="1">
      <c r="B4" s="191"/>
      <c r="C4" s="10" t="s">
        <v>35</v>
      </c>
      <c r="D4" s="10" t="s">
        <v>36</v>
      </c>
      <c r="E4" s="10" t="s">
        <v>35</v>
      </c>
      <c r="F4" s="10" t="s">
        <v>36</v>
      </c>
      <c r="G4" s="10" t="s">
        <v>35</v>
      </c>
      <c r="H4" s="10" t="s">
        <v>36</v>
      </c>
      <c r="I4" s="10" t="s">
        <v>35</v>
      </c>
      <c r="J4" s="10" t="s">
        <v>36</v>
      </c>
      <c r="K4" s="10" t="s">
        <v>35</v>
      </c>
      <c r="L4" s="10" t="s">
        <v>36</v>
      </c>
      <c r="M4" s="187"/>
      <c r="N4" s="21"/>
    </row>
    <row r="5" spans="2:14" ht="42" customHeight="1">
      <c r="B5" s="23" t="s">
        <v>38</v>
      </c>
      <c r="C5" s="24">
        <f>+'Reporte Trimestral'!D5</f>
        <v>0</v>
      </c>
      <c r="D5" s="25">
        <f>+'Reporte Trimestral'!E5</f>
        <v>0</v>
      </c>
      <c r="E5" s="24">
        <f>+'Reporte Trimestral'!F5</f>
        <v>0.1333</v>
      </c>
      <c r="F5" s="25">
        <f>+'Reporte Trimestral'!H5</f>
        <v>0.0886</v>
      </c>
      <c r="G5" s="24">
        <f>+'Reporte Trimestral'!I5</f>
        <v>0.1333</v>
      </c>
      <c r="H5" s="25">
        <f>+'Reporte Trimestral'!K5</f>
        <v>0.1602</v>
      </c>
      <c r="I5" s="24">
        <f>+'Reporte Trimestral'!L5</f>
        <v>0</v>
      </c>
      <c r="J5" s="25">
        <f>+'Reporte Trimestral'!N5</f>
        <v>0</v>
      </c>
      <c r="K5" s="11">
        <f>+SUM(C5+E5+G5+I5)</f>
        <v>0.2666</v>
      </c>
      <c r="L5" s="12">
        <f>+SUM(D5+F5+H5+J5)</f>
        <v>0.24880000000000002</v>
      </c>
      <c r="M5" s="13">
        <f>((L5*100)/K5)/100</f>
        <v>0.9332333083270818</v>
      </c>
      <c r="N5" s="17"/>
    </row>
    <row r="6" spans="2:13" ht="42" customHeight="1">
      <c r="B6" s="23" t="s">
        <v>25</v>
      </c>
      <c r="C6" s="24">
        <f>+'Reporte Trimestral'!D7</f>
        <v>0.0167</v>
      </c>
      <c r="D6" s="25">
        <f>+'Reporte Trimestral'!E7</f>
        <v>0.0167</v>
      </c>
      <c r="E6" s="24">
        <f>+'Reporte Trimestral'!F7</f>
        <v>0.0167</v>
      </c>
      <c r="F6" s="25">
        <f>+'Reporte Trimestral'!H7</f>
        <v>0.0167</v>
      </c>
      <c r="G6" s="24">
        <f>+'Reporte Trimestral'!I7</f>
        <v>0.0167</v>
      </c>
      <c r="H6" s="25">
        <f>+'Reporte Trimestral'!K7</f>
        <v>0.0167</v>
      </c>
      <c r="I6" s="24">
        <f>+'Reporte Trimestral'!L7</f>
        <v>0.0167</v>
      </c>
      <c r="J6" s="25">
        <f>+'Reporte Trimestral'!N7</f>
        <v>0</v>
      </c>
      <c r="K6" s="11">
        <f aca="true" t="shared" si="0" ref="K6:K11">+SUM(C6+E6+G6+I6)</f>
        <v>0.0668</v>
      </c>
      <c r="L6" s="12">
        <f aca="true" t="shared" si="1" ref="L6:L11">+SUM(D6+F6+H6+J6)</f>
        <v>0.0501</v>
      </c>
      <c r="M6" s="13">
        <f aca="true" t="shared" si="2" ref="M6:M11">((L6*100)/K6)/100</f>
        <v>0.75</v>
      </c>
    </row>
    <row r="7" spans="2:13" ht="42" customHeight="1">
      <c r="B7" s="23" t="s">
        <v>13</v>
      </c>
      <c r="C7" s="24">
        <f>+'Reporte Trimestral'!D11</f>
        <v>0.1068</v>
      </c>
      <c r="D7" s="25">
        <f>+'Reporte Trimestral'!E11</f>
        <v>0.1068</v>
      </c>
      <c r="E7" s="24">
        <f>+'Reporte Trimestral'!F11</f>
        <v>0.0535</v>
      </c>
      <c r="F7" s="25">
        <f>+'Reporte Trimestral'!H11</f>
        <v>0.0535</v>
      </c>
      <c r="G7" s="24">
        <f>+'Reporte Trimestral'!I11</f>
        <v>0.0535</v>
      </c>
      <c r="H7" s="25">
        <f>+'Reporte Trimestral'!K11</f>
        <v>0.0535</v>
      </c>
      <c r="I7" s="24">
        <f>+'Reporte Trimestral'!L11</f>
        <v>0.0535</v>
      </c>
      <c r="J7" s="25">
        <f>+'Reporte Trimestral'!N11</f>
        <v>0</v>
      </c>
      <c r="K7" s="11">
        <f t="shared" si="0"/>
        <v>0.2673</v>
      </c>
      <c r="L7" s="12">
        <f t="shared" si="1"/>
        <v>0.2138</v>
      </c>
      <c r="M7" s="13">
        <f t="shared" si="2"/>
        <v>0.799850355405911</v>
      </c>
    </row>
    <row r="8" spans="2:13" ht="42" customHeight="1">
      <c r="B8" s="23" t="s">
        <v>14</v>
      </c>
      <c r="C8" s="24">
        <f>+'Reporte Trimestral'!D15</f>
        <v>0</v>
      </c>
      <c r="D8" s="25">
        <f>+'Reporte Trimestral'!E15</f>
        <v>0</v>
      </c>
      <c r="E8" s="24">
        <f>+'Reporte Trimestral'!F15</f>
        <v>0</v>
      </c>
      <c r="F8" s="25">
        <f>+'Reporte Trimestral'!H15</f>
        <v>0</v>
      </c>
      <c r="G8" s="24">
        <f>+'Reporte Trimestral'!I15</f>
        <v>0.06609999999999999</v>
      </c>
      <c r="H8" s="25">
        <f>+'Reporte Trimestral'!K15</f>
        <v>0.06609999999999999</v>
      </c>
      <c r="I8" s="24">
        <f>+'Reporte Trimestral'!L15</f>
        <v>0</v>
      </c>
      <c r="J8" s="25">
        <f>+'Reporte Trimestral'!N15</f>
        <v>0</v>
      </c>
      <c r="K8" s="11">
        <f t="shared" si="0"/>
        <v>0.06609999999999999</v>
      </c>
      <c r="L8" s="12">
        <f t="shared" si="1"/>
        <v>0.06609999999999999</v>
      </c>
      <c r="M8" s="13">
        <f t="shared" si="2"/>
        <v>1</v>
      </c>
    </row>
    <row r="9" spans="2:13" ht="42" customHeight="1">
      <c r="B9" s="26" t="s">
        <v>17</v>
      </c>
      <c r="C9" s="27">
        <f>+'Reporte Trimestral'!D17</f>
        <v>0</v>
      </c>
      <c r="D9" s="28">
        <f>+'Reporte Trimestral'!E17</f>
        <v>0</v>
      </c>
      <c r="E9" s="27">
        <f>+'Reporte Trimestral'!F17</f>
        <v>0</v>
      </c>
      <c r="F9" s="28">
        <f>+'Reporte Trimestral'!H17</f>
        <v>0</v>
      </c>
      <c r="G9" s="27">
        <f>+'Reporte Trimestral'!I17</f>
        <v>0.0667</v>
      </c>
      <c r="H9" s="28">
        <f>+'Reporte Trimestral'!K17</f>
        <v>0.0667</v>
      </c>
      <c r="I9" s="27">
        <f>+'Reporte Trimestral'!L17</f>
        <v>0</v>
      </c>
      <c r="J9" s="28">
        <f>+'Reporte Trimestral'!N17</f>
        <v>0</v>
      </c>
      <c r="K9" s="11">
        <f t="shared" si="0"/>
        <v>0.0667</v>
      </c>
      <c r="L9" s="12">
        <f t="shared" si="1"/>
        <v>0.0667</v>
      </c>
      <c r="M9" s="13">
        <f t="shared" si="2"/>
        <v>1</v>
      </c>
    </row>
    <row r="10" spans="2:13" ht="42" customHeight="1">
      <c r="B10" s="26" t="s">
        <v>21</v>
      </c>
      <c r="C10" s="27">
        <f>+'Reporte Trimestral'!D20</f>
        <v>0</v>
      </c>
      <c r="D10" s="28">
        <f>+'Reporte Trimestral'!E20</f>
        <v>0</v>
      </c>
      <c r="E10" s="27">
        <f>+'Reporte Trimestral'!F20</f>
        <v>0.1</v>
      </c>
      <c r="F10" s="28">
        <f>+'Reporte Trimestral'!H20</f>
        <v>0</v>
      </c>
      <c r="G10" s="27">
        <f>+'Reporte Trimestral'!I20</f>
        <v>0</v>
      </c>
      <c r="H10" s="28">
        <f>+'Reporte Trimestral'!K20</f>
        <v>0.1</v>
      </c>
      <c r="I10" s="27">
        <f>+'Reporte Trimestral'!L20</f>
        <v>0.1</v>
      </c>
      <c r="J10" s="28">
        <f>+'Reporte Trimestral'!N20</f>
        <v>0</v>
      </c>
      <c r="K10" s="11">
        <f t="shared" si="0"/>
        <v>0.2</v>
      </c>
      <c r="L10" s="12">
        <f t="shared" si="1"/>
        <v>0.1</v>
      </c>
      <c r="M10" s="13">
        <f t="shared" si="2"/>
        <v>0.5</v>
      </c>
    </row>
    <row r="11" spans="2:13" ht="42" customHeight="1">
      <c r="B11" s="26" t="s">
        <v>19</v>
      </c>
      <c r="C11" s="27">
        <f>+'Reporte Trimestral'!D24</f>
        <v>0.0133</v>
      </c>
      <c r="D11" s="28">
        <f>+'Reporte Trimestral'!E24</f>
        <v>0.0133</v>
      </c>
      <c r="E11" s="27">
        <f>+'Reporte Trimestral'!F24</f>
        <v>0.0133</v>
      </c>
      <c r="F11" s="28">
        <f>+'Reporte Trimestral'!H24</f>
        <v>0.0116</v>
      </c>
      <c r="G11" s="27">
        <f>+'Reporte Trimestral'!I24</f>
        <v>0.0266</v>
      </c>
      <c r="H11" s="28">
        <f>+'Reporte Trimestral'!K24</f>
        <v>0.0283</v>
      </c>
      <c r="I11" s="27">
        <f>+'Reporte Trimestral'!L24</f>
        <v>0.0133</v>
      </c>
      <c r="J11" s="28">
        <f>+'Reporte Trimestral'!N24</f>
        <v>0</v>
      </c>
      <c r="K11" s="11">
        <f t="shared" si="0"/>
        <v>0.0665</v>
      </c>
      <c r="L11" s="12">
        <f t="shared" si="1"/>
        <v>0.0532</v>
      </c>
      <c r="M11" s="13">
        <f t="shared" si="2"/>
        <v>0.7999999999999998</v>
      </c>
    </row>
    <row r="12" spans="2:14" s="29" customFormat="1" ht="42" customHeight="1" thickBot="1">
      <c r="B12" s="181"/>
      <c r="C12" s="182"/>
      <c r="D12" s="182"/>
      <c r="E12" s="182"/>
      <c r="F12" s="182"/>
      <c r="G12" s="182"/>
      <c r="H12" s="182"/>
      <c r="I12" s="182"/>
      <c r="J12" s="183"/>
      <c r="K12" s="14">
        <f>+SUM(K5:K11)</f>
        <v>1</v>
      </c>
      <c r="L12" s="14">
        <f>+SUM(L5:L11)</f>
        <v>0.7987</v>
      </c>
      <c r="M12" s="15">
        <f>+AVERAGE(M5:M11)</f>
        <v>0.8261548091047132</v>
      </c>
      <c r="N12" s="7"/>
    </row>
    <row r="13" spans="3:14" s="30" customFormat="1" ht="42" customHeight="1" thickBot="1">
      <c r="C13" s="31"/>
      <c r="D13" s="31"/>
      <c r="E13" s="31"/>
      <c r="F13" s="31"/>
      <c r="G13" s="31"/>
      <c r="H13" s="31"/>
      <c r="I13" s="31"/>
      <c r="J13" s="31"/>
      <c r="K13" s="2"/>
      <c r="L13" s="3"/>
      <c r="M13" s="6"/>
      <c r="N13" s="7"/>
    </row>
    <row r="14" spans="2:37" ht="42" customHeight="1">
      <c r="B14" s="193" t="s">
        <v>127</v>
      </c>
      <c r="C14" s="194"/>
      <c r="D14" s="194"/>
      <c r="E14" s="194"/>
      <c r="F14" s="194"/>
      <c r="G14" s="194"/>
      <c r="H14" s="194"/>
      <c r="I14" s="194"/>
      <c r="J14" s="194"/>
      <c r="K14" s="194"/>
      <c r="L14" s="194"/>
      <c r="M14" s="195"/>
      <c r="AK14" s="32"/>
    </row>
    <row r="15" spans="2:37" ht="42" customHeight="1">
      <c r="B15" s="191" t="s">
        <v>8</v>
      </c>
      <c r="C15" s="192" t="s">
        <v>30</v>
      </c>
      <c r="D15" s="192"/>
      <c r="E15" s="192" t="s">
        <v>31</v>
      </c>
      <c r="F15" s="192"/>
      <c r="G15" s="192" t="s">
        <v>32</v>
      </c>
      <c r="H15" s="192"/>
      <c r="I15" s="192" t="s">
        <v>33</v>
      </c>
      <c r="J15" s="192"/>
      <c r="K15" s="192" t="s">
        <v>34</v>
      </c>
      <c r="L15" s="192"/>
      <c r="M15" s="187" t="s">
        <v>37</v>
      </c>
      <c r="AJ15" s="4"/>
      <c r="AK15" s="32"/>
    </row>
    <row r="16" spans="2:13" ht="42" customHeight="1">
      <c r="B16" s="191"/>
      <c r="C16" s="10" t="s">
        <v>35</v>
      </c>
      <c r="D16" s="10" t="s">
        <v>36</v>
      </c>
      <c r="E16" s="10" t="s">
        <v>35</v>
      </c>
      <c r="F16" s="10" t="s">
        <v>36</v>
      </c>
      <c r="G16" s="10" t="s">
        <v>35</v>
      </c>
      <c r="H16" s="10" t="s">
        <v>36</v>
      </c>
      <c r="I16" s="10" t="s">
        <v>35</v>
      </c>
      <c r="J16" s="10" t="s">
        <v>36</v>
      </c>
      <c r="K16" s="10" t="s">
        <v>35</v>
      </c>
      <c r="L16" s="10" t="s">
        <v>36</v>
      </c>
      <c r="M16" s="187"/>
    </row>
    <row r="17" spans="2:62" ht="42" customHeight="1">
      <c r="B17" s="33" t="s">
        <v>47</v>
      </c>
      <c r="C17" s="24">
        <f>+'Reporte Trimestral'!D30</f>
        <v>0.05270000000000001</v>
      </c>
      <c r="D17" s="25">
        <f>+'Reporte Trimestral'!E30</f>
        <v>0.05270000000000001</v>
      </c>
      <c r="E17" s="24">
        <f>+'Reporte Trimestral'!F30</f>
        <v>0.1251</v>
      </c>
      <c r="F17" s="25">
        <f>+'Reporte Trimestral'!H30</f>
        <v>0.1013</v>
      </c>
      <c r="G17" s="24">
        <f>+'Reporte Trimestral'!I30</f>
        <v>0.1251</v>
      </c>
      <c r="H17" s="25">
        <f>+'Reporte Trimestral'!K30</f>
        <v>0.1218</v>
      </c>
      <c r="I17" s="24">
        <f>+'Reporte Trimestral'!L30</f>
        <v>0.1971</v>
      </c>
      <c r="J17" s="25">
        <f>+'Reporte Trimestral'!N30</f>
        <v>0</v>
      </c>
      <c r="K17" s="11">
        <f>+SUM(C17+E17+G17+I17)</f>
        <v>0.5</v>
      </c>
      <c r="L17" s="12">
        <f>+SUM(D17+F17+H17+J17)</f>
        <v>0.27580000000000005</v>
      </c>
      <c r="M17" s="13">
        <f>((L17*100)/K17)/100</f>
        <v>0.5516000000000001</v>
      </c>
      <c r="AB17" s="34"/>
      <c r="AC17" s="34"/>
      <c r="AD17" s="34"/>
      <c r="AE17" s="34"/>
      <c r="AF17" s="34"/>
      <c r="AG17" s="34"/>
      <c r="AH17" s="34"/>
      <c r="AI17" s="34"/>
      <c r="AM17" s="31"/>
      <c r="AN17" s="31"/>
      <c r="AO17" s="31"/>
      <c r="AP17" s="31"/>
      <c r="AQ17" s="31"/>
      <c r="AR17" s="31"/>
      <c r="AS17" s="31"/>
      <c r="AT17" s="31"/>
      <c r="AU17" s="2"/>
      <c r="AV17" s="3"/>
      <c r="AW17" s="32"/>
      <c r="BJ17" s="32"/>
    </row>
    <row r="18" spans="2:13" ht="42" customHeight="1">
      <c r="B18" s="33" t="s">
        <v>51</v>
      </c>
      <c r="C18" s="24">
        <f>+'Reporte Trimestral'!D33</f>
        <v>0.0321</v>
      </c>
      <c r="D18" s="25">
        <f>+'Reporte Trimestral'!E33</f>
        <v>0.0321</v>
      </c>
      <c r="E18" s="24">
        <f>+'Reporte Trimestral'!F33</f>
        <v>0.0107</v>
      </c>
      <c r="F18" s="25">
        <f>+'Reporte Trimestral'!H33</f>
        <v>0.0107</v>
      </c>
      <c r="G18" s="24">
        <f>+'Reporte Trimestral'!I33</f>
        <v>0.0321</v>
      </c>
      <c r="H18" s="25">
        <f>+'Reporte Trimestral'!K33</f>
        <v>0.0321</v>
      </c>
      <c r="I18" s="24">
        <f>+'Reporte Trimestral'!L33</f>
        <v>0.0108</v>
      </c>
      <c r="J18" s="25">
        <f>+'Reporte Trimestral'!N33</f>
        <v>0</v>
      </c>
      <c r="K18" s="11">
        <f>+SUM(C18+E18+G18+I18)</f>
        <v>0.0857</v>
      </c>
      <c r="L18" s="12">
        <f>+SUM(D18+F18+H18+J18)</f>
        <v>0.0749</v>
      </c>
      <c r="M18" s="13">
        <f>((L18*100)/K18)/100</f>
        <v>0.8739789964994165</v>
      </c>
    </row>
    <row r="19" spans="2:13" ht="42" customHeight="1">
      <c r="B19" s="33" t="s">
        <v>56</v>
      </c>
      <c r="C19" s="24">
        <f>+'Reporte Trimestral'!D45</f>
        <v>0.028999999999999998</v>
      </c>
      <c r="D19" s="25">
        <f>+'Reporte Trimestral'!E45</f>
        <v>0.028999999999999998</v>
      </c>
      <c r="E19" s="24">
        <f>+'Reporte Trimestral'!F45</f>
        <v>0.07040000000000002</v>
      </c>
      <c r="F19" s="25">
        <f>+'Reporte Trimestral'!H45</f>
        <v>0.07040000000000002</v>
      </c>
      <c r="G19" s="24">
        <f>+'Reporte Trimestral'!I45</f>
        <v>0.07100000000000001</v>
      </c>
      <c r="H19" s="25">
        <f>+'Reporte Trimestral'!K45</f>
        <v>0.07100000000000001</v>
      </c>
      <c r="I19" s="24">
        <f>+'Reporte Trimestral'!L45</f>
        <v>0.11529999999999999</v>
      </c>
      <c r="J19" s="25">
        <f>+'Reporte Trimestral'!N45</f>
        <v>0</v>
      </c>
      <c r="K19" s="11">
        <f>+SUM(C19+E19+G19+I19)</f>
        <v>0.2857</v>
      </c>
      <c r="L19" s="12">
        <f>+SUM(D19+F19+H19+J19)</f>
        <v>0.17040000000000002</v>
      </c>
      <c r="M19" s="13">
        <f>((L19*100)/K19)/100</f>
        <v>0.5964298214910746</v>
      </c>
    </row>
    <row r="20" spans="2:13" ht="42" customHeight="1">
      <c r="B20" s="33" t="s">
        <v>75</v>
      </c>
      <c r="C20" s="24">
        <f>+'Reporte Trimestral'!D50</f>
        <v>0.01</v>
      </c>
      <c r="D20" s="25">
        <f>+'Reporte Trimestral'!E50</f>
        <v>0.01</v>
      </c>
      <c r="E20" s="24">
        <f>+'Reporte Trimestral'!F50</f>
        <v>0.025</v>
      </c>
      <c r="F20" s="25">
        <f>+'Reporte Trimestral'!H50</f>
        <v>0.025</v>
      </c>
      <c r="G20" s="24">
        <f>+'Reporte Trimestral'!I50</f>
        <v>0.0249</v>
      </c>
      <c r="H20" s="25">
        <f>+'Reporte Trimestral'!K50</f>
        <v>0.0249</v>
      </c>
      <c r="I20" s="24">
        <f>+'Reporte Trimestral'!L50</f>
        <v>0.0401</v>
      </c>
      <c r="J20" s="25">
        <f>+'Reporte Trimestral'!N50</f>
        <v>0</v>
      </c>
      <c r="K20" s="11">
        <f>+SUM(C20+E20+G20+I20)</f>
        <v>0.1</v>
      </c>
      <c r="L20" s="12">
        <f>+SUM(D20+F20+H20+J20)</f>
        <v>0.0599</v>
      </c>
      <c r="M20" s="13">
        <f>((L20*100)/K20)/100</f>
        <v>0.599</v>
      </c>
    </row>
    <row r="21" spans="2:13" ht="42" customHeight="1">
      <c r="B21" s="33" t="s">
        <v>84</v>
      </c>
      <c r="C21" s="24">
        <f>+'Reporte Trimestral'!D54</f>
        <v>0.007</v>
      </c>
      <c r="D21" s="25">
        <f>+'Reporte Trimestral'!E54</f>
        <v>0.007</v>
      </c>
      <c r="E21" s="24">
        <f>+'Reporte Trimestral'!F54</f>
        <v>0.0072</v>
      </c>
      <c r="F21" s="25">
        <f>+'Reporte Trimestral'!H54</f>
        <v>0.0072</v>
      </c>
      <c r="G21" s="24">
        <f>+'Reporte Trimestral'!I54</f>
        <v>0.0072</v>
      </c>
      <c r="H21" s="25">
        <f>+'Reporte Trimestral'!K54</f>
        <v>0.0072</v>
      </c>
      <c r="I21" s="24">
        <f>+'Reporte Trimestral'!L54</f>
        <v>0.0072</v>
      </c>
      <c r="J21" s="25">
        <f>+'Reporte Trimestral'!N54</f>
        <v>0</v>
      </c>
      <c r="K21" s="11">
        <f>+SUM(C21+E21+G21+I21)</f>
        <v>0.0286</v>
      </c>
      <c r="L21" s="12">
        <f>+SUM(D21+F21+H21+J21)</f>
        <v>0.021400000000000002</v>
      </c>
      <c r="M21" s="13">
        <f>((L21*100)/K21)/100</f>
        <v>0.7482517482517482</v>
      </c>
    </row>
    <row r="22" spans="2:13" s="30" customFormat="1" ht="42" customHeight="1" thickBot="1">
      <c r="B22" s="181"/>
      <c r="C22" s="182"/>
      <c r="D22" s="182"/>
      <c r="E22" s="182"/>
      <c r="F22" s="182"/>
      <c r="G22" s="182"/>
      <c r="H22" s="182"/>
      <c r="I22" s="182"/>
      <c r="J22" s="183"/>
      <c r="K22" s="38">
        <f>+SUM(K17:K21)</f>
        <v>0.9999999999999999</v>
      </c>
      <c r="L22" s="38">
        <f>+SUM(L17:L21)</f>
        <v>0.6023999999999999</v>
      </c>
      <c r="M22" s="9">
        <f>AVERAGE(M17:M21)</f>
        <v>0.6738521132484478</v>
      </c>
    </row>
    <row r="23" spans="2:14" ht="42" customHeight="1" thickBot="1">
      <c r="B23" s="35"/>
      <c r="C23" s="36"/>
      <c r="D23" s="36"/>
      <c r="E23" s="36"/>
      <c r="F23" s="36"/>
      <c r="G23" s="36"/>
      <c r="H23" s="36"/>
      <c r="I23" s="36"/>
      <c r="J23" s="36"/>
      <c r="K23" s="8"/>
      <c r="L23" s="5"/>
      <c r="M23" s="6"/>
      <c r="N23" s="35"/>
    </row>
    <row r="24" spans="2:13" s="29" customFormat="1" ht="42" customHeight="1">
      <c r="B24" s="196" t="s">
        <v>128</v>
      </c>
      <c r="C24" s="197"/>
      <c r="D24" s="197"/>
      <c r="E24" s="197"/>
      <c r="F24" s="197"/>
      <c r="G24" s="197"/>
      <c r="H24" s="197"/>
      <c r="I24" s="197"/>
      <c r="J24" s="197"/>
      <c r="K24" s="197"/>
      <c r="L24" s="197"/>
      <c r="M24" s="198"/>
    </row>
    <row r="25" spans="2:13" ht="42" customHeight="1">
      <c r="B25" s="191" t="s">
        <v>8</v>
      </c>
      <c r="C25" s="192" t="s">
        <v>30</v>
      </c>
      <c r="D25" s="192"/>
      <c r="E25" s="192" t="s">
        <v>31</v>
      </c>
      <c r="F25" s="192"/>
      <c r="G25" s="192" t="s">
        <v>32</v>
      </c>
      <c r="H25" s="192"/>
      <c r="I25" s="192" t="s">
        <v>33</v>
      </c>
      <c r="J25" s="192"/>
      <c r="K25" s="192" t="s">
        <v>34</v>
      </c>
      <c r="L25" s="192"/>
      <c r="M25" s="187" t="s">
        <v>37</v>
      </c>
    </row>
    <row r="26" spans="2:13" ht="42" customHeight="1">
      <c r="B26" s="191"/>
      <c r="C26" s="10" t="s">
        <v>35</v>
      </c>
      <c r="D26" s="10" t="s">
        <v>36</v>
      </c>
      <c r="E26" s="10" t="s">
        <v>35</v>
      </c>
      <c r="F26" s="10" t="s">
        <v>36</v>
      </c>
      <c r="G26" s="10" t="s">
        <v>35</v>
      </c>
      <c r="H26" s="10" t="s">
        <v>36</v>
      </c>
      <c r="I26" s="10" t="s">
        <v>35</v>
      </c>
      <c r="J26" s="10" t="s">
        <v>36</v>
      </c>
      <c r="K26" s="10" t="s">
        <v>35</v>
      </c>
      <c r="L26" s="10" t="s">
        <v>36</v>
      </c>
      <c r="M26" s="187"/>
    </row>
    <row r="27" spans="2:13" ht="42" customHeight="1">
      <c r="B27" s="37" t="s">
        <v>107</v>
      </c>
      <c r="C27" s="24">
        <f>+'Reporte Trimestral'!D59</f>
        <v>0.1231</v>
      </c>
      <c r="D27" s="25">
        <f>+'Reporte Trimestral'!E59</f>
        <v>0.1231</v>
      </c>
      <c r="E27" s="24">
        <f>+'Reporte Trimestral'!F59</f>
        <v>0.1309</v>
      </c>
      <c r="F27" s="25">
        <f>+'Reporte Trimestral'!H59</f>
        <v>0.1309</v>
      </c>
      <c r="G27" s="24">
        <f>+'Reporte Trimestral'!I59</f>
        <v>0.123</v>
      </c>
      <c r="H27" s="25">
        <f>+'Reporte Trimestral'!K59</f>
        <v>0.123</v>
      </c>
      <c r="I27" s="24">
        <f>+'Reporte Trimestral'!L59</f>
        <v>0.123</v>
      </c>
      <c r="J27" s="25">
        <f>+'Reporte Trimestral'!N59</f>
        <v>0</v>
      </c>
      <c r="K27" s="11">
        <f>+C27+E27+G27+I27</f>
        <v>0.5</v>
      </c>
      <c r="L27" s="12">
        <f>+D27+F27+H27+J27</f>
        <v>0.377</v>
      </c>
      <c r="M27" s="13">
        <f>((L27*100)/K27)/100</f>
        <v>0.754</v>
      </c>
    </row>
    <row r="28" spans="2:13" ht="42" customHeight="1">
      <c r="B28" s="37" t="s">
        <v>112</v>
      </c>
      <c r="C28" s="24">
        <f>+'Reporte Trimestral'!D61</f>
        <v>0.125</v>
      </c>
      <c r="D28" s="25">
        <f>+'Reporte Trimestral'!E61</f>
        <v>0.125</v>
      </c>
      <c r="E28" s="24">
        <f>+'Reporte Trimestral'!F61</f>
        <v>0.125</v>
      </c>
      <c r="F28" s="25">
        <f>+'Reporte Trimestral'!H61</f>
        <v>0.125</v>
      </c>
      <c r="G28" s="24">
        <f>+'Reporte Trimestral'!I61</f>
        <v>0.125</v>
      </c>
      <c r="H28" s="25">
        <f>+'Reporte Trimestral'!K61</f>
        <v>0.1063</v>
      </c>
      <c r="I28" s="24">
        <f>+'Reporte Trimestral'!L61</f>
        <v>0.125</v>
      </c>
      <c r="J28" s="25">
        <f>+'Reporte Trimestral'!N61</f>
        <v>0</v>
      </c>
      <c r="K28" s="11">
        <f>+C28+E28+G28+I28</f>
        <v>0.5</v>
      </c>
      <c r="L28" s="12">
        <f>+D28+F28+H28+J28</f>
        <v>0.3563</v>
      </c>
      <c r="M28" s="13">
        <f>((L28*100)/K28)/100</f>
        <v>0.7126</v>
      </c>
    </row>
    <row r="29" spans="2:13" ht="42" customHeight="1" thickBot="1">
      <c r="B29" s="184"/>
      <c r="C29" s="185"/>
      <c r="D29" s="185"/>
      <c r="E29" s="185"/>
      <c r="F29" s="185"/>
      <c r="G29" s="185"/>
      <c r="H29" s="185"/>
      <c r="I29" s="185"/>
      <c r="J29" s="186"/>
      <c r="K29" s="38">
        <f>+SUM(K27:K28)</f>
        <v>1</v>
      </c>
      <c r="L29" s="38">
        <f>+SUM(L27:L28)</f>
        <v>0.7333000000000001</v>
      </c>
      <c r="M29" s="9">
        <f>+AVERAGE(M27:M28)</f>
        <v>0.7333000000000001</v>
      </c>
    </row>
    <row r="30" spans="3:13" ht="42" customHeight="1">
      <c r="C30" s="34"/>
      <c r="D30" s="34"/>
      <c r="E30" s="34"/>
      <c r="F30" s="34"/>
      <c r="G30" s="34"/>
      <c r="H30" s="34"/>
      <c r="I30" s="34"/>
      <c r="J30" s="34"/>
      <c r="K30" s="3"/>
      <c r="L30" s="3"/>
      <c r="M30" s="6"/>
    </row>
  </sheetData>
  <sheetProtection/>
  <mergeCells count="27">
    <mergeCell ref="B24:M24"/>
    <mergeCell ref="B25:B26"/>
    <mergeCell ref="C25:D25"/>
    <mergeCell ref="E25:F25"/>
    <mergeCell ref="G25:H25"/>
    <mergeCell ref="I25:J25"/>
    <mergeCell ref="B15:B16"/>
    <mergeCell ref="C15:D15"/>
    <mergeCell ref="E15:F15"/>
    <mergeCell ref="G15:H15"/>
    <mergeCell ref="I15:J15"/>
    <mergeCell ref="B12:J12"/>
    <mergeCell ref="B22:J22"/>
    <mergeCell ref="B29:J29"/>
    <mergeCell ref="M25:M26"/>
    <mergeCell ref="B2:M2"/>
    <mergeCell ref="B3:B4"/>
    <mergeCell ref="C3:D3"/>
    <mergeCell ref="E3:F3"/>
    <mergeCell ref="G3:H3"/>
    <mergeCell ref="I3:J3"/>
    <mergeCell ref="K3:L3"/>
    <mergeCell ref="M3:M4"/>
    <mergeCell ref="B14:M14"/>
    <mergeCell ref="M15:M16"/>
    <mergeCell ref="K25:L25"/>
    <mergeCell ref="K15:L15"/>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aaamado</dc:creator>
  <cp:keywords/>
  <dc:description/>
  <cp:lastModifiedBy>Martinez Rincon, Luis Carlos</cp:lastModifiedBy>
  <cp:lastPrinted>2019-05-02T19:21:07Z</cp:lastPrinted>
  <dcterms:created xsi:type="dcterms:W3CDTF">2018-02-01T19:13:54Z</dcterms:created>
  <dcterms:modified xsi:type="dcterms:W3CDTF">2020-12-18T21:00:55Z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26d78640-7eb3-41ff-96c2-270417d13c24</vt:lpwstr>
  </property>
  <property fmtid="{D5CDD505-2E9C-101B-9397-08002B2CF9AE}" pid="3" name="ContentTypeId">
    <vt:lpwstr>0x0101009E468FB83BBACB4388F90D91AB3AA36E</vt:lpwstr>
  </property>
</Properties>
</file>