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5480" windowHeight="9975" activeTab="0"/>
  </bookViews>
  <sheets>
    <sheet name="1" sheetId="1" r:id="rId1"/>
    <sheet name="2" sheetId="2" r:id="rId2"/>
  </sheets>
  <definedNames>
    <definedName name="_xlnm.Print_Area" localSheetId="0">'1'!$A$1:$Q$11</definedName>
    <definedName name="_xlnm.Print_Area" localSheetId="1">'2'!$A$1:$N$96</definedName>
  </definedNames>
  <calcPr fullCalcOnLoad="1"/>
</workbook>
</file>

<file path=xl/comments2.xml><?xml version="1.0" encoding="utf-8"?>
<comments xmlns="http://schemas.openxmlformats.org/spreadsheetml/2006/main">
  <authors>
    <author>aaamado</author>
  </authors>
  <commentList>
    <comment ref="A3" authorId="0">
      <text>
        <r>
          <rPr>
            <b/>
            <sz val="9"/>
            <rFont val="Tahoma"/>
            <family val="2"/>
          </rPr>
          <t>Incluya las metas identificadas en la formulación del POA.</t>
        </r>
      </text>
    </comment>
  </commentList>
</comments>
</file>

<file path=xl/sharedStrings.xml><?xml version="1.0" encoding="utf-8"?>
<sst xmlns="http://schemas.openxmlformats.org/spreadsheetml/2006/main" count="345" uniqueCount="209">
  <si>
    <t>Evaluación, seguimiento y control a la gestión</t>
  </si>
  <si>
    <t xml:space="preserve">Gestión jurídica </t>
  </si>
  <si>
    <t>ESC</t>
  </si>
  <si>
    <t>JUR</t>
  </si>
  <si>
    <t>ACTIVIDADES</t>
  </si>
  <si>
    <t>SUBTOTAL</t>
  </si>
  <si>
    <t>M2</t>
  </si>
  <si>
    <t>A1</t>
  </si>
  <si>
    <t>A2</t>
  </si>
  <si>
    <t>A3</t>
  </si>
  <si>
    <t>TOTAL</t>
  </si>
  <si>
    <t>META</t>
  </si>
  <si>
    <t>Programado
1er trimestre(%)</t>
  </si>
  <si>
    <t>Ejecutado
1er trimestre(%)</t>
  </si>
  <si>
    <r>
      <t xml:space="preserve">Indicador
</t>
    </r>
    <r>
      <rPr>
        <b/>
        <sz val="12"/>
        <color indexed="60"/>
        <rFont val="Arial"/>
        <family val="2"/>
      </rPr>
      <t>[Incluir link a Hoja de Vida]</t>
    </r>
  </si>
  <si>
    <t>M3</t>
  </si>
  <si>
    <t>METAS</t>
  </si>
  <si>
    <t>SUBACTIVIDADES</t>
  </si>
  <si>
    <t>S1</t>
  </si>
  <si>
    <t>S2</t>
  </si>
  <si>
    <t>S3</t>
  </si>
  <si>
    <t>S4</t>
  </si>
  <si>
    <t>S5</t>
  </si>
  <si>
    <t>S6</t>
  </si>
  <si>
    <t>S7</t>
  </si>
  <si>
    <t>S8</t>
  </si>
  <si>
    <t>Ejecutado
2dotrimestre(%)</t>
  </si>
  <si>
    <t>Reprogramado
2do trimestre(%)
=no ejecutado + programado inicial</t>
  </si>
  <si>
    <t>Ejecutado
 4to Trimestre(%)</t>
  </si>
  <si>
    <t>Programado 2do trimestre</t>
  </si>
  <si>
    <t>Programado 4to trimestre</t>
  </si>
  <si>
    <t>Reprogramado
4to  trimestre(%)
=programado año - suma ejecutados</t>
  </si>
  <si>
    <t>Elaboró</t>
  </si>
  <si>
    <t>PERIODO DE REPORTE:</t>
  </si>
  <si>
    <t>DIRECCIÓN DE PLANEACIÓN INSTITUCIONAL Y CALIDAD
SISTEMA INTEGRADO DE GESTIÓN
CONTROL DOCUMENTAL
REPORTE PLAN OPERATIVO DE GESTION Y DESEMPEÑO
Codigo: SDS-PYC-FT-023-V.6</t>
  </si>
  <si>
    <t>PROCESO:</t>
  </si>
  <si>
    <t>DIRECCIÓN/ OFICINA</t>
  </si>
  <si>
    <t>PONDERACIÓN</t>
  </si>
  <si>
    <t>PROCESO</t>
  </si>
  <si>
    <t>Elaborado por: Alvaro Augusto Amado Camacho
Revisado por: Nury Stella Leguizamon 
Aprobado por: Juan Carlos Jaramillo Correa</t>
  </si>
  <si>
    <t>Realizar las actividades de mantenimiento a equipos de operación critica</t>
  </si>
  <si>
    <t xml:space="preserve">Realizar las actividades de recepción, registro, almacenamiento, custodia y control de los bienes ( de consumo y devolutivos) adquiridos por la entidad y que conforman la propiedad, planta y equipo . </t>
  </si>
  <si>
    <t xml:space="preserve">Realizar la inspección, verificación y registro de ingreso y egreso de los  bienes  en el sistema de información para el control  de inventario de bienes </t>
  </si>
  <si>
    <t xml:space="preserve">Realizar el almacenamiento y custodia de los bienes teniendo en cuenta sus características técnicas  </t>
  </si>
  <si>
    <t xml:space="preserve">Gestionar las actualizaciones de carteras, reintegros y traslados   de los bienes que conforman la propiedad, planta y equipo de la entidad </t>
  </si>
  <si>
    <t>Prestar los servicios administrativos de la Dirección Administrativa - Subdireccion de Bienes y Servicios</t>
  </si>
  <si>
    <t xml:space="preserve">Prestar los servicios administrativos de Emergencias, Seguridad Estratégica y  Control de Acceso a las Sedes que conforman la SDS.  así como  garantizar la continuidad en el manejo,  monitoreo y control de equipos que se administran desde el Sistema de Automatización Seguridad y Control. </t>
  </si>
  <si>
    <t xml:space="preserve">Atender  requerimientos  relacionados  con   los Servicios y/o novedades de Control de Acceso, emergencias y seguridad  estratégica </t>
  </si>
  <si>
    <t xml:space="preserve">Realizar el monitoreo y control de los sistemas que permiten supervisar la operación de equipos e instalaciones de la SDS, desde el centro de seguridad y control.  </t>
  </si>
  <si>
    <t>Realizar las actividades del Plan Institucional de Gestión Ambiental</t>
  </si>
  <si>
    <t xml:space="preserve">Realizar  actividades de divulgación para generar cultura de la separación en la fuente y aprovechamiento de los residuos no peligrosos </t>
  </si>
  <si>
    <t>Suscribir  acuerdo de corresponsabilidad con una Asociación de recicladores.</t>
  </si>
  <si>
    <t>Realizar el pesaje de los residuos sólidos reciclables</t>
  </si>
  <si>
    <t xml:space="preserve">Prestar el servicio administrativo de transporte a los funcionarios de la SDS con vehículos propios y/o  contratados de acuerdo con la  disponibilidad de recursos </t>
  </si>
  <si>
    <t>Coordinar las actividades necesarias para el  servicio de transportes de acuerdo con los requerimientos de las diferentes dependencias según disponibilidad de los vehículos.</t>
  </si>
  <si>
    <t xml:space="preserve">Realizar la adecuación de espacios en las dependencias de la entidad </t>
  </si>
  <si>
    <t>Gestionar las actividades de contratación, seguimiento de proyecto de inversion  y comodatos de  la direccion</t>
  </si>
  <si>
    <t>Realizar la documentacion para la contratacion de las personas naturales</t>
  </si>
  <si>
    <t>Realizar seguimiento al proyecto de inversion</t>
  </si>
  <si>
    <t>Realizar seguimiento a los comodatos</t>
  </si>
  <si>
    <t>Gestionar la Documentación del Sistema de Gestión de la SDS.</t>
  </si>
  <si>
    <t>Implementar acciones que contribuyan a la política de mejora normativa.</t>
  </si>
  <si>
    <t>Gestionar los Riesgos del Proceso</t>
  </si>
  <si>
    <t>Gestionar Informe de revisión por la dirección</t>
  </si>
  <si>
    <t>Gestionar la Mejora Continua de los Procesos.</t>
  </si>
  <si>
    <t>Actualizar la Gestión Documental del proceso.</t>
  </si>
  <si>
    <t>Realizar la actualización  de la normatividad.</t>
  </si>
  <si>
    <t>Realizar el Reporte POGD</t>
  </si>
  <si>
    <t>Elaborar el Informe de Gestión del POGD</t>
  </si>
  <si>
    <t>Actualizar el Mapa de Riesgos</t>
  </si>
  <si>
    <t>Realizar la autoevaluación de riesgos por proceso y de corrupción</t>
  </si>
  <si>
    <t>Elaborar informes resultado de la gestión del riesgo.</t>
  </si>
  <si>
    <t>Diligenciar y remitir la información que se requiere para el informe de revisión por la dirección.</t>
  </si>
  <si>
    <t>Gestionar los planes de mejora del proceso en el Aplicativo y Realizar seguimiento a plan de mejora de los entes de control.</t>
  </si>
  <si>
    <t>Participar en las actividades para renovación de la certificación del SGC de la SDS.</t>
  </si>
  <si>
    <t>Realizar las acciones necesarias para el Mantenimiento y Sostenibilidad del Sistema de Gestión de la SDS de la DA</t>
  </si>
  <si>
    <t xml:space="preserve">Realizar las Acciones para la Implementación de las Políticas de Gestión y Desempeño de la SDS.
</t>
  </si>
  <si>
    <t xml:space="preserve">Gestionar las acciones para el cumplimiento de la Política Gestión Documental. </t>
  </si>
  <si>
    <t>Realizar el seguimiento a la actualización e  implementación de los Instrumentos archivísticos para la gestión documental (PGD, PINAR, TVD, TRD, CCD)</t>
  </si>
  <si>
    <t xml:space="preserve">Elaborar el Banco Terminológico de Series y Subseries Documentales para la SDS. </t>
  </si>
  <si>
    <t>Contratación de consultoría para el diseño del Sistema de Gestión de Documentos Electrónicos de Archivo -SGDEA</t>
  </si>
  <si>
    <t>Realizar la actualización e implementación del Sistema Integrado de Conservación, según las necesidades de la entidad</t>
  </si>
  <si>
    <t>Realizar Seguimiento al Plan de Transferencias Documentales Primarias de las dependencias de las SDS</t>
  </si>
  <si>
    <t xml:space="preserve">Gestionar las acciones para el cumplimiento de la Política Fortalecimiento Institucional </t>
  </si>
  <si>
    <t>Realizar la concertación del PIGA</t>
  </si>
  <si>
    <t>Ejecutar las acciones del plan de acción del PIGA</t>
  </si>
  <si>
    <t>Participar en el Comité Institucional de Gestión y Desempeño de la SDS.</t>
  </si>
  <si>
    <t>Elaborar el informe de Gestión y Desempeño.</t>
  </si>
  <si>
    <t>Gestionar y monitorear los componentes del Plan Anticorrupción y Atención al Ciudadano</t>
  </si>
  <si>
    <t>Reportar la matriz de monitoreo del PAAC</t>
  </si>
  <si>
    <t>Cumplimiento de los requisitos establecidos en el Índice de Transparencia de las Entidades Publicas (ITEP) en la SDS. (Si aplica) y los estándares de publicación y divulgación de la información de transparencia y acceso a la información pública (TAIP).</t>
  </si>
  <si>
    <t>Remitir oportunamente los documentos soporte en cumplimiento al TAIP - ITEP. ITB- (Tener en cuenta los tiempos establecidos en la normatividad vigente, así como los definidos en el plan de trabajo)</t>
  </si>
  <si>
    <t>Realizar las acciones para la contratacion</t>
  </si>
  <si>
    <t>Realizar la gestión y control de las solicitudes de contratación  de las dependencias de la SDS, en  las diferentes modalidades de selección dentro de los estándares definidos para cada una.</t>
  </si>
  <si>
    <t xml:space="preserve">TOTAL </t>
  </si>
  <si>
    <t>Gestionar las solicitudes de contratación</t>
  </si>
  <si>
    <t>Gestionar las novedades contractuales</t>
  </si>
  <si>
    <t>Gestionar las solicitudes de liquidación y/o pérdidas de competencia</t>
  </si>
  <si>
    <t>Realizar las acciones necesarias para el Mantenimiento y Sostenibilidad del Sistema de Gestión de la SDS de la SC</t>
  </si>
  <si>
    <t xml:space="preserve">SUBTOTAL </t>
  </si>
  <si>
    <t>SUB TOTAL</t>
  </si>
  <si>
    <t>BIENES Y SERVICIOS</t>
  </si>
  <si>
    <t>servicios administrativos de almacen, Propiedad Planta y Equipo, seguridad y control, transporte, correspondencia, gestión documental y realizar  la Gestión Ambiental  y la gestión contractual de la Entidad prestados</t>
  </si>
  <si>
    <t xml:space="preserve">Realizar las acciones necesarias para el Mantenimiento y Sostenibilidad del Sistema de Gestión de la SDS </t>
  </si>
  <si>
    <t>Acciones necesarias para el Mantenimiento y Sostenibilidad del Sistema de Gestión de la SDS realizadas</t>
  </si>
  <si>
    <t>Realizar las Acciones para la Implementación de las Políticas de Gestión y Desempeño de la SDS.</t>
  </si>
  <si>
    <t>Acciones para la Implementación de las Políticas de Gestión y Desempeño de la SDS realizadas</t>
  </si>
  <si>
    <t xml:space="preserve">Realizar las acciones para el desarrollo de los componentes de Transparencia, acceso a la información y lucha contra la corrupción </t>
  </si>
  <si>
    <t>Acciones para el desarrollo de los componentes deTransparencia, acceso a la información y lucha contra la corrupción realizadas</t>
  </si>
  <si>
    <t>Acciones para la contratacion realizadas</t>
  </si>
  <si>
    <t>Administrativa</t>
  </si>
  <si>
    <t>Contratación</t>
  </si>
  <si>
    <t>Ejecutado 2do trimestre</t>
  </si>
  <si>
    <t>PRODUCTO</t>
  </si>
  <si>
    <t>EVIDENCIA</t>
  </si>
  <si>
    <t>ANÁLISIS META</t>
  </si>
  <si>
    <t>Intranet SDS: http://sdsspintranet/sitios/sds/Paginas/Inicio.aspx // Sistemas de Informacion // Si Capital // Inventarios - SAPPE.</t>
  </si>
  <si>
    <t>Certificados de disponibilidad solicitados
Proyectos Formulados
Matrices de Seguimiento de proyectos
Matrices seguimiento Financiero de Proyectos</t>
  </si>
  <si>
    <t xml:space="preserve">Realizar el mantenimiento preventivo y correctivo de la infraestructura física y bienes muebles e inmuebles de la SDS. </t>
  </si>
  <si>
    <t>Gestionar  y monitorear  el desempeño de los procesos.</t>
  </si>
  <si>
    <t>Implementar el Modelo Integrado de Planeación y Gestión en la SDS.</t>
  </si>
  <si>
    <t>Realizar las acciones para el desarrollo de los componentes de Transparencia, acceso a la información y lucha contra la corrupción (DA)</t>
  </si>
  <si>
    <t xml:space="preserve">Ejecutado
Trimestre
</t>
  </si>
  <si>
    <t>140 reintegros                                    
395 traslados                                                    
126 actualizaciones de cartera                                 
391 expediciones de certificaciones                                             
39 autorizaciones de salidad de elementos</t>
  </si>
  <si>
    <t xml:space="preserve">18.450  servicios relacionados con la novedades de control de acceso,   emergencias y seguridad, manejo y control de equipos asi:
9.600 novedades de control de acceso
5.200 emergencias y seguridad
Manejo monitoreo y control de equipos: 3.650 manejos de monitoreo y control </t>
  </si>
  <si>
    <t>El soporte documental de lo informado con respecto a actividades reposa en el Centro de Segutridad y Control, Planillas de Control, Minutas de Seguridad, Sofware de Control de acceso BIO STAR,formatos de la entidad reposados en seguridad y control, panel de deteccion de Incendio, Sistema de Monitoreo Labguard y Sitrad, registros de mantenimeitno de las firmas encargadas de los sistemas y cada documento y registro de mantenimiento generado por las firmas de cada contrato</t>
  </si>
  <si>
    <t xml:space="preserve">Divulgación correo electronico "Asi sea navidad, no se te olvide reciclar" </t>
  </si>
  <si>
    <t>- Correo SDScomunicaciones</t>
  </si>
  <si>
    <t xml:space="preserve">Prorroga No. 3 y 4 del contrato No. 705009-2018 Acuerdo de Corresponsabilidad suscrito entre el FFDS - ARB </t>
  </si>
  <si>
    <t xml:space="preserve">Prorroga No. 3 y 4 contrato No. 705009-2018 </t>
  </si>
  <si>
    <t>Informe consolidado de volúmenes de material aprovechables
Octubre: 2.961 kg
Noviembre: 2.656 kg
Diciembre: 4.888 kg
Total trimestre = 10.505 kg</t>
  </si>
  <si>
    <t xml:space="preserve">Informes consolidado de volúmenes de material </t>
  </si>
  <si>
    <t>1262 solicitudes de transporte atendidas
Mantenimiento preventivo de 9 vehiculos (OJY - 007, OJY-008 y OJY-014, OJX-998, OJX-999, OJX-997, OJY-003, OJY-009 y OJY-000.      
Seguimiento a los contratos de  mantenimiento preventivo y correctivo de los vehículos propiedad de la SDS, servicio de transporte de personal de la SDS y mantenimiento preventivo y correctivo de los vehículos propiedad de la SDS. Marca Renalut y Chevrolet.</t>
  </si>
  <si>
    <t>Base de datos de los servicios prestados.
Formatos de solicitud de transporte diligenciados.
Formatos de solicitud de mantenimiento preventivo y correctivo diligenciados.
Informe de Seguimiento contrato mantenimiento.
Informe de Seguimiento contrato de transportes.</t>
  </si>
  <si>
    <t>Trámites para la contratación de un profesional en Conservación y restauración de bienes muebles, como exigencia del Archivo Distrital realizados.
Solicitud de certificado de insuficiencia o inexistencia de personal realizada.
Documentos correspondientes para la contratación (estudios previos,  verificación de idoneidad y experiencia y solicitudes de elaboración de contratos), elaboradosy carpeta correspondiente tanto en físico como digital y radicación respectiva a la Subdirección de Contratación, con cargo al Proyecto 7824, el acta de inicio se firmó el 31/12/2020.</t>
  </si>
  <si>
    <t>O:\CPN\6. S Corporativa\6.2. D Administrativa\6.2.2. S Bienes S\2020-II\7824.8 MARÍA CATALINA RINCÓN CORTÉS</t>
  </si>
  <si>
    <t>O:\Subsecretaria Corporativa\Dirección Administrativa\PLAN OPERATIVO DE GESTION -2020\CUARTO TRIMESTRE</t>
  </si>
  <si>
    <t>Elaboración y envió de cuentas de recobro de servicios prestados durante la ejecución de los comodatos en los meses de septiembre, octubre y noviembre de 2020.</t>
  </si>
  <si>
    <t>Correos Electrónicos de Envio de Evidencias, liquidaciones  y Cuadro de seguimiento adjuntos a este correo</t>
  </si>
  <si>
    <t>3 Formatos (SDS-BYS-FT-018, 100 Y 101) actualizados
2 Instructivos (SDS-BYS-INS - 023 y 046) actualizados</t>
  </si>
  <si>
    <t>Ley 1964 del 11 de julio de 2019 , Resolución 2184 del 26 de diciembre de 2019  y La resolución de fotocopiado No. 2310 del 10 de diciembre de 2020 actualizadas</t>
  </si>
  <si>
    <t>Correo electronico del 24/12/2020 y publicación en Isolución</t>
  </si>
  <si>
    <t>Reporte del POGD realizado</t>
  </si>
  <si>
    <t>NA</t>
  </si>
  <si>
    <t>Analizar la Percepción del Cliente</t>
  </si>
  <si>
    <t>Realizar el ejercicio de percepción del cliente del proceso.</t>
  </si>
  <si>
    <t>Ejercicio de percepción del cliente del proceso realizado.</t>
  </si>
  <si>
    <t>Elaborar Informe Consolidado de Percepción del Cliente de los Procesos</t>
  </si>
  <si>
    <t>Informe Consolidado de Percepción del Cliente de los Procesos elaborado</t>
  </si>
  <si>
    <r>
      <rPr>
        <b/>
        <sz val="9"/>
        <rFont val="Arial"/>
        <family val="2"/>
      </rPr>
      <t xml:space="preserve">PLANES DE MEJORA INTERNOS: </t>
    </r>
    <r>
      <rPr>
        <sz val="9"/>
        <rFont val="Arial"/>
        <family val="2"/>
      </rPr>
      <t xml:space="preserve">
Acciones </t>
    </r>
    <r>
      <rPr>
        <b/>
        <sz val="9"/>
        <rFont val="Arial"/>
        <family val="2"/>
      </rPr>
      <t xml:space="preserve">Cerradas: </t>
    </r>
    <r>
      <rPr>
        <sz val="9"/>
        <rFont val="Arial"/>
        <family val="2"/>
      </rPr>
      <t xml:space="preserve">
</t>
    </r>
    <r>
      <rPr>
        <b/>
        <sz val="9"/>
        <rFont val="Arial"/>
        <family val="2"/>
      </rPr>
      <t>Fuente Auditorías de Gestión</t>
    </r>
    <r>
      <rPr>
        <sz val="9"/>
        <rFont val="Arial"/>
        <family val="2"/>
      </rPr>
      <t xml:space="preserve">: </t>
    </r>
    <r>
      <rPr>
        <b/>
        <sz val="9"/>
        <rFont val="Arial"/>
        <family val="2"/>
      </rPr>
      <t>AAR</t>
    </r>
    <r>
      <rPr>
        <sz val="9"/>
        <rFont val="Arial"/>
        <family val="2"/>
      </rPr>
      <t xml:space="preserve"> 1925, 1958, 2153, 2154, 2157 y 2159  </t>
    </r>
    <r>
      <rPr>
        <b/>
        <sz val="9"/>
        <rFont val="Arial"/>
        <family val="2"/>
      </rPr>
      <t>NC</t>
    </r>
    <r>
      <rPr>
        <sz val="9"/>
        <rFont val="Arial"/>
        <family val="2"/>
      </rPr>
      <t xml:space="preserve"> 2027
</t>
    </r>
    <r>
      <rPr>
        <b/>
        <sz val="9"/>
        <rFont val="Arial"/>
        <family val="2"/>
      </rPr>
      <t>Fuente Auto Evaluaciones</t>
    </r>
    <r>
      <rPr>
        <sz val="9"/>
        <rFont val="Arial"/>
        <family val="2"/>
      </rPr>
      <t>:</t>
    </r>
    <r>
      <rPr>
        <b/>
        <sz val="9"/>
        <rFont val="Arial"/>
        <family val="2"/>
      </rPr>
      <t xml:space="preserve"> AAR</t>
    </r>
    <r>
      <rPr>
        <sz val="9"/>
        <rFont val="Arial"/>
        <family val="2"/>
      </rPr>
      <t xml:space="preserve"> 545, 546 y 547 , </t>
    </r>
    <r>
      <rPr>
        <b/>
        <sz val="9"/>
        <rFont val="Arial"/>
        <family val="2"/>
      </rPr>
      <t>AC</t>
    </r>
    <r>
      <rPr>
        <sz val="9"/>
        <rFont val="Arial"/>
        <family val="2"/>
      </rPr>
      <t xml:space="preserve"> 2137 
</t>
    </r>
    <r>
      <rPr>
        <b/>
        <sz val="9"/>
        <rFont val="Arial"/>
        <family val="2"/>
      </rPr>
      <t>Actividades Cumplidas para Revisión</t>
    </r>
    <r>
      <rPr>
        <sz val="9"/>
        <rFont val="Arial"/>
        <family val="2"/>
      </rPr>
      <t xml:space="preserve">
Fuente: Auditorias de Gestión: </t>
    </r>
    <r>
      <rPr>
        <b/>
        <sz val="9"/>
        <rFont val="Arial"/>
        <family val="2"/>
      </rPr>
      <t>AAR</t>
    </r>
    <r>
      <rPr>
        <sz val="9"/>
        <rFont val="Arial"/>
        <family val="2"/>
      </rPr>
      <t xml:space="preserve"> 2158 Activ 1, 2162 activ 1; </t>
    </r>
    <r>
      <rPr>
        <b/>
        <sz val="9"/>
        <rFont val="Arial"/>
        <family val="2"/>
      </rPr>
      <t>NC</t>
    </r>
    <r>
      <rPr>
        <sz val="9"/>
        <rFont val="Arial"/>
        <family val="2"/>
      </rPr>
      <t xml:space="preserve"> 2151 activ 1, 2151 activ 2, 2152 activ 2 pendientes de revision de evidencias por parte del auditor
AAR 2155 y 2238  eficacia si, nivel de avance 100% sin cierre por parte del auditor de la OCI
</t>
    </r>
    <r>
      <rPr>
        <b/>
        <sz val="9"/>
        <rFont val="Arial"/>
        <family val="2"/>
      </rPr>
      <t>Actividades Incumplidas:</t>
    </r>
    <r>
      <rPr>
        <sz val="9"/>
        <rFont val="Arial"/>
        <family val="2"/>
      </rPr>
      <t xml:space="preserve">
Fuente: Auditorías de Gestión:  AAR 2029 activ 3, 2156 activ 1 y 2, 2158 activ 1, 2160 activ 1, 2161 activ 1, 2239 activ 1 y 2, 2240 activ 1, 2242 activ 1 y 2; NC 2026 activ 3, 2149 activ 3
Revisión por la Dirección: OM35 activ 1, 2, 3 y 4
</t>
    </r>
    <r>
      <rPr>
        <b/>
        <sz val="9"/>
        <rFont val="Arial"/>
        <family val="2"/>
      </rPr>
      <t xml:space="preserve">Actividades en Término: </t>
    </r>
    <r>
      <rPr>
        <sz val="9"/>
        <rFont val="Arial"/>
        <family val="2"/>
      </rPr>
      <t xml:space="preserve">
Auditorias de Gestión AAR 2237 activ 3, AAR 2239 activ 3, 2240 activ 3, 2241 activ 2 y 3, 2242 activ 3
</t>
    </r>
    <r>
      <rPr>
        <b/>
        <sz val="9"/>
        <rFont val="Arial"/>
        <family val="2"/>
      </rPr>
      <t>PLANES DE MEJORA CONTRALORÍA DE BOGOTÁ:</t>
    </r>
    <r>
      <rPr>
        <sz val="9"/>
        <rFont val="Arial"/>
        <family val="2"/>
      </rPr>
      <t xml:space="preserve">
</t>
    </r>
    <r>
      <rPr>
        <b/>
        <sz val="9"/>
        <rFont val="Arial"/>
        <family val="2"/>
      </rPr>
      <t xml:space="preserve">FFDS:Subdirección de Contratación </t>
    </r>
    <r>
      <rPr>
        <sz val="9"/>
        <rFont val="Arial"/>
        <family val="2"/>
      </rPr>
      <t xml:space="preserve">18 acciones cerradas, 2 acciones Incumplidas, 1 acción abierta en término; </t>
    </r>
    <r>
      <rPr>
        <b/>
        <sz val="9"/>
        <rFont val="Arial"/>
        <family val="2"/>
      </rPr>
      <t>Subdirección de Bienes y Servicios</t>
    </r>
    <r>
      <rPr>
        <sz val="9"/>
        <rFont val="Arial"/>
        <family val="2"/>
      </rPr>
      <t xml:space="preserve"> 3 acciones cerradas y 4 acciones abiertas en término
</t>
    </r>
    <r>
      <rPr>
        <b/>
        <sz val="9"/>
        <rFont val="Arial"/>
        <family val="2"/>
      </rPr>
      <t>SDS: Subdireccion de Bienes y servicios: 1 abierta, 1 cumplida efectiva, 1 incumplida</t>
    </r>
    <r>
      <rPr>
        <sz val="9"/>
        <rFont val="Arial"/>
        <family val="2"/>
      </rPr>
      <t xml:space="preserve">; </t>
    </r>
    <r>
      <rPr>
        <b/>
        <sz val="9"/>
        <rFont val="Arial"/>
        <family val="2"/>
      </rPr>
      <t>Subdirección de contratación</t>
    </r>
    <r>
      <rPr>
        <sz val="9"/>
        <rFont val="Arial"/>
        <family val="2"/>
      </rPr>
      <t xml:space="preserve"> 4 abiertas, 12 cumplidas efectivas, 2 incumplidas
</t>
    </r>
  </si>
  <si>
    <t>Correos Electrónicos (alertas, requerimientos), matrices de seguimiento mensual planes de mejora internos, Informes Finales de Auditoria de Regularidad PAD 2020 Contraloria de Bogotá, código 203 y 209, matrices de seguimiento Contraloria de Bogota, requerimientos de información.</t>
  </si>
  <si>
    <t xml:space="preserve">Actualización del PGD y el cronograma y se presento en el comité Institucional de Gestión y desempeño para su aprobación </t>
  </si>
  <si>
    <t xml:space="preserve">Link de transparencia y acceso a la información publica </t>
  </si>
  <si>
    <t>Mesas de trabajo con la Dirección TIC, para la elaboración de los estudios previos para la contratación de un gestor documental realizadas</t>
  </si>
  <si>
    <t xml:space="preserve">Actas de reunión, correos </t>
  </si>
  <si>
    <t>Contratación del un profesional en restauración de bienes muebles, para la revisión y actualización del SIC realizada.</t>
  </si>
  <si>
    <t xml:space="preserve">Contrato de prestación de Servicios </t>
  </si>
  <si>
    <t xml:space="preserve">Seguimiento al plan de transferencia documental de acuerdo con los reportes de las áreas. </t>
  </si>
  <si>
    <t xml:space="preserve">Memorandos de transferencias documentales </t>
  </si>
  <si>
    <t>Ajustes observaciones SDA al  documento PIGA despues de su revision.</t>
  </si>
  <si>
    <t>Correo para SDA de envió correcciones documento PIGA</t>
  </si>
  <si>
    <t>- Divulgación correo electronico y pantallas digitales "Somos ECO"
- Divulgacion apagon ambiental  
- Reunion para revision gestion residuos LSP
- Reunion con profesionales Dirección Administrativa socializacion programa CPS
- Pesaje residuos peligrosos hospitalarios y similares y entrega a gestor externo ECOCAPITAL 
- Divulgación SINTONIZATE "Eco amigos del agua"
- Aplicación lista chequeo ruta sanitaria residuos peligrosos y ordinarios</t>
  </si>
  <si>
    <t>- Correo SDScomunicaciones
- Acta de reunión
- Correo electrónico 
- Formato físico de registro de cantidades 
- Lista de chequeo</t>
  </si>
  <si>
    <t>Participación en las reuniones del comité institucional de gestión y desempeño - CIGD.</t>
  </si>
  <si>
    <t>Actas de reunión del CIGD</t>
  </si>
  <si>
    <t>Elaboración y presentación a la DPIYC del informe de gestión y desempeño y  la matriz de seguimiento del plan de adecuación Cierre de Brechas 2020, correspondiente al III trimestre de 2020</t>
  </si>
  <si>
    <t xml:space="preserve">Correo de envío 
matriz de reporte </t>
  </si>
  <si>
    <t>Seguimiento y reporte de la matriz de monitoreo del PAAC correspondiente al III trimestre 2020 realizado.</t>
  </si>
  <si>
    <t>Reporte de la matriz de seguimiento a la actualización de los activos de información tipo dato y Cuadros de Caracterización Documental y Registro de Activos de Información hardware software realizado.</t>
  </si>
  <si>
    <t xml:space="preserve">Link de transparencia y acceso a la información pública </t>
  </si>
  <si>
    <t>Duante el trimestre se gestionarion 940 solicitudes de contratación distribuidas asi: octubre 493, noviembre 213  y diciembre 234</t>
  </si>
  <si>
    <t>O:\Subsecretaria Corporativa\Dirección Administrativa\PLAN OPERATIVO DE GESTION -2020\CUARTO TRIMESTRE\SUBDIRECCION DE CONTRATACION\ACCIONES PARA LA CONTRATACION</t>
  </si>
  <si>
    <t>Durante el trimestre se gestionarios 237 novedades así: octubre 162, noviembre 29 y diciembre  46</t>
  </si>
  <si>
    <t xml:space="preserve">441 liquidaciones gestionadas en el cuarto trimestre 2020 </t>
  </si>
  <si>
    <t>Según inventario de gestión documental, se debian actualizar 19 documentos en el cuarto trimestre 2020,  16 documentos fueron actualizados durante los primeros 3 trimestres, asi, en el cuarto trimestre se realizola actualizacion de los tres restantes que obedecen a   dos listas de chequeo (SDS-CON-FT-028-SDS-CON-FT-031), y el Lineamiento Para La Elaboración De Contratos Y Convenios (SDS-CON-LN-002). Además por seguimiento y mejora delproceso se realizaron otras actualizaciones que no estaban previstas como  el formato de Verificación de Idoneidad y Experiencia (SDS-CON-FT-057) y la caracterización del proceso.</t>
  </si>
  <si>
    <t>O:\Subsecretaria Corporativa\Dirección Administrativa\PLAN OPERATIVO DE GESTION -2020\CUARTO TRIMESTRE\SUBDIRECCION DE CONTRATACION\ACTUALIZACION DOCUMENTAL</t>
  </si>
  <si>
    <t>En Octubre: Circular Interna 061,  Directiva Externa 004, Ley  2039 de 2020, Ley  2040 de 2020; En Noviembre: se informó que no se presentaron normas referentes a Gestión Contractual; En diciembre: Esta pendiente por reportarse el normograma ya que el plazo vence el 10 de enero de 2021.</t>
  </si>
  <si>
    <t>O:\Subsecretaria Corporativa\Dirección Administrativa\PLAN OPERATIVO DE GESTION -2020\CUARTO TRIMESTRE\SUBDIRECCION DE CONTRATACION\IMPLEMENTAR ACCIONES DE MEJORA NORMATIVA</t>
  </si>
  <si>
    <t xml:space="preserve">Reporte POGD Tercer Trimestre 2020 elaborado y enviado </t>
  </si>
  <si>
    <t>O:\Subsecretaria Corporativa\Dirección Administrativa\PLAN OPERATIVO DE GESTION -2020\CUARTO TRIMESTRE\SUBDIRECCION DE CONTRATACION\GESTIONAR Y MONITOREAR EL DESEMPEÑO DE LOS PROCESOS</t>
  </si>
  <si>
    <t xml:space="preserve">Se realizó el ejercicio de percepcion del cliente incluyendo la evaluación del servicio al cliente externo en la expedición de certificaciones de contratos. </t>
  </si>
  <si>
    <t>O:\Subsecretaria Corporativa\Dirección Administrativa\PLAN OPERATIVO DE GESTION -2020\CUARTO TRIMESTRE\SUBDIRECCION DE CONTRATACION\ANALIZAR PERCEPCIÓN DEL CLIENTE</t>
  </si>
  <si>
    <t xml:space="preserve">Se consolidaron los resultados de las tres encuestas realizadas (referentes, supervisores,contratistas) y se elaboroel iforme definitivo </t>
  </si>
  <si>
    <t>Se reportó avance y evidencias de monitoreo PAAC</t>
  </si>
  <si>
    <t>O:\Subsecretaria Corporativa\Dirección Administrativa\PLAN OPERATIVO DE GESTION -2020\CUARTO TRIMESTRE\SUBDIRECCION DE CONTRATACION\REPORTE PAAC</t>
  </si>
  <si>
    <t xml:space="preserve">Hasta elmes de septiembre se realizo reporte en el formato excel, para el cuarto trimestre 2020  se logró enlazar al SEDEAP y las noveddades se cargan mes a mes despues del envio de la cuenta mensual por SIVICOF.  La Información del directorio se encuentra actualizada y el cargue de diciembre se realiza el 7 dia habil del mes de enero </t>
  </si>
  <si>
    <t xml:space="preserve">http://www.saludcapital.gov.co/Paginas2/DirectoriodeServidores.aspx
O:\Subsecretaria Corporativa\Dirección Administrativa\PLAN OPERATIVO DE GESTION -2020\CUARTO TRIMESTRE\SUBDIRECCION DE CONTRATACION\CUMPLIMIENTO ITEP
</t>
  </si>
  <si>
    <t>Programado 4 trimestre</t>
  </si>
  <si>
    <t>Reprogramado
4 trimestre(%)
=No ejecutado + programado inicial</t>
  </si>
  <si>
    <t>Ejecutado
 4 Trimestre(%)</t>
  </si>
  <si>
    <t>Los servicios administrativos de la Dirección Administrativa - Subdireccion de Bienes y Servicios se prestaron en un 100 % 
Las actividades de recepción, registro, almacenamiento, custodia y control de los bienes ( de consumo y devolutivos) adquiridos por la entidad y que conforman la propiedad, planta y equipo, se realizaron en un 100%.
Los servicios administrativos de Emergencias, Seguridad Estratégica y  Control de Acceso a las Sedes que conforman la SDS.  así como  garantizar la continuidad en el manejo,  monitoreo y control de equipos que se administran desde el Sistema de Automatización Seguridad y Control se prestaron en un 100
las actividades del Plan Institucional de Gestión Ambiental se realizaron en un 100%
El servicio administrativo de transporte a los funcionarios de la SDS con vehículos propios y/o  contratados de acuerdo con la  disponibilidad de recursos, se presto en un 100%
El mantenimiento preventivo y correctivo de la infraestructura física y bienes muebles e inmuebles de la SDS se realizó en un 100%
Las actividades de contratación, seguimiento de proyecto de inversion  y comodatos de  la direccion gestionadas en un 100%</t>
  </si>
  <si>
    <t>La gestión y control de las solicitudes de contratación  de las dependencias de la SDS, en  las diferentes modalidades de selección dentro de los estándares definidos para cada una se realizó en un 100%</t>
  </si>
  <si>
    <t>Las Acciones para la Implementación de las Políticas de Gestión y Desempeño de la SDS se rea lizaron en un 66,12% porque las acciones para el cumplimiento de la Política Gestión Documental se gestionaron en un 100 % 
Las acciones para el cumplimiento de la Política Fortalecimiento Institucional se gestionaron en un 100%
El Modelo Integrado de Planeación y Gestión en la SDS se implemento en un 100%</t>
  </si>
  <si>
    <t xml:space="preserve">Las acciones necesarias para el Mantenimiento y Sostenibilidad del Sistema de Gestión de la SDS se realizaron en un 99,09, porque la mejora continua del proceso se gestiono en un 98,94%
La Documentación del Sistema de Gestión de la SDS se gestionó en un 100%
Las acciones que contribuyen  a la política de mejora normativa se implementaron en un 100%
El desempeño del proceso se gestionó y monitoreó en un 100%
La Percepción del Cliente se analizó en un 100%
La mejora continua se gestiono en un 90%
</t>
  </si>
  <si>
    <t>Las Acciones para la Implementación de las Políticas de Gestión y Desempeño de la SDS se rea lizaron en un 78,48  %
Las acciones para el cumplimiento de la politica de gestión documental se gestionaron en un 65,30%
Las acciones para el cumplimiento de la Política Fortalecimiento Institucional se gestionaron en un 100%
El Modelo Integrado de Planeación y Gestión en la SDS se implemento en un 100%</t>
  </si>
  <si>
    <t>Las acciones para el desarrollo de los componentes de Transparencia, acceso a la información y lucha contra la corrupción se realizaron en un 94,55 %
Los componentes del Plan Anticorrupción y Atención al Ciudadano se gestionaron y monitorearon en un 100%
El cumplimiento de los requisitos establecidos en el Índice de Transparencia de las Entidades Publicas (ITEP) en la SDS. (Si aplica) y los estándares de publicación y divulgación de la información de transparencia y acceso a la información pública (TAIP) se realizó en un 90%</t>
  </si>
  <si>
    <t>Las acciones para el desarrollo de los componentes de Transparencia, acceso a la información y lucha contra la corrupción se realizaron en un  100 %
Los componentes del Plan Anticorrupción y Atención al Ciudadano se gestionaron y monitorearon en un 100%
El cumplimiento de los requisitos establecidos en el Índice de Transparencia de las Entidades Publicas (ITEP) en la SDS. (Si aplica) y los estándares de publicación y divulgación de la información de transparencia y acceso a la información pública (TAIP) se realizó en un 100%</t>
  </si>
  <si>
    <t xml:space="preserve">Movimientos registrados en el sistema de información SI_CAPITAL, módulos SAINV y SAPPE del Almacén General durante el cuarto trimestre de 2020.
O:\Subsecretaria Corporativa\Dirección Administrativa\2. Almacen General\ARCHIVO COMPARTIDO ALMACEN GRAL\POA\VIGENCIA 2020\IV TRIMESTRE
</t>
  </si>
  <si>
    <t>Movimientos registrados en el sistema de información SI_CAPITAL, módulos SAINV y SAPPE del Almacén General durante el cuarto trimestre de 2020.
O:\Subsecretaria Corporativa\Dirección Administrativa\2. Almacen General\ARCHIVO COMPARTIDO ALMACEN GRAL\POA\VIGENCIA 2020\IV TRIMESTRE</t>
  </si>
  <si>
    <r>
      <t xml:space="preserve">Ingresos de consumo: Del comprobante N° 202001100298 al N° 202001100424, para un total de (127) comprobantes de ingreso; incluyendo los comprobantes 202001100336, 202001100359, correspondientes a 2 Ingresos por Ajuste.
Egresos de consumo: Del comprobante N° 20201847 al N° </t>
    </r>
    <r>
      <rPr>
        <sz val="9"/>
        <rFont val="Arial"/>
        <family val="2"/>
      </rPr>
      <t>20202465,</t>
    </r>
    <r>
      <rPr>
        <sz val="9"/>
        <color indexed="8"/>
        <rFont val="Arial"/>
        <family val="2"/>
      </rPr>
      <t xml:space="preserve"> en total </t>
    </r>
    <r>
      <rPr>
        <sz val="9"/>
        <rFont val="Arial"/>
        <family val="2"/>
      </rPr>
      <t>(606</t>
    </r>
    <r>
      <rPr>
        <sz val="9"/>
        <color indexed="8"/>
        <rFont val="Arial"/>
        <family val="2"/>
      </rPr>
      <t xml:space="preserve">) comprobantes de egreso.
Se atendieron </t>
    </r>
    <r>
      <rPr>
        <sz val="9"/>
        <rFont val="Arial"/>
        <family val="2"/>
      </rPr>
      <t>273</t>
    </r>
    <r>
      <rPr>
        <sz val="9"/>
        <color indexed="8"/>
        <rFont val="Arial"/>
        <family val="2"/>
      </rPr>
      <t xml:space="preserve"> solicitudes de elementos vía correo electrónico.
Devoluciones: Del comprobante No 20200067 al N° 20200093, con un total de (27) comprobantes de devoluciones.
- Bajas de elementos de consumo: (0)
- Egresos por ajustes: 20201922 al 20202255 (6 ajustes)
- Ingresos devolutivos: 202001200129 al 2020012000181 (52 ingresos).
</t>
    </r>
    <r>
      <rPr>
        <sz val="9"/>
        <rFont val="Arial"/>
        <family val="2"/>
      </rPr>
      <t>- Egresos devolutivos: 202002590 al 202003200 (213 egresos).
- Egresos de bienes transitorios: 202000096 al 202000134 (25 egresos)
- Reintegros: 202002605 al 202003440 (256 reintegros).</t>
    </r>
    <r>
      <rPr>
        <sz val="9"/>
        <color indexed="8"/>
        <rFont val="Arial"/>
        <family val="2"/>
      </rPr>
      <t xml:space="preserve">
- Bajas de bienes devolutivos: 202000109 a 202000135 (8 bajas).
- Conciliación de saldos de inventario y bienes devolutivos con el grupo de contabilidad de los meses de octubre, noviembre y diciembre de 2020.</t>
    </r>
  </si>
  <si>
    <r>
      <t>Total bienes de consumo almacenados: 8.480.051.
Total bienes devolutivos nuevos almacenados: 1.384.
Total bienes reintegrados: 172</t>
    </r>
    <r>
      <rPr>
        <sz val="9"/>
        <rFont val="Arial"/>
        <family val="2"/>
      </rPr>
      <t>.</t>
    </r>
    <r>
      <rPr>
        <sz val="9"/>
        <color indexed="8"/>
        <rFont val="Arial"/>
        <family val="2"/>
      </rPr>
      <t xml:space="preserve">
</t>
    </r>
    <r>
      <rPr>
        <b/>
        <sz val="9"/>
        <color indexed="8"/>
        <rFont val="Arial"/>
        <family val="2"/>
      </rPr>
      <t>- GRAN TOTAL DE ELEMENTOS ALMACENADOS: 8.481.607</t>
    </r>
  </si>
  <si>
    <t>Carpetas compartidas O:/Subsecretaria Corporativa/Dirección Administrativa/6.Mantenimiento/EVIDENCIAS POGD - MANTENIMIENTO 2020/2, Adecuaciones en la Entidad.</t>
  </si>
  <si>
    <t>Contratacion de los sistemas de ventilación mecanica y aire acondicionado suscrito en diciembre.
Contrato para el mantenimiento de las UPS suscrito diciembre.
Proceso para el mantenimiento de los equipos de presión declarado desierto.
Contrato para el mantenimiento de los equipos de red de Frio suscrito en diciembre.
Contrato para el mantenimiento de los Ascensores suscrito en diciembre.
Seguimiento al mantenimiento de las plantas electricas de octubre a diciembre.
Seguimiento al mantenimiento de los monta cargas de octubre a diciembre.</t>
  </si>
  <si>
    <t xml:space="preserve">Instalar llaves ahorradoras en pocetas y cocinetas de la entidad </t>
  </si>
  <si>
    <t>Implementaciones herramientas adicionales a la plataforma</t>
  </si>
  <si>
    <t>Formular el POGD de la Dirección.</t>
  </si>
  <si>
    <r>
      <t xml:space="preserve">Elaborar el plan de adecuación de gestión y desempeño </t>
    </r>
    <r>
      <rPr>
        <sz val="10"/>
        <color indexed="8"/>
        <rFont val="Arial"/>
        <family val="2"/>
      </rPr>
      <t xml:space="preserve">(cierre de brechas) </t>
    </r>
    <r>
      <rPr>
        <sz val="12"/>
        <color indexed="8"/>
        <rFont val="Arial"/>
        <family val="2"/>
      </rPr>
      <t>de la SDS</t>
    </r>
  </si>
  <si>
    <t>Apoyar en la formulación del PAAC</t>
  </si>
  <si>
    <t>IV TRIMESTRE</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</si>
</sst>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2]\ * #,##0.00_ ;_ [$€-2]\ * \-#,##0.00_ ;_ [$€-2]\ * &quot;-&quot;??_ "/>
    <numFmt numFmtId="171" formatCode="_ &quot;$&quot;\ * #,##0.00_ ;_ &quot;$&quot;\ * \-#,##0.00_ ;_ &quot;$&quot;\ * &quot;-&quot;??_ ;_ @_ "/>
    <numFmt numFmtId="172" formatCode="0.0"/>
    <numFmt numFmtId="173" formatCode="0.000"/>
    <numFmt numFmtId="174" formatCode="0.0%"/>
    <numFmt numFmtId="175" formatCode="[$-240A]dddd\,\ d\ &quot;de&quot;\ mmmm\ &quot;de&quot;\ yyyy"/>
    <numFmt numFmtId="176" formatCode="[$-240A]h:mm:ss\ AM/PM"/>
    <numFmt numFmtId="177" formatCode="0.000%"/>
    <numFmt numFmtId="178" formatCode="0.0000%"/>
  </numFmts>
  <fonts count="74">
    <font>
      <sz val="11"/>
      <color theme="1"/>
      <name val="Calibri"/>
      <family val="2"/>
    </font>
    <font>
      <sz val="11"/>
      <color indexed="8"/>
      <name val="Calibri"/>
      <family val="2"/>
    </font>
    <font>
      <sz val="8"/>
      <name val="Calibri"/>
      <family val="2"/>
    </font>
    <font>
      <sz val="20"/>
      <name val="Arial"/>
      <family val="2"/>
    </font>
    <font>
      <sz val="10"/>
      <name val="Arial"/>
      <family val="2"/>
    </font>
    <font>
      <b/>
      <sz val="12"/>
      <color indexed="8"/>
      <name val="Arial"/>
      <family val="2"/>
    </font>
    <font>
      <b/>
      <sz val="10"/>
      <color indexed="8"/>
      <name val="Arial"/>
      <family val="2"/>
    </font>
    <font>
      <b/>
      <sz val="10"/>
      <name val="Arial"/>
      <family val="2"/>
    </font>
    <font>
      <b/>
      <sz val="12"/>
      <color indexed="60"/>
      <name val="Arial"/>
      <family val="2"/>
    </font>
    <font>
      <b/>
      <sz val="9"/>
      <name val="Tahoma"/>
      <family val="2"/>
    </font>
    <font>
      <sz val="12"/>
      <color indexed="8"/>
      <name val="Arial"/>
      <family val="2"/>
    </font>
    <font>
      <b/>
      <sz val="16"/>
      <color indexed="8"/>
      <name val="Arial"/>
      <family val="2"/>
    </font>
    <font>
      <b/>
      <sz val="11"/>
      <color indexed="8"/>
      <name val="Arial"/>
      <family val="2"/>
    </font>
    <font>
      <sz val="9"/>
      <name val="Arial"/>
      <family val="2"/>
    </font>
    <font>
      <b/>
      <sz val="12"/>
      <name val="Arial"/>
      <family val="2"/>
    </font>
    <font>
      <sz val="12"/>
      <name val="Arial"/>
      <family val="2"/>
    </font>
    <font>
      <b/>
      <sz val="9"/>
      <name val="Arial"/>
      <family val="2"/>
    </font>
    <font>
      <sz val="9"/>
      <color indexed="8"/>
      <name val="Arial"/>
      <family val="2"/>
    </font>
    <font>
      <b/>
      <sz val="9"/>
      <color indexed="8"/>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family val="2"/>
    </font>
    <font>
      <sz val="16"/>
      <color indexed="8"/>
      <name val="Arial"/>
      <family val="2"/>
    </font>
    <font>
      <sz val="20"/>
      <color indexed="8"/>
      <name val="Arial"/>
      <family val="2"/>
    </font>
    <font>
      <sz val="22"/>
      <color indexed="8"/>
      <name val="Arial"/>
      <family val="2"/>
    </font>
    <font>
      <b/>
      <sz val="14"/>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2"/>
      <color theme="1"/>
      <name val="Arial"/>
      <family val="2"/>
    </font>
    <font>
      <sz val="16"/>
      <color theme="1"/>
      <name val="Arial"/>
      <family val="2"/>
    </font>
    <font>
      <sz val="20"/>
      <color theme="1"/>
      <name val="Arial"/>
      <family val="2"/>
    </font>
    <font>
      <sz val="22"/>
      <color theme="1"/>
      <name val="Arial"/>
      <family val="2"/>
    </font>
    <font>
      <b/>
      <sz val="10"/>
      <color theme="1"/>
      <name val="Arial"/>
      <family val="2"/>
    </font>
    <font>
      <b/>
      <sz val="12"/>
      <color theme="1"/>
      <name val="Arial"/>
      <family val="2"/>
    </font>
    <font>
      <b/>
      <sz val="14"/>
      <color theme="1"/>
      <name val="Arial"/>
      <family val="2"/>
    </font>
    <font>
      <sz val="9"/>
      <color theme="1"/>
      <name val="Arial"/>
      <family val="2"/>
    </font>
    <font>
      <b/>
      <sz val="9"/>
      <color theme="1"/>
      <name val="Arial"/>
      <family val="2"/>
    </font>
    <font>
      <sz val="10"/>
      <color theme="1"/>
      <name val="Arial"/>
      <family val="2"/>
    </font>
    <font>
      <b/>
      <sz val="16"/>
      <color theme="1"/>
      <name val="Arial"/>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rgb="FF00B0F0"/>
        <bgColor indexed="64"/>
      </patternFill>
    </fill>
    <fill>
      <patternFill patternType="solid">
        <fgColor rgb="FFFFFF00"/>
        <bgColor indexed="64"/>
      </patternFill>
    </fill>
    <fill>
      <patternFill patternType="solid">
        <fgColor theme="0"/>
        <bgColor indexed="64"/>
      </patternFill>
    </fill>
    <fill>
      <patternFill patternType="gray0625"/>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medium"/>
      <bottom style="thin"/>
    </border>
    <border>
      <left style="thin"/>
      <right style="thin"/>
      <top style="thin"/>
      <bottom/>
    </border>
    <border>
      <left style="thin"/>
      <right style="thin"/>
      <top/>
      <bottom style="thin"/>
    </border>
    <border>
      <left style="thin"/>
      <right style="thin"/>
      <top/>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170" fontId="4"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71" fontId="4" fillId="0" borderId="0" applyFont="0" applyFill="0" applyBorder="0" applyAlignment="0" applyProtection="0"/>
    <xf numFmtId="0" fontId="54" fillId="31" borderId="0" applyNumberFormat="0" applyBorder="0" applyAlignment="0" applyProtection="0"/>
    <xf numFmtId="0" fontId="4" fillId="0" borderId="0">
      <alignment/>
      <protection/>
    </xf>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49" fillId="0" borderId="8" applyNumberFormat="0" applyFill="0" applyAlignment="0" applyProtection="0"/>
    <xf numFmtId="0" fontId="60" fillId="0" borderId="9" applyNumberFormat="0" applyFill="0" applyAlignment="0" applyProtection="0"/>
  </cellStyleXfs>
  <cellXfs count="169">
    <xf numFmtId="0" fontId="0" fillId="0" borderId="0" xfId="0" applyFont="1" applyAlignment="1">
      <alignment/>
    </xf>
    <xf numFmtId="0" fontId="61" fillId="0" borderId="0" xfId="0" applyFont="1" applyAlignment="1">
      <alignment horizontal="center" vertical="center" wrapText="1"/>
    </xf>
    <xf numFmtId="0" fontId="61" fillId="0" borderId="0" xfId="0" applyFont="1" applyAlignment="1">
      <alignment vertical="center" wrapText="1"/>
    </xf>
    <xf numFmtId="0" fontId="62" fillId="0" borderId="0" xfId="0" applyFont="1" applyAlignment="1">
      <alignment vertical="center" wrapText="1"/>
    </xf>
    <xf numFmtId="0" fontId="63" fillId="0" borderId="0" xfId="0" applyFont="1" applyAlignment="1">
      <alignment vertical="center" wrapText="1"/>
    </xf>
    <xf numFmtId="0" fontId="64" fillId="0" borderId="0" xfId="0" applyFont="1" applyAlignment="1">
      <alignment vertical="center" wrapText="1"/>
    </xf>
    <xf numFmtId="0" fontId="65" fillId="0" borderId="0" xfId="0" applyFont="1" applyAlignment="1">
      <alignment vertical="center" wrapText="1"/>
    </xf>
    <xf numFmtId="0" fontId="3" fillId="0" borderId="10" xfId="0" applyFont="1" applyBorder="1" applyAlignment="1">
      <alignment horizontal="left" vertical="center"/>
    </xf>
    <xf numFmtId="0" fontId="7"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66" fillId="0" borderId="10" xfId="0" applyFont="1" applyBorder="1" applyAlignment="1">
      <alignment horizontal="center" vertical="center"/>
    </xf>
    <xf numFmtId="0" fontId="66" fillId="0" borderId="10" xfId="0" applyFont="1" applyBorder="1" applyAlignment="1">
      <alignment horizontal="center"/>
    </xf>
    <xf numFmtId="0" fontId="66" fillId="0" borderId="10" xfId="0" applyFont="1" applyBorder="1" applyAlignment="1">
      <alignment horizontal="center" vertical="center"/>
    </xf>
    <xf numFmtId="0" fontId="0" fillId="0" borderId="10" xfId="0" applyBorder="1" applyAlignment="1">
      <alignment/>
    </xf>
    <xf numFmtId="0" fontId="66" fillId="0" borderId="10" xfId="0" applyFont="1" applyBorder="1" applyAlignment="1">
      <alignment horizontal="center" vertical="center"/>
    </xf>
    <xf numFmtId="0" fontId="63" fillId="0" borderId="10" xfId="0" applyFont="1" applyBorder="1" applyAlignment="1">
      <alignment horizontal="center" vertical="center" wrapText="1"/>
    </xf>
    <xf numFmtId="0" fontId="66" fillId="0" borderId="11" xfId="0" applyFont="1" applyBorder="1" applyAlignment="1">
      <alignment vertical="center"/>
    </xf>
    <xf numFmtId="0" fontId="66" fillId="0" borderId="12" xfId="0" applyFont="1" applyBorder="1" applyAlignment="1">
      <alignment vertical="center"/>
    </xf>
    <xf numFmtId="0" fontId="66" fillId="0" borderId="13" xfId="0" applyFont="1" applyBorder="1" applyAlignment="1">
      <alignment vertical="center"/>
    </xf>
    <xf numFmtId="0" fontId="66" fillId="0" borderId="14" xfId="0" applyFont="1" applyBorder="1" applyAlignment="1">
      <alignment vertical="center"/>
    </xf>
    <xf numFmtId="0" fontId="66" fillId="0" borderId="0" xfId="0" applyFont="1" applyBorder="1" applyAlignment="1">
      <alignment vertical="center"/>
    </xf>
    <xf numFmtId="0" fontId="66" fillId="0" borderId="15" xfId="0" applyFont="1" applyBorder="1" applyAlignment="1">
      <alignment vertical="center"/>
    </xf>
    <xf numFmtId="0" fontId="66" fillId="0" borderId="10" xfId="0" applyFont="1" applyBorder="1" applyAlignment="1">
      <alignment vertical="center"/>
    </xf>
    <xf numFmtId="0" fontId="11"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9" fontId="62" fillId="0" borderId="10" xfId="59" applyFont="1" applyBorder="1" applyAlignment="1">
      <alignment horizontal="center" vertical="center" wrapText="1"/>
    </xf>
    <xf numFmtId="0" fontId="62" fillId="0" borderId="10" xfId="0" applyFont="1" applyBorder="1" applyAlignment="1">
      <alignment vertical="center" wrapText="1"/>
    </xf>
    <xf numFmtId="10" fontId="62" fillId="0" borderId="10" xfId="59" applyNumberFormat="1" applyFont="1" applyBorder="1" applyAlignment="1">
      <alignment horizontal="center" vertical="center" wrapText="1"/>
    </xf>
    <xf numFmtId="2" fontId="0" fillId="0" borderId="0" xfId="0" applyNumberFormat="1" applyAlignment="1">
      <alignment/>
    </xf>
    <xf numFmtId="9" fontId="0" fillId="0" borderId="0" xfId="0" applyNumberFormat="1" applyAlignment="1">
      <alignment/>
    </xf>
    <xf numFmtId="1" fontId="0" fillId="0" borderId="0" xfId="0" applyNumberFormat="1" applyAlignment="1">
      <alignment/>
    </xf>
    <xf numFmtId="0" fontId="67" fillId="33" borderId="14" xfId="59" applyNumberFormat="1" applyFont="1" applyFill="1" applyBorder="1" applyAlignment="1">
      <alignment horizontal="center" vertical="center"/>
    </xf>
    <xf numFmtId="174" fontId="68" fillId="34" borderId="14" xfId="59" applyNumberFormat="1" applyFont="1" applyFill="1" applyBorder="1" applyAlignment="1">
      <alignment horizontal="center" vertical="center"/>
    </xf>
    <xf numFmtId="0" fontId="67" fillId="0" borderId="10" xfId="0" applyFont="1" applyBorder="1" applyAlignment="1">
      <alignment horizontal="center" vertical="center" wrapText="1"/>
    </xf>
    <xf numFmtId="0" fontId="14" fillId="0" borderId="10" xfId="0" applyFont="1" applyFill="1" applyBorder="1" applyAlignment="1">
      <alignment horizontal="center" vertical="center" wrapText="1"/>
    </xf>
    <xf numFmtId="2" fontId="69" fillId="35" borderId="10" xfId="0" applyNumberFormat="1" applyFont="1" applyFill="1" applyBorder="1" applyAlignment="1">
      <alignment horizontal="justify" vertical="top" wrapText="1"/>
    </xf>
    <xf numFmtId="0" fontId="69" fillId="35" borderId="16" xfId="0" applyFont="1" applyFill="1" applyBorder="1" applyAlignment="1">
      <alignment horizontal="justify" vertical="top" wrapText="1"/>
    </xf>
    <xf numFmtId="0" fontId="66" fillId="35" borderId="10" xfId="0" applyFont="1" applyFill="1" applyBorder="1" applyAlignment="1">
      <alignment horizontal="center"/>
    </xf>
    <xf numFmtId="10" fontId="67" fillId="35" borderId="10" xfId="0" applyNumberFormat="1" applyFont="1" applyFill="1" applyBorder="1" applyAlignment="1">
      <alignment horizontal="center" vertical="center"/>
    </xf>
    <xf numFmtId="0" fontId="67" fillId="35" borderId="10" xfId="0" applyFont="1" applyFill="1" applyBorder="1" applyAlignment="1">
      <alignment horizontal="center"/>
    </xf>
    <xf numFmtId="10" fontId="68" fillId="35" borderId="10" xfId="0" applyNumberFormat="1" applyFont="1" applyFill="1" applyBorder="1" applyAlignment="1">
      <alignment horizontal="center" vertical="center"/>
    </xf>
    <xf numFmtId="0" fontId="67" fillId="35" borderId="10" xfId="0" applyFont="1" applyFill="1" applyBorder="1" applyAlignment="1">
      <alignment horizontal="center" vertical="center"/>
    </xf>
    <xf numFmtId="0" fontId="61" fillId="35" borderId="10" xfId="0" applyFont="1" applyFill="1" applyBorder="1" applyAlignment="1">
      <alignment horizontal="justify" vertical="top" wrapText="1"/>
    </xf>
    <xf numFmtId="0" fontId="62" fillId="35" borderId="10" xfId="0" applyFont="1" applyFill="1" applyBorder="1" applyAlignment="1">
      <alignment vertical="center" wrapText="1"/>
    </xf>
    <xf numFmtId="9" fontId="67" fillId="35" borderId="10" xfId="0" applyNumberFormat="1" applyFont="1" applyFill="1" applyBorder="1" applyAlignment="1">
      <alignment horizontal="center" vertical="center" wrapText="1"/>
    </xf>
    <xf numFmtId="9" fontId="62" fillId="35" borderId="10" xfId="59" applyFont="1" applyFill="1" applyBorder="1" applyAlignment="1">
      <alignment horizontal="center" vertical="center" wrapText="1"/>
    </xf>
    <xf numFmtId="10" fontId="62" fillId="35" borderId="10" xfId="59" applyNumberFormat="1" applyFont="1" applyFill="1" applyBorder="1" applyAlignment="1">
      <alignment horizontal="center" vertical="center" wrapText="1"/>
    </xf>
    <xf numFmtId="10" fontId="62" fillId="35" borderId="17" xfId="59" applyNumberFormat="1" applyFont="1" applyFill="1" applyBorder="1" applyAlignment="1">
      <alignment horizontal="center" vertical="center" wrapText="1"/>
    </xf>
    <xf numFmtId="0" fontId="68" fillId="0" borderId="18" xfId="0" applyFont="1" applyBorder="1" applyAlignment="1">
      <alignment horizontal="center" vertical="center" wrapText="1"/>
    </xf>
    <xf numFmtId="0" fontId="61" fillId="0" borderId="10" xfId="0" applyFont="1" applyBorder="1" applyAlignment="1">
      <alignment horizontal="center" vertical="center" wrapText="1"/>
    </xf>
    <xf numFmtId="2" fontId="67" fillId="33" borderId="14" xfId="59" applyNumberFormat="1" applyFont="1" applyFill="1" applyBorder="1" applyAlignment="1">
      <alignment horizontal="center" vertical="center"/>
    </xf>
    <xf numFmtId="0" fontId="61" fillId="34" borderId="10" xfId="0" applyFont="1" applyFill="1" applyBorder="1" applyAlignment="1">
      <alignment horizontal="justify" vertical="top" wrapText="1"/>
    </xf>
    <xf numFmtId="0" fontId="62" fillId="34" borderId="10" xfId="0" applyFont="1" applyFill="1" applyBorder="1" applyAlignment="1">
      <alignment vertical="center" wrapText="1"/>
    </xf>
    <xf numFmtId="9" fontId="67" fillId="34" borderId="10" xfId="0" applyNumberFormat="1" applyFont="1" applyFill="1" applyBorder="1" applyAlignment="1">
      <alignment horizontal="center" vertical="center" wrapText="1"/>
    </xf>
    <xf numFmtId="9" fontId="62" fillId="34" borderId="10" xfId="59" applyFont="1" applyFill="1" applyBorder="1" applyAlignment="1">
      <alignment horizontal="center" vertical="center" wrapText="1"/>
    </xf>
    <xf numFmtId="10" fontId="62" fillId="34" borderId="10" xfId="59" applyNumberFormat="1" applyFont="1" applyFill="1" applyBorder="1" applyAlignment="1">
      <alignment horizontal="center" vertical="center" wrapText="1"/>
    </xf>
    <xf numFmtId="10" fontId="62" fillId="34" borderId="17" xfId="59" applyNumberFormat="1" applyFont="1" applyFill="1" applyBorder="1" applyAlignment="1">
      <alignment horizontal="center" vertical="center" wrapText="1"/>
    </xf>
    <xf numFmtId="0" fontId="66" fillId="35" borderId="10" xfId="0" applyFont="1" applyFill="1" applyBorder="1" applyAlignment="1">
      <alignment horizontal="justify" vertical="center"/>
    </xf>
    <xf numFmtId="0" fontId="14" fillId="0" borderId="10" xfId="0" applyFont="1" applyFill="1" applyBorder="1" applyAlignment="1">
      <alignment horizontal="center" vertical="top" wrapText="1"/>
    </xf>
    <xf numFmtId="0" fontId="5" fillId="0" borderId="10" xfId="0" applyFont="1" applyFill="1" applyBorder="1" applyAlignment="1">
      <alignment horizontal="center" vertical="top" wrapText="1"/>
    </xf>
    <xf numFmtId="0" fontId="10" fillId="0" borderId="10" xfId="0" applyFont="1" applyFill="1" applyBorder="1" applyAlignment="1">
      <alignment horizontal="center" vertical="center" wrapText="1"/>
    </xf>
    <xf numFmtId="2" fontId="69" fillId="0" borderId="10" xfId="0" applyNumberFormat="1" applyFont="1" applyFill="1" applyBorder="1" applyAlignment="1">
      <alignment horizontal="justify" vertical="top" wrapText="1"/>
    </xf>
    <xf numFmtId="0" fontId="69" fillId="0" borderId="16" xfId="0" applyFont="1" applyFill="1" applyBorder="1" applyAlignment="1">
      <alignment horizontal="justify" vertical="top" wrapText="1"/>
    </xf>
    <xf numFmtId="0" fontId="66" fillId="0" borderId="10" xfId="0" applyFont="1" applyFill="1" applyBorder="1" applyAlignment="1">
      <alignment horizontal="center"/>
    </xf>
    <xf numFmtId="0" fontId="13" fillId="0" borderId="10" xfId="0" applyFont="1" applyFill="1" applyBorder="1" applyAlignment="1">
      <alignment horizontal="justify" vertical="top" wrapText="1"/>
    </xf>
    <xf numFmtId="0" fontId="13" fillId="0" borderId="10" xfId="0" applyFont="1" applyFill="1" applyBorder="1" applyAlignment="1">
      <alignment horizontal="justify" vertical="top"/>
    </xf>
    <xf numFmtId="0" fontId="13" fillId="0" borderId="10" xfId="0" applyFont="1" applyFill="1" applyBorder="1" applyAlignment="1">
      <alignment horizontal="justify" vertical="center"/>
    </xf>
    <xf numFmtId="0" fontId="69" fillId="0" borderId="10" xfId="0" applyFont="1" applyFill="1" applyBorder="1" applyAlignment="1">
      <alignment horizontal="justify" vertical="top"/>
    </xf>
    <xf numFmtId="0" fontId="67" fillId="0" borderId="10" xfId="0" applyFont="1" applyFill="1" applyBorder="1" applyAlignment="1">
      <alignment horizontal="center"/>
    </xf>
    <xf numFmtId="10" fontId="68" fillId="0" borderId="10" xfId="0" applyNumberFormat="1" applyFont="1" applyFill="1" applyBorder="1" applyAlignment="1">
      <alignment horizontal="center" vertical="center"/>
    </xf>
    <xf numFmtId="0" fontId="13" fillId="0" borderId="10" xfId="0" applyFont="1" applyBorder="1" applyAlignment="1">
      <alignment horizontal="left" vertical="top" wrapText="1"/>
    </xf>
    <xf numFmtId="0" fontId="13" fillId="0" borderId="10" xfId="0" applyFont="1" applyBorder="1" applyAlignment="1">
      <alignment horizontal="justify" vertical="top" wrapText="1"/>
    </xf>
    <xf numFmtId="49" fontId="69" fillId="0" borderId="10" xfId="0" applyNumberFormat="1" applyFont="1" applyBorder="1" applyAlignment="1">
      <alignment horizontal="justify" vertical="top" wrapText="1"/>
    </xf>
    <xf numFmtId="0" fontId="69" fillId="0" borderId="10" xfId="0" applyFont="1" applyBorder="1" applyAlignment="1">
      <alignment horizontal="justify" vertical="top" wrapText="1"/>
    </xf>
    <xf numFmtId="10" fontId="15" fillId="0" borderId="10" xfId="59" applyNumberFormat="1" applyFont="1" applyFill="1" applyBorder="1" applyAlignment="1">
      <alignment horizontal="center" vertical="center"/>
    </xf>
    <xf numFmtId="0" fontId="13" fillId="0" borderId="10" xfId="0" applyFont="1" applyBorder="1" applyAlignment="1">
      <alignment horizontal="justify" vertical="center"/>
    </xf>
    <xf numFmtId="10" fontId="13" fillId="0" borderId="10" xfId="59" applyNumberFormat="1" applyFont="1" applyFill="1" applyBorder="1" applyAlignment="1">
      <alignment horizontal="center" vertical="center"/>
    </xf>
    <xf numFmtId="10" fontId="13" fillId="0" borderId="10" xfId="59" applyNumberFormat="1" applyFont="1" applyBorder="1" applyAlignment="1">
      <alignment horizontal="justify" vertical="top" wrapText="1"/>
    </xf>
    <xf numFmtId="10" fontId="13" fillId="0" borderId="10" xfId="59" applyNumberFormat="1" applyFont="1" applyFill="1" applyBorder="1" applyAlignment="1">
      <alignment horizontal="justify" vertical="top"/>
    </xf>
    <xf numFmtId="10" fontId="67" fillId="35" borderId="18" xfId="0" applyNumberFormat="1" applyFont="1" applyFill="1" applyBorder="1" applyAlignment="1">
      <alignment horizontal="center" vertical="center"/>
    </xf>
    <xf numFmtId="0" fontId="4" fillId="35" borderId="10" xfId="0" applyFont="1" applyFill="1" applyBorder="1" applyAlignment="1">
      <alignment horizontal="justify" vertical="top"/>
    </xf>
    <xf numFmtId="10" fontId="69" fillId="0" borderId="10" xfId="59" applyNumberFormat="1" applyFont="1" applyFill="1" applyBorder="1" applyAlignment="1">
      <alignment horizontal="center" vertical="center"/>
    </xf>
    <xf numFmtId="174" fontId="13" fillId="0" borderId="10" xfId="59" applyNumberFormat="1" applyFont="1" applyFill="1" applyBorder="1" applyAlignment="1">
      <alignment horizontal="center" vertical="center"/>
    </xf>
    <xf numFmtId="0" fontId="70" fillId="0" borderId="10" xfId="0" applyFont="1" applyFill="1" applyBorder="1" applyAlignment="1">
      <alignment horizontal="justify" vertical="center"/>
    </xf>
    <xf numFmtId="10" fontId="13" fillId="35" borderId="10" xfId="59" applyNumberFormat="1" applyFont="1" applyFill="1" applyBorder="1" applyAlignment="1">
      <alignment horizontal="center" vertical="center"/>
    </xf>
    <xf numFmtId="0" fontId="69" fillId="0" borderId="10" xfId="0" applyFont="1" applyFill="1" applyBorder="1" applyAlignment="1">
      <alignment horizontal="justify" vertical="center"/>
    </xf>
    <xf numFmtId="0" fontId="69" fillId="0" borderId="10" xfId="0" applyFont="1" applyFill="1" applyBorder="1" applyAlignment="1">
      <alignment horizontal="justify" vertical="center" wrapText="1"/>
    </xf>
    <xf numFmtId="10" fontId="69" fillId="0" borderId="10" xfId="59" applyNumberFormat="1" applyFont="1" applyFill="1" applyBorder="1" applyAlignment="1">
      <alignment horizontal="justify" vertical="top"/>
    </xf>
    <xf numFmtId="10" fontId="69" fillId="0" borderId="10" xfId="0" applyNumberFormat="1" applyFont="1" applyFill="1" applyBorder="1" applyAlignment="1">
      <alignment horizontal="center" vertical="center"/>
    </xf>
    <xf numFmtId="10" fontId="13" fillId="0" borderId="10" xfId="0" applyNumberFormat="1" applyFont="1" applyBorder="1" applyAlignment="1">
      <alignment horizontal="center" vertical="center"/>
    </xf>
    <xf numFmtId="10" fontId="13" fillId="35" borderId="10" xfId="0" applyNumberFormat="1" applyFont="1" applyFill="1" applyBorder="1" applyAlignment="1">
      <alignment horizontal="center" vertical="center"/>
    </xf>
    <xf numFmtId="0" fontId="13" fillId="0" borderId="10" xfId="0" applyFont="1" applyBorder="1" applyAlignment="1">
      <alignment horizontal="justify" vertical="top"/>
    </xf>
    <xf numFmtId="10" fontId="69" fillId="35" borderId="10" xfId="59" applyNumberFormat="1" applyFont="1" applyFill="1" applyBorder="1" applyAlignment="1">
      <alignment horizontal="center" vertical="center"/>
    </xf>
    <xf numFmtId="0" fontId="13" fillId="35" borderId="10" xfId="0" applyFont="1" applyFill="1" applyBorder="1" applyAlignment="1">
      <alignment horizontal="justify" vertical="top"/>
    </xf>
    <xf numFmtId="0" fontId="70" fillId="35" borderId="10" xfId="0" applyFont="1" applyFill="1" applyBorder="1" applyAlignment="1">
      <alignment horizontal="justify" vertical="center"/>
    </xf>
    <xf numFmtId="0" fontId="69" fillId="35" borderId="10" xfId="0" applyFont="1" applyFill="1" applyBorder="1" applyAlignment="1">
      <alignment horizontal="justify" vertical="center"/>
    </xf>
    <xf numFmtId="0" fontId="69" fillId="35" borderId="10" xfId="0" applyFont="1" applyFill="1" applyBorder="1" applyAlignment="1">
      <alignment horizontal="justify" vertical="center" wrapText="1"/>
    </xf>
    <xf numFmtId="10" fontId="70" fillId="35" borderId="10" xfId="0" applyNumberFormat="1" applyFont="1" applyFill="1" applyBorder="1" applyAlignment="1">
      <alignment horizontal="center" vertical="center"/>
    </xf>
    <xf numFmtId="0" fontId="70" fillId="35" borderId="17" xfId="0" applyFont="1" applyFill="1" applyBorder="1" applyAlignment="1">
      <alignment horizontal="justify" vertical="center"/>
    </xf>
    <xf numFmtId="10" fontId="69" fillId="35" borderId="10" xfId="0" applyNumberFormat="1" applyFont="1" applyFill="1" applyBorder="1" applyAlignment="1">
      <alignment horizontal="center" vertical="center"/>
    </xf>
    <xf numFmtId="0" fontId="69" fillId="36" borderId="16" xfId="0" applyFont="1" applyFill="1" applyBorder="1" applyAlignment="1">
      <alignment horizontal="justify" vertical="center" wrapText="1"/>
    </xf>
    <xf numFmtId="0" fontId="66" fillId="33" borderId="10" xfId="0" applyFont="1" applyFill="1" applyBorder="1" applyAlignment="1">
      <alignment horizontal="center"/>
    </xf>
    <xf numFmtId="10" fontId="67" fillId="33" borderId="10" xfId="59" applyNumberFormat="1" applyFont="1" applyFill="1" applyBorder="1" applyAlignment="1">
      <alignment horizontal="center" vertical="center"/>
    </xf>
    <xf numFmtId="49" fontId="69" fillId="33" borderId="10" xfId="0" applyNumberFormat="1" applyFont="1" applyFill="1" applyBorder="1" applyAlignment="1">
      <alignment horizontal="justify" vertical="top" wrapText="1"/>
    </xf>
    <xf numFmtId="0" fontId="69" fillId="33" borderId="16" xfId="0" applyFont="1" applyFill="1" applyBorder="1" applyAlignment="1">
      <alignment horizontal="justify" vertical="top" wrapText="1"/>
    </xf>
    <xf numFmtId="0" fontId="68" fillId="34" borderId="10" xfId="0" applyFont="1" applyFill="1" applyBorder="1" applyAlignment="1">
      <alignment horizontal="center"/>
    </xf>
    <xf numFmtId="10" fontId="68" fillId="34" borderId="10" xfId="59" applyNumberFormat="1" applyFont="1" applyFill="1" applyBorder="1" applyAlignment="1">
      <alignment horizontal="center" vertical="center"/>
    </xf>
    <xf numFmtId="0" fontId="7" fillId="0" borderId="19" xfId="0" applyFont="1" applyFill="1" applyBorder="1" applyAlignment="1">
      <alignment horizontal="center" vertical="center"/>
    </xf>
    <xf numFmtId="10" fontId="66" fillId="0" borderId="19" xfId="0" applyNumberFormat="1" applyFont="1" applyFill="1" applyBorder="1" applyAlignment="1">
      <alignment horizontal="justify" vertical="center"/>
    </xf>
    <xf numFmtId="10" fontId="67" fillId="0" borderId="10" xfId="59" applyNumberFormat="1" applyFont="1" applyFill="1" applyBorder="1" applyAlignment="1">
      <alignment horizontal="center" vertical="center"/>
    </xf>
    <xf numFmtId="0" fontId="69" fillId="0" borderId="18" xfId="0" applyFont="1" applyFill="1" applyBorder="1" applyAlignment="1">
      <alignment horizontal="justify" vertical="top" wrapText="1"/>
    </xf>
    <xf numFmtId="0" fontId="71" fillId="36" borderId="10" xfId="0" applyFont="1" applyFill="1" applyBorder="1" applyAlignment="1">
      <alignment horizontal="justify" vertical="center" wrapText="1"/>
    </xf>
    <xf numFmtId="0" fontId="71" fillId="0" borderId="10" xfId="0" applyFont="1" applyBorder="1" applyAlignment="1">
      <alignment horizontal="justify" vertical="center"/>
    </xf>
    <xf numFmtId="174" fontId="68" fillId="34" borderId="0" xfId="59" applyNumberFormat="1" applyFont="1" applyFill="1" applyBorder="1" applyAlignment="1">
      <alignment horizontal="center" vertical="center"/>
    </xf>
    <xf numFmtId="10" fontId="68" fillId="0" borderId="10" xfId="59" applyNumberFormat="1" applyFont="1" applyFill="1" applyBorder="1" applyAlignment="1">
      <alignment horizontal="center" vertical="center"/>
    </xf>
    <xf numFmtId="0" fontId="62" fillId="0" borderId="10" xfId="0" applyFont="1" applyBorder="1" applyAlignment="1">
      <alignment horizontal="left" vertical="center" wrapText="1"/>
    </xf>
    <xf numFmtId="0" fontId="62" fillId="0" borderId="10" xfId="0" applyFont="1" applyBorder="1" applyAlignment="1">
      <alignment horizontal="center" vertical="center" wrapText="1"/>
    </xf>
    <xf numFmtId="0" fontId="67" fillId="0" borderId="20" xfId="0" applyFont="1" applyBorder="1" applyAlignment="1">
      <alignment horizontal="center" vertical="center" wrapText="1"/>
    </xf>
    <xf numFmtId="0" fontId="67" fillId="0" borderId="21" xfId="0" applyFont="1" applyBorder="1" applyAlignment="1">
      <alignment horizontal="center" vertical="center" wrapText="1"/>
    </xf>
    <xf numFmtId="0" fontId="67" fillId="0" borderId="22" xfId="0" applyFont="1" applyBorder="1" applyAlignment="1">
      <alignment horizontal="center" vertical="center" wrapText="1"/>
    </xf>
    <xf numFmtId="0" fontId="72" fillId="0" borderId="23" xfId="0" applyFont="1" applyBorder="1" applyAlignment="1">
      <alignment horizontal="center" vertical="center" wrapText="1"/>
    </xf>
    <xf numFmtId="0" fontId="72" fillId="0" borderId="24" xfId="0" applyFont="1" applyBorder="1" applyAlignment="1">
      <alignment horizontal="center" vertical="center" wrapText="1"/>
    </xf>
    <xf numFmtId="0" fontId="72" fillId="0" borderId="25" xfId="0" applyFont="1" applyBorder="1" applyAlignment="1">
      <alignment horizontal="center" vertical="center" wrapText="1"/>
    </xf>
    <xf numFmtId="9" fontId="62" fillId="37" borderId="23" xfId="59" applyFont="1" applyFill="1" applyBorder="1" applyAlignment="1">
      <alignment horizontal="center" vertical="center" wrapText="1"/>
    </xf>
    <xf numFmtId="9" fontId="62" fillId="37" borderId="24" xfId="59" applyFont="1" applyFill="1" applyBorder="1" applyAlignment="1">
      <alignment horizontal="center" vertical="center" wrapText="1"/>
    </xf>
    <xf numFmtId="9" fontId="62" fillId="37" borderId="25" xfId="59" applyFont="1" applyFill="1" applyBorder="1" applyAlignment="1">
      <alignment horizontal="center" vertical="center" wrapText="1"/>
    </xf>
    <xf numFmtId="10" fontId="66" fillId="35" borderId="17" xfId="0" applyNumberFormat="1" applyFont="1" applyFill="1" applyBorder="1" applyAlignment="1">
      <alignment horizontal="justify" vertical="center" wrapText="1"/>
    </xf>
    <xf numFmtId="10" fontId="66" fillId="35" borderId="19" xfId="0" applyNumberFormat="1" applyFont="1" applyFill="1" applyBorder="1" applyAlignment="1">
      <alignment horizontal="justify" vertical="center"/>
    </xf>
    <xf numFmtId="10" fontId="66" fillId="35" borderId="18" xfId="0" applyNumberFormat="1" applyFont="1" applyFill="1" applyBorder="1" applyAlignment="1">
      <alignment horizontal="justify" vertical="center"/>
    </xf>
    <xf numFmtId="0" fontId="62" fillId="0" borderId="23" xfId="0" applyFont="1" applyBorder="1" applyAlignment="1">
      <alignment horizontal="center" vertical="center" wrapText="1"/>
    </xf>
    <xf numFmtId="0" fontId="62" fillId="0" borderId="25" xfId="0" applyFont="1" applyBorder="1" applyAlignment="1">
      <alignment horizontal="center" vertical="center" wrapText="1"/>
    </xf>
    <xf numFmtId="0" fontId="66" fillId="0" borderId="10" xfId="0" applyFont="1" applyBorder="1" applyAlignment="1">
      <alignment horizontal="center" vertical="center"/>
    </xf>
    <xf numFmtId="0" fontId="66" fillId="0" borderId="17" xfId="0" applyFont="1" applyBorder="1" applyAlignment="1">
      <alignment horizontal="center" vertical="center"/>
    </xf>
    <xf numFmtId="0" fontId="66" fillId="0" borderId="19" xfId="0" applyFont="1" applyBorder="1" applyAlignment="1">
      <alignment horizontal="center" vertical="center"/>
    </xf>
    <xf numFmtId="0" fontId="66" fillId="0" borderId="18" xfId="0" applyFont="1" applyBorder="1" applyAlignment="1">
      <alignment horizontal="center" vertical="center"/>
    </xf>
    <xf numFmtId="0" fontId="70" fillId="0" borderId="10" xfId="0" applyFont="1" applyFill="1" applyBorder="1" applyAlignment="1">
      <alignment horizontal="justify" vertical="center"/>
    </xf>
    <xf numFmtId="0" fontId="7" fillId="35" borderId="10" xfId="0" applyFont="1" applyFill="1" applyBorder="1" applyAlignment="1">
      <alignment horizontal="justify" vertical="center"/>
    </xf>
    <xf numFmtId="0" fontId="70" fillId="35" borderId="17" xfId="0" applyFont="1" applyFill="1" applyBorder="1" applyAlignment="1">
      <alignment horizontal="justify" vertical="center"/>
    </xf>
    <xf numFmtId="0" fontId="70" fillId="35" borderId="18" xfId="0" applyFont="1" applyFill="1" applyBorder="1" applyAlignment="1">
      <alignment horizontal="justify" vertical="center"/>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9" xfId="0" applyFont="1" applyFill="1" applyBorder="1" applyAlignment="1">
      <alignment horizontal="justify" vertical="center"/>
    </xf>
    <xf numFmtId="0" fontId="7" fillId="0" borderId="18" xfId="0" applyFont="1" applyFill="1" applyBorder="1" applyAlignment="1">
      <alignment horizontal="justify" vertical="center"/>
    </xf>
    <xf numFmtId="0" fontId="7" fillId="0" borderId="17" xfId="0" applyFont="1" applyFill="1" applyBorder="1" applyAlignment="1">
      <alignment horizontal="justify" vertical="center"/>
    </xf>
    <xf numFmtId="10" fontId="66" fillId="0" borderId="17" xfId="0" applyNumberFormat="1" applyFont="1" applyFill="1" applyBorder="1" applyAlignment="1">
      <alignment horizontal="justify" vertical="center" wrapText="1"/>
    </xf>
    <xf numFmtId="10" fontId="66" fillId="0" borderId="19" xfId="0" applyNumberFormat="1" applyFont="1" applyFill="1" applyBorder="1" applyAlignment="1">
      <alignment horizontal="justify" vertical="center"/>
    </xf>
    <xf numFmtId="10" fontId="66" fillId="0" borderId="18" xfId="0" applyNumberFormat="1" applyFont="1" applyFill="1" applyBorder="1" applyAlignment="1">
      <alignment horizontal="justify" vertical="center"/>
    </xf>
    <xf numFmtId="0" fontId="70" fillId="0" borderId="17" xfId="0" applyFont="1" applyFill="1" applyBorder="1" applyAlignment="1">
      <alignment horizontal="justify" vertical="center"/>
    </xf>
    <xf numFmtId="0" fontId="70" fillId="0" borderId="19" xfId="0" applyFont="1" applyFill="1" applyBorder="1" applyAlignment="1">
      <alignment horizontal="justify" vertical="center"/>
    </xf>
    <xf numFmtId="0" fontId="70" fillId="0" borderId="18" xfId="0" applyFont="1" applyFill="1" applyBorder="1" applyAlignment="1">
      <alignment horizontal="justify" vertical="center"/>
    </xf>
    <xf numFmtId="0" fontId="62" fillId="0" borderId="24" xfId="0" applyFont="1" applyBorder="1" applyAlignment="1">
      <alignment horizontal="center" vertical="center" wrapText="1"/>
    </xf>
    <xf numFmtId="10" fontId="6" fillId="0" borderId="17" xfId="0" applyNumberFormat="1" applyFont="1" applyFill="1" applyBorder="1" applyAlignment="1">
      <alignment horizontal="justify" vertical="center" wrapText="1"/>
    </xf>
    <xf numFmtId="10" fontId="6" fillId="0" borderId="19" xfId="0" applyNumberFormat="1" applyFont="1" applyFill="1" applyBorder="1" applyAlignment="1">
      <alignment horizontal="justify" vertical="center" wrapText="1"/>
    </xf>
    <xf numFmtId="10" fontId="6" fillId="0" borderId="18" xfId="0" applyNumberFormat="1" applyFont="1" applyFill="1" applyBorder="1" applyAlignment="1">
      <alignment horizontal="justify" vertical="center" wrapText="1"/>
    </xf>
    <xf numFmtId="0" fontId="7" fillId="35" borderId="17" xfId="0" applyFont="1" applyFill="1" applyBorder="1" applyAlignment="1">
      <alignment horizontal="justify" vertical="center"/>
    </xf>
    <xf numFmtId="0" fontId="7" fillId="35" borderId="19" xfId="0" applyFont="1" applyFill="1" applyBorder="1" applyAlignment="1">
      <alignment horizontal="justify" vertical="center"/>
    </xf>
    <xf numFmtId="0" fontId="7" fillId="35" borderId="18" xfId="0" applyFont="1" applyFill="1" applyBorder="1" applyAlignment="1">
      <alignment horizontal="justify" vertical="center"/>
    </xf>
    <xf numFmtId="0" fontId="70" fillId="35" borderId="10" xfId="0" applyFont="1" applyFill="1" applyBorder="1" applyAlignment="1">
      <alignment horizontal="justify" vertical="center" wrapText="1"/>
    </xf>
    <xf numFmtId="0" fontId="69" fillId="0" borderId="17" xfId="0" applyFont="1" applyBorder="1" applyAlignment="1">
      <alignment horizontal="justify" vertical="top" wrapText="1"/>
    </xf>
    <xf numFmtId="0" fontId="69" fillId="0" borderId="18" xfId="0" applyFont="1" applyBorder="1" applyAlignment="1">
      <alignment horizontal="justify" vertical="top" wrapText="1"/>
    </xf>
    <xf numFmtId="0" fontId="70" fillId="35" borderId="10" xfId="0" applyFont="1" applyFill="1" applyBorder="1" applyAlignment="1">
      <alignment horizontal="justify" vertical="center"/>
    </xf>
    <xf numFmtId="0" fontId="67" fillId="0" borderId="10" xfId="0" applyFont="1" applyBorder="1" applyAlignment="1">
      <alignment horizontal="center"/>
    </xf>
    <xf numFmtId="0" fontId="13" fillId="0" borderId="17" xfId="0" applyFont="1" applyBorder="1" applyAlignment="1">
      <alignment horizontal="justify" vertical="top" wrapText="1"/>
    </xf>
    <xf numFmtId="0" fontId="13" fillId="0" borderId="18" xfId="0" applyFont="1" applyBorder="1" applyAlignment="1">
      <alignment horizontal="justify" vertical="top" wrapText="1"/>
    </xf>
    <xf numFmtId="0" fontId="16" fillId="0" borderId="17" xfId="0" applyFont="1" applyBorder="1" applyAlignment="1">
      <alignment horizontal="justify" vertical="center"/>
    </xf>
    <xf numFmtId="0" fontId="16" fillId="0" borderId="18" xfId="0" applyFont="1" applyBorder="1" applyAlignment="1">
      <alignment horizontal="justify" vertical="center"/>
    </xf>
    <xf numFmtId="9" fontId="62" fillId="0" borderId="0" xfId="59" applyFont="1" applyAlignment="1">
      <alignment vertical="center" wrapTex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Moneda 2" xfId="54"/>
    <cellStyle name="Neutral" xfId="55"/>
    <cellStyle name="Normal 2" xfId="56"/>
    <cellStyle name="Normal 3" xfId="57"/>
    <cellStyle name="Notas" xfId="58"/>
    <cellStyle name="Percent" xfId="59"/>
    <cellStyle name="Porcentual 2" xfId="60"/>
    <cellStyle name="Porcentual 3" xfId="61"/>
    <cellStyle name="Salida" xfId="62"/>
    <cellStyle name="Texto de advertencia" xfId="63"/>
    <cellStyle name="Texto explicativo" xfId="64"/>
    <cellStyle name="Título" xfId="65"/>
    <cellStyle name="Título 2" xfId="66"/>
    <cellStyle name="Título 3" xfId="67"/>
    <cellStyle name="Total"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361950</xdr:colOff>
      <xdr:row>0</xdr:row>
      <xdr:rowOff>142875</xdr:rowOff>
    </xdr:from>
    <xdr:to>
      <xdr:col>15</xdr:col>
      <xdr:colOff>476250</xdr:colOff>
      <xdr:row>0</xdr:row>
      <xdr:rowOff>1581150</xdr:rowOff>
    </xdr:to>
    <xdr:pic>
      <xdr:nvPicPr>
        <xdr:cNvPr id="1" name="Picture 31"/>
        <xdr:cNvPicPr preferRelativeResize="1">
          <a:picLocks noChangeAspect="1"/>
        </xdr:cNvPicPr>
      </xdr:nvPicPr>
      <xdr:blipFill>
        <a:blip r:embed="rId1"/>
        <a:stretch>
          <a:fillRect/>
        </a:stretch>
      </xdr:blipFill>
      <xdr:spPr>
        <a:xfrm>
          <a:off x="12963525" y="142875"/>
          <a:ext cx="1362075" cy="1438275"/>
        </a:xfrm>
        <a:prstGeom prst="rect">
          <a:avLst/>
        </a:prstGeom>
        <a:noFill/>
        <a:ln w="9525" cmpd="sng">
          <a:noFill/>
        </a:ln>
      </xdr:spPr>
    </xdr:pic>
    <xdr:clientData/>
  </xdr:twoCellAnchor>
  <xdr:twoCellAnchor>
    <xdr:from>
      <xdr:col>0</xdr:col>
      <xdr:colOff>180975</xdr:colOff>
      <xdr:row>0</xdr:row>
      <xdr:rowOff>66675</xdr:rowOff>
    </xdr:from>
    <xdr:to>
      <xdr:col>0</xdr:col>
      <xdr:colOff>1438275</xdr:colOff>
      <xdr:row>0</xdr:row>
      <xdr:rowOff>1400175</xdr:rowOff>
    </xdr:to>
    <xdr:pic>
      <xdr:nvPicPr>
        <xdr:cNvPr id="2" name="Picture 1" descr="Escudo Bogotá_sds_color"/>
        <xdr:cNvPicPr preferRelativeResize="1">
          <a:picLocks noChangeAspect="1"/>
        </xdr:cNvPicPr>
      </xdr:nvPicPr>
      <xdr:blipFill>
        <a:blip r:embed="rId2"/>
        <a:stretch>
          <a:fillRect/>
        </a:stretch>
      </xdr:blipFill>
      <xdr:spPr>
        <a:xfrm>
          <a:off x="180975" y="66675"/>
          <a:ext cx="1257300" cy="1323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104775</xdr:rowOff>
    </xdr:from>
    <xdr:to>
      <xdr:col>0</xdr:col>
      <xdr:colOff>1419225</xdr:colOff>
      <xdr:row>0</xdr:row>
      <xdr:rowOff>1390650</xdr:rowOff>
    </xdr:to>
    <xdr:pic>
      <xdr:nvPicPr>
        <xdr:cNvPr id="1" name="Picture 1" descr="Escudo Bogotá_sds_color"/>
        <xdr:cNvPicPr preferRelativeResize="1">
          <a:picLocks noChangeAspect="1"/>
        </xdr:cNvPicPr>
      </xdr:nvPicPr>
      <xdr:blipFill>
        <a:blip r:embed="rId1"/>
        <a:stretch>
          <a:fillRect/>
        </a:stretch>
      </xdr:blipFill>
      <xdr:spPr>
        <a:xfrm>
          <a:off x="219075" y="104775"/>
          <a:ext cx="1200150" cy="1285875"/>
        </a:xfrm>
        <a:prstGeom prst="rect">
          <a:avLst/>
        </a:prstGeom>
        <a:noFill/>
        <a:ln w="9525" cmpd="sng">
          <a:noFill/>
        </a:ln>
      </xdr:spPr>
    </xdr:pic>
    <xdr:clientData/>
  </xdr:twoCellAnchor>
  <xdr:twoCellAnchor editAs="oneCell">
    <xdr:from>
      <xdr:col>12</xdr:col>
      <xdr:colOff>1743075</xdr:colOff>
      <xdr:row>0</xdr:row>
      <xdr:rowOff>76200</xdr:rowOff>
    </xdr:from>
    <xdr:to>
      <xdr:col>13</xdr:col>
      <xdr:colOff>876300</xdr:colOff>
      <xdr:row>0</xdr:row>
      <xdr:rowOff>1276350</xdr:rowOff>
    </xdr:to>
    <xdr:pic>
      <xdr:nvPicPr>
        <xdr:cNvPr id="2" name="Picture 31"/>
        <xdr:cNvPicPr preferRelativeResize="1">
          <a:picLocks noChangeAspect="1"/>
        </xdr:cNvPicPr>
      </xdr:nvPicPr>
      <xdr:blipFill>
        <a:blip r:embed="rId2"/>
        <a:stretch>
          <a:fillRect/>
        </a:stretch>
      </xdr:blipFill>
      <xdr:spPr>
        <a:xfrm>
          <a:off x="16163925" y="76200"/>
          <a:ext cx="1095375" cy="1200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aludcapital.gov.co/Paginas2/DirectoriodeServidores.aspxO:/Subsecretaria%20Corporativa/Direcci&#243;n%20Administrativa/PLAN%20OPERATIVO%20DE%20GESTION%20-2020/CUARTO%20TRIMESTRE/SUBDIRECCION%20DE%20CONTRATACION/CUMPLIMIENTO%20ITEP"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S11"/>
  <sheetViews>
    <sheetView showGridLines="0" tabSelected="1" view="pageBreakPreview" zoomScale="60" zoomScaleNormal="60" zoomScalePageLayoutView="54" workbookViewId="0" topLeftCell="A1">
      <selection activeCell="R5" sqref="R5"/>
    </sheetView>
  </sheetViews>
  <sheetFormatPr defaultColWidth="11.421875" defaultRowHeight="15"/>
  <cols>
    <col min="1" max="1" width="42.00390625" style="2" customWidth="1"/>
    <col min="2" max="2" width="58.140625" style="2" customWidth="1"/>
    <col min="3" max="3" width="22.00390625" style="2" customWidth="1"/>
    <col min="4" max="4" width="22.140625" style="2" customWidth="1"/>
    <col min="5" max="6" width="18.8515625" style="2" hidden="1" customWidth="1"/>
    <col min="7" max="7" width="17.7109375" style="2" hidden="1" customWidth="1"/>
    <col min="8" max="8" width="26.140625" style="2" hidden="1" customWidth="1"/>
    <col min="9" max="9" width="14.140625" style="2" hidden="1" customWidth="1"/>
    <col min="10" max="10" width="18.421875" style="2" customWidth="1"/>
    <col min="11" max="11" width="26.28125" style="2" customWidth="1"/>
    <col min="12" max="12" width="18.7109375" style="2" customWidth="1"/>
    <col min="13" max="15" width="14.140625" style="2" hidden="1" customWidth="1"/>
    <col min="16" max="16" width="31.00390625" style="2" customWidth="1"/>
    <col min="17" max="17" width="0.42578125" style="2" customWidth="1"/>
    <col min="18" max="18" width="16.57421875" style="2" bestFit="1" customWidth="1"/>
    <col min="19" max="19" width="14.28125" style="2" bestFit="1" customWidth="1"/>
    <col min="20" max="20" width="16.140625" style="2" bestFit="1" customWidth="1"/>
    <col min="21" max="68" width="11.421875" style="2" customWidth="1"/>
    <col min="69" max="70" width="0" style="2" hidden="1" customWidth="1"/>
    <col min="71" max="16384" width="11.421875" style="2" customWidth="1"/>
  </cols>
  <sheetData>
    <row r="1" spans="1:17" s="1" customFormat="1" ht="126.75" customHeight="1">
      <c r="A1" s="16"/>
      <c r="B1" s="117" t="s">
        <v>34</v>
      </c>
      <c r="C1" s="117"/>
      <c r="D1" s="117"/>
      <c r="E1" s="117"/>
      <c r="F1" s="117"/>
      <c r="G1" s="117"/>
      <c r="H1" s="117"/>
      <c r="I1" s="117"/>
      <c r="J1" s="117"/>
      <c r="K1" s="27" t="s">
        <v>39</v>
      </c>
      <c r="L1" s="116"/>
      <c r="M1" s="116"/>
      <c r="N1" s="116"/>
      <c r="O1" s="117"/>
      <c r="P1" s="117"/>
      <c r="Q1" s="50"/>
    </row>
    <row r="2" spans="1:16" s="1" customFormat="1" ht="36">
      <c r="A2" s="49" t="s">
        <v>35</v>
      </c>
      <c r="B2" s="118" t="s">
        <v>101</v>
      </c>
      <c r="C2" s="119"/>
      <c r="D2" s="119"/>
      <c r="E2" s="119"/>
      <c r="F2" s="119"/>
      <c r="G2" s="119"/>
      <c r="H2" s="119"/>
      <c r="I2" s="119"/>
      <c r="J2" s="119"/>
      <c r="K2" s="120"/>
      <c r="L2" s="49" t="s">
        <v>33</v>
      </c>
      <c r="M2" s="118" t="s">
        <v>208</v>
      </c>
      <c r="N2" s="119"/>
      <c r="O2" s="119"/>
      <c r="P2" s="120"/>
    </row>
    <row r="3" spans="1:71" s="4" customFormat="1" ht="65.25" customHeight="1">
      <c r="A3" s="9" t="s">
        <v>16</v>
      </c>
      <c r="B3" s="10" t="s">
        <v>14</v>
      </c>
      <c r="C3" s="24" t="s">
        <v>36</v>
      </c>
      <c r="D3" s="25" t="s">
        <v>37</v>
      </c>
      <c r="E3" s="9" t="s">
        <v>12</v>
      </c>
      <c r="F3" s="9" t="s">
        <v>13</v>
      </c>
      <c r="G3" s="9" t="s">
        <v>29</v>
      </c>
      <c r="H3" s="9" t="s">
        <v>27</v>
      </c>
      <c r="I3" s="9" t="s">
        <v>26</v>
      </c>
      <c r="J3" s="9" t="s">
        <v>187</v>
      </c>
      <c r="K3" s="9" t="s">
        <v>188</v>
      </c>
      <c r="L3" s="9" t="s">
        <v>189</v>
      </c>
      <c r="M3" s="9" t="s">
        <v>30</v>
      </c>
      <c r="N3" s="9" t="s">
        <v>31</v>
      </c>
      <c r="O3" s="9" t="s">
        <v>28</v>
      </c>
      <c r="P3" s="9" t="s">
        <v>122</v>
      </c>
      <c r="BQ3" s="5" t="s">
        <v>2</v>
      </c>
      <c r="BR3" s="7" t="s">
        <v>0</v>
      </c>
      <c r="BS3" s="6"/>
    </row>
    <row r="4" spans="1:70" s="3" customFormat="1" ht="78.75" customHeight="1">
      <c r="A4" s="52" t="s">
        <v>45</v>
      </c>
      <c r="B4" s="52" t="s">
        <v>102</v>
      </c>
      <c r="C4" s="53" t="s">
        <v>110</v>
      </c>
      <c r="D4" s="54">
        <v>0.3</v>
      </c>
      <c r="E4" s="55"/>
      <c r="F4" s="55"/>
      <c r="G4" s="56"/>
      <c r="H4" s="56"/>
      <c r="I4" s="56"/>
      <c r="J4" s="56">
        <f>+2!I26</f>
        <v>0.21</v>
      </c>
      <c r="K4" s="56">
        <f>+2!J26</f>
        <v>0.226</v>
      </c>
      <c r="L4" s="56">
        <f>+2!K26</f>
        <v>0.226</v>
      </c>
      <c r="M4" s="56"/>
      <c r="N4" s="56"/>
      <c r="O4" s="56"/>
      <c r="P4" s="57">
        <f>+L4*D4</f>
        <v>0.0678</v>
      </c>
      <c r="BQ4" s="5"/>
      <c r="BR4" s="7"/>
    </row>
    <row r="5" spans="1:70" s="3" customFormat="1" ht="54" customHeight="1">
      <c r="A5" s="52" t="s">
        <v>103</v>
      </c>
      <c r="B5" s="52" t="s">
        <v>104</v>
      </c>
      <c r="C5" s="53" t="s">
        <v>110</v>
      </c>
      <c r="D5" s="54">
        <v>0.15</v>
      </c>
      <c r="E5" s="55"/>
      <c r="F5" s="55"/>
      <c r="G5" s="56"/>
      <c r="H5" s="56"/>
      <c r="I5" s="56"/>
      <c r="J5" s="56">
        <f>+2!I47</f>
        <v>0.17</v>
      </c>
      <c r="K5" s="56">
        <f>+2!J47</f>
        <v>0.11399999999999999</v>
      </c>
      <c r="L5" s="56">
        <f>+2!K47</f>
        <v>0.1128</v>
      </c>
      <c r="M5" s="56"/>
      <c r="N5" s="56"/>
      <c r="O5" s="56"/>
      <c r="P5" s="57">
        <f>+L5*D5</f>
        <v>0.016919999999999998</v>
      </c>
      <c r="R5" s="168"/>
      <c r="BQ5" s="5"/>
      <c r="BR5" s="7"/>
    </row>
    <row r="6" spans="1:70" s="3" customFormat="1" ht="48.75" customHeight="1">
      <c r="A6" s="52" t="s">
        <v>105</v>
      </c>
      <c r="B6" s="52" t="s">
        <v>106</v>
      </c>
      <c r="C6" s="53" t="s">
        <v>110</v>
      </c>
      <c r="D6" s="54">
        <v>0.05</v>
      </c>
      <c r="E6" s="55"/>
      <c r="F6" s="55"/>
      <c r="G6" s="56"/>
      <c r="H6" s="56"/>
      <c r="I6" s="56"/>
      <c r="J6" s="56">
        <f>+2!I61</f>
        <v>0.29</v>
      </c>
      <c r="K6" s="56">
        <f>+2!J61</f>
        <v>0.39499999999999996</v>
      </c>
      <c r="L6" s="56">
        <f>+2!K61</f>
        <v>0.31</v>
      </c>
      <c r="M6" s="56"/>
      <c r="N6" s="56"/>
      <c r="O6" s="56"/>
      <c r="P6" s="57">
        <f>+L6*D6</f>
        <v>0.0155</v>
      </c>
      <c r="BQ6" s="5"/>
      <c r="BR6" s="7"/>
    </row>
    <row r="7" spans="1:70" s="3" customFormat="1" ht="61.5" customHeight="1">
      <c r="A7" s="52" t="s">
        <v>107</v>
      </c>
      <c r="B7" s="52" t="s">
        <v>108</v>
      </c>
      <c r="C7" s="53" t="s">
        <v>110</v>
      </c>
      <c r="D7" s="54">
        <v>0.15</v>
      </c>
      <c r="E7" s="55"/>
      <c r="F7" s="55"/>
      <c r="G7" s="56"/>
      <c r="H7" s="56"/>
      <c r="I7" s="56"/>
      <c r="J7" s="56">
        <f>+2!I67</f>
        <v>0.2</v>
      </c>
      <c r="K7" s="56">
        <f>+2!J67</f>
        <v>0.22</v>
      </c>
      <c r="L7" s="56">
        <f>+2!K67</f>
        <v>0.20800000000000002</v>
      </c>
      <c r="M7" s="56"/>
      <c r="N7" s="56"/>
      <c r="O7" s="56"/>
      <c r="P7" s="57">
        <f>+L7*D7</f>
        <v>0.031200000000000002</v>
      </c>
      <c r="BQ7" s="5"/>
      <c r="BR7" s="7"/>
    </row>
    <row r="8" spans="1:70" s="3" customFormat="1" ht="37.5" customHeight="1">
      <c r="A8" s="43" t="s">
        <v>92</v>
      </c>
      <c r="B8" s="43" t="s">
        <v>109</v>
      </c>
      <c r="C8" s="44" t="s">
        <v>111</v>
      </c>
      <c r="D8" s="45">
        <v>0.2</v>
      </c>
      <c r="E8" s="46"/>
      <c r="F8" s="46"/>
      <c r="G8" s="47"/>
      <c r="H8" s="47"/>
      <c r="I8" s="47"/>
      <c r="J8" s="47">
        <f>+2!I72</f>
        <v>0.25</v>
      </c>
      <c r="K8" s="47">
        <f>+2!J72</f>
        <v>0.25</v>
      </c>
      <c r="L8" s="47">
        <f>+2!K72</f>
        <v>0.25</v>
      </c>
      <c r="M8" s="47"/>
      <c r="N8" s="47"/>
      <c r="O8" s="47"/>
      <c r="P8" s="48">
        <f>+L8*D8</f>
        <v>0.05</v>
      </c>
      <c r="BQ8" s="5"/>
      <c r="BR8" s="7"/>
    </row>
    <row r="9" spans="1:70" s="3" customFormat="1" ht="67.5" customHeight="1">
      <c r="A9" s="43" t="s">
        <v>103</v>
      </c>
      <c r="B9" s="43" t="s">
        <v>104</v>
      </c>
      <c r="C9" s="44" t="s">
        <v>111</v>
      </c>
      <c r="D9" s="45">
        <v>0.08</v>
      </c>
      <c r="E9" s="46"/>
      <c r="F9" s="47"/>
      <c r="G9" s="47"/>
      <c r="H9" s="47"/>
      <c r="I9" s="47"/>
      <c r="J9" s="47">
        <f>+2!I91</f>
        <v>0.29000000000000004</v>
      </c>
      <c r="K9" s="47">
        <f>+2!J91</f>
        <v>0.29000000000000004</v>
      </c>
      <c r="L9" s="47">
        <f>+2!K91</f>
        <v>0.29000000000000004</v>
      </c>
      <c r="M9" s="47"/>
      <c r="N9" s="47"/>
      <c r="O9" s="47"/>
      <c r="P9" s="48">
        <f>+L9*D9</f>
        <v>0.023200000000000002</v>
      </c>
      <c r="BQ9" s="5"/>
      <c r="BR9" s="7"/>
    </row>
    <row r="10" spans="1:71" ht="67.5" customHeight="1">
      <c r="A10" s="43" t="s">
        <v>107</v>
      </c>
      <c r="B10" s="43" t="s">
        <v>108</v>
      </c>
      <c r="C10" s="44" t="s">
        <v>111</v>
      </c>
      <c r="D10" s="45">
        <v>0.07</v>
      </c>
      <c r="E10" s="46"/>
      <c r="F10" s="46"/>
      <c r="G10" s="47"/>
      <c r="H10" s="47"/>
      <c r="I10" s="47"/>
      <c r="J10" s="47">
        <f>+2!I96</f>
        <v>0.25</v>
      </c>
      <c r="K10" s="47">
        <f>+2!J96</f>
        <v>0.28</v>
      </c>
      <c r="L10" s="47">
        <f>+2!K96</f>
        <v>0.28</v>
      </c>
      <c r="M10" s="47"/>
      <c r="N10" s="47"/>
      <c r="O10" s="47"/>
      <c r="P10" s="48">
        <f>+L10*D10</f>
        <v>0.019600000000000003</v>
      </c>
      <c r="BQ10" s="5" t="s">
        <v>3</v>
      </c>
      <c r="BR10" s="7" t="s">
        <v>1</v>
      </c>
      <c r="BS10" s="6"/>
    </row>
    <row r="11" spans="1:16" ht="28.5" customHeight="1">
      <c r="A11" s="121" t="s">
        <v>10</v>
      </c>
      <c r="B11" s="122"/>
      <c r="C11" s="123"/>
      <c r="D11" s="26">
        <f>+SUM(D4:D10)</f>
        <v>0.9999999999999998</v>
      </c>
      <c r="E11" s="124"/>
      <c r="F11" s="125"/>
      <c r="G11" s="125"/>
      <c r="H11" s="125"/>
      <c r="I11" s="125"/>
      <c r="J11" s="125"/>
      <c r="K11" s="125"/>
      <c r="L11" s="125"/>
      <c r="M11" s="125"/>
      <c r="N11" s="125"/>
      <c r="O11" s="126"/>
      <c r="P11" s="28">
        <f>SUM(P4:P10)</f>
        <v>0.22421999999999997</v>
      </c>
    </row>
  </sheetData>
  <sheetProtection/>
  <mergeCells count="7">
    <mergeCell ref="L1:N1"/>
    <mergeCell ref="O1:P1"/>
    <mergeCell ref="B2:K2"/>
    <mergeCell ref="M2:P2"/>
    <mergeCell ref="A11:C11"/>
    <mergeCell ref="E11:O11"/>
    <mergeCell ref="B1:J1"/>
  </mergeCells>
  <printOptions gridLines="1" horizontalCentered="1" verticalCentered="1"/>
  <pageMargins left="0.1968503937007874" right="0.1968503937007874" top="0.1968503937007874" bottom="0.1968503937007874" header="0.1968503937007874" footer="0.1968503937007874"/>
  <pageSetup orientation="landscape" paperSize="14" scale="48" r:id="rId2"/>
  <drawing r:id="rId1"/>
</worksheet>
</file>

<file path=xl/worksheets/sheet2.xml><?xml version="1.0" encoding="utf-8"?>
<worksheet xmlns="http://schemas.openxmlformats.org/spreadsheetml/2006/main" xmlns:r="http://schemas.openxmlformats.org/officeDocument/2006/relationships">
  <dimension ref="A1:P166"/>
  <sheetViews>
    <sheetView view="pageBreakPreview" zoomScale="90" zoomScaleNormal="60" zoomScaleSheetLayoutView="90" zoomScalePageLayoutView="0" workbookViewId="0" topLeftCell="C1">
      <pane ySplit="3" topLeftCell="A79" activePane="bottomLeft" state="frozen"/>
      <selection pane="topLeft" activeCell="A1" sqref="A1"/>
      <selection pane="bottomLeft" activeCell="B2" sqref="B2:M2"/>
    </sheetView>
  </sheetViews>
  <sheetFormatPr defaultColWidth="11.421875" defaultRowHeight="15"/>
  <cols>
    <col min="1" max="1" width="25.140625" style="0" customWidth="1"/>
    <col min="2" max="2" width="40.00390625" style="0" customWidth="1"/>
    <col min="3" max="3" width="54.28125" style="0" customWidth="1"/>
    <col min="4" max="6" width="16.421875" style="0" hidden="1" customWidth="1"/>
    <col min="7" max="7" width="20.421875" style="0" hidden="1" customWidth="1"/>
    <col min="8" max="8" width="21.140625" style="0" hidden="1" customWidth="1"/>
    <col min="9" max="9" width="16.421875" style="0" customWidth="1"/>
    <col min="10" max="10" width="20.28125" style="0" customWidth="1"/>
    <col min="11" max="11" width="16.421875" style="0" customWidth="1"/>
    <col min="12" max="12" width="43.7109375" style="0" customWidth="1"/>
    <col min="13" max="13" width="29.421875" style="0" customWidth="1"/>
    <col min="14" max="14" width="39.00390625" style="0" customWidth="1"/>
    <col min="16" max="16" width="16.57421875" style="0" bestFit="1" customWidth="1"/>
  </cols>
  <sheetData>
    <row r="1" spans="1:14" ht="114" customHeight="1">
      <c r="A1" s="14"/>
      <c r="B1" s="130" t="s">
        <v>34</v>
      </c>
      <c r="C1" s="152"/>
      <c r="D1" s="152"/>
      <c r="E1" s="152"/>
      <c r="F1" s="152"/>
      <c r="G1" s="152"/>
      <c r="H1" s="152"/>
      <c r="I1" s="131"/>
      <c r="J1" s="117" t="s">
        <v>39</v>
      </c>
      <c r="K1" s="117"/>
      <c r="L1" s="117"/>
      <c r="M1" s="130"/>
      <c r="N1" s="131"/>
    </row>
    <row r="2" spans="1:14" ht="31.5" customHeight="1">
      <c r="A2" s="35" t="s">
        <v>38</v>
      </c>
      <c r="B2" s="163" t="s">
        <v>101</v>
      </c>
      <c r="C2" s="163"/>
      <c r="D2" s="163"/>
      <c r="E2" s="163"/>
      <c r="F2" s="163"/>
      <c r="G2" s="163"/>
      <c r="H2" s="163"/>
      <c r="I2" s="163"/>
      <c r="J2" s="163"/>
      <c r="K2" s="163"/>
      <c r="L2" s="163"/>
      <c r="M2" s="163"/>
      <c r="N2" s="34"/>
    </row>
    <row r="3" spans="1:14" ht="87" customHeight="1" thickBot="1">
      <c r="A3" s="59" t="s">
        <v>11</v>
      </c>
      <c r="B3" s="60" t="s">
        <v>4</v>
      </c>
      <c r="C3" s="60" t="s">
        <v>17</v>
      </c>
      <c r="D3" s="61" t="s">
        <v>12</v>
      </c>
      <c r="E3" s="61" t="s">
        <v>13</v>
      </c>
      <c r="F3" s="60" t="s">
        <v>29</v>
      </c>
      <c r="G3" s="60" t="s">
        <v>27</v>
      </c>
      <c r="H3" s="60" t="s">
        <v>112</v>
      </c>
      <c r="I3" s="9" t="s">
        <v>187</v>
      </c>
      <c r="J3" s="9" t="s">
        <v>188</v>
      </c>
      <c r="K3" s="9" t="s">
        <v>189</v>
      </c>
      <c r="L3" s="61" t="s">
        <v>113</v>
      </c>
      <c r="M3" s="61" t="s">
        <v>114</v>
      </c>
      <c r="N3" s="61" t="s">
        <v>115</v>
      </c>
    </row>
    <row r="4" spans="1:14" ht="49.5" customHeight="1">
      <c r="A4" s="145" t="s">
        <v>45</v>
      </c>
      <c r="B4" s="136" t="s">
        <v>41</v>
      </c>
      <c r="C4" s="62" t="s">
        <v>42</v>
      </c>
      <c r="D4" s="82"/>
      <c r="E4" s="82"/>
      <c r="F4" s="82"/>
      <c r="G4" s="82"/>
      <c r="H4" s="82"/>
      <c r="I4" s="83">
        <v>0.01</v>
      </c>
      <c r="J4" s="77">
        <v>0.01</v>
      </c>
      <c r="K4" s="77">
        <v>0.01</v>
      </c>
      <c r="L4" s="101" t="s">
        <v>199</v>
      </c>
      <c r="M4" s="101" t="s">
        <v>197</v>
      </c>
      <c r="N4" s="153" t="s">
        <v>190</v>
      </c>
    </row>
    <row r="5" spans="1:14" ht="36" customHeight="1">
      <c r="A5" s="143"/>
      <c r="B5" s="136"/>
      <c r="C5" s="62" t="s">
        <v>43</v>
      </c>
      <c r="D5" s="82"/>
      <c r="E5" s="82"/>
      <c r="F5" s="82"/>
      <c r="G5" s="82"/>
      <c r="H5" s="82"/>
      <c r="I5" s="83">
        <v>0.01</v>
      </c>
      <c r="J5" s="77">
        <v>0.01</v>
      </c>
      <c r="K5" s="77">
        <v>0.01</v>
      </c>
      <c r="L5" s="71" t="s">
        <v>200</v>
      </c>
      <c r="M5" s="71" t="s">
        <v>198</v>
      </c>
      <c r="N5" s="154"/>
    </row>
    <row r="6" spans="1:14" ht="48" customHeight="1">
      <c r="A6" s="143"/>
      <c r="B6" s="136"/>
      <c r="C6" s="62" t="s">
        <v>44</v>
      </c>
      <c r="D6" s="82"/>
      <c r="E6" s="82"/>
      <c r="F6" s="82"/>
      <c r="G6" s="82"/>
      <c r="H6" s="82"/>
      <c r="I6" s="83">
        <v>0.03</v>
      </c>
      <c r="J6" s="77">
        <v>0.03</v>
      </c>
      <c r="K6" s="77">
        <v>0.03</v>
      </c>
      <c r="L6" s="71" t="s">
        <v>123</v>
      </c>
      <c r="M6" s="72" t="s">
        <v>116</v>
      </c>
      <c r="N6" s="154"/>
    </row>
    <row r="7" spans="1:14" ht="27" customHeight="1">
      <c r="A7" s="143"/>
      <c r="B7" s="102" t="s">
        <v>5</v>
      </c>
      <c r="C7" s="102"/>
      <c r="D7" s="103">
        <f>+SUM(D4:D6)</f>
        <v>0</v>
      </c>
      <c r="E7" s="103">
        <f aca="true" t="shared" si="0" ref="E7:K7">+SUM(E4:E6)</f>
        <v>0</v>
      </c>
      <c r="F7" s="103">
        <f>+SUM(F4:F6)</f>
        <v>0</v>
      </c>
      <c r="G7" s="103">
        <f t="shared" si="0"/>
        <v>0</v>
      </c>
      <c r="H7" s="103">
        <f t="shared" si="0"/>
        <v>0</v>
      </c>
      <c r="I7" s="103">
        <f>+SUM(I4:I6)</f>
        <v>0.05</v>
      </c>
      <c r="J7" s="103">
        <f t="shared" si="0"/>
        <v>0.05</v>
      </c>
      <c r="K7" s="103">
        <f t="shared" si="0"/>
        <v>0.05</v>
      </c>
      <c r="L7" s="103"/>
      <c r="M7" s="103"/>
      <c r="N7" s="154"/>
    </row>
    <row r="8" spans="1:14" ht="47.25" customHeight="1">
      <c r="A8" s="143"/>
      <c r="B8" s="136" t="s">
        <v>46</v>
      </c>
      <c r="C8" s="62" t="s">
        <v>47</v>
      </c>
      <c r="D8" s="82"/>
      <c r="E8" s="82"/>
      <c r="F8" s="82"/>
      <c r="G8" s="82"/>
      <c r="H8" s="82"/>
      <c r="I8" s="83">
        <v>0.02</v>
      </c>
      <c r="J8" s="77">
        <v>0.02</v>
      </c>
      <c r="K8" s="77">
        <v>0.02</v>
      </c>
      <c r="L8" s="160" t="s">
        <v>124</v>
      </c>
      <c r="M8" s="164" t="s">
        <v>125</v>
      </c>
      <c r="N8" s="154"/>
    </row>
    <row r="9" spans="1:14" ht="43.5" customHeight="1">
      <c r="A9" s="143"/>
      <c r="B9" s="136"/>
      <c r="C9" s="62" t="s">
        <v>48</v>
      </c>
      <c r="D9" s="82"/>
      <c r="E9" s="82"/>
      <c r="F9" s="82"/>
      <c r="G9" s="82"/>
      <c r="H9" s="82"/>
      <c r="I9" s="83">
        <v>0.02</v>
      </c>
      <c r="J9" s="77">
        <v>0.02</v>
      </c>
      <c r="K9" s="77">
        <v>0.02</v>
      </c>
      <c r="L9" s="161"/>
      <c r="M9" s="165"/>
      <c r="N9" s="154"/>
    </row>
    <row r="10" spans="1:14" ht="27.75" customHeight="1">
      <c r="A10" s="143"/>
      <c r="B10" s="102" t="s">
        <v>5</v>
      </c>
      <c r="C10" s="102"/>
      <c r="D10" s="103">
        <f>+SUM(D8:D9)</f>
        <v>0</v>
      </c>
      <c r="E10" s="103">
        <f aca="true" t="shared" si="1" ref="E10:K10">+SUM(E8:E9)</f>
        <v>0</v>
      </c>
      <c r="F10" s="103">
        <f>SUM(F8:F9)</f>
        <v>0</v>
      </c>
      <c r="G10" s="103">
        <f t="shared" si="1"/>
        <v>0</v>
      </c>
      <c r="H10" s="103">
        <f t="shared" si="1"/>
        <v>0</v>
      </c>
      <c r="I10" s="103">
        <f>SUM(I8:I9)</f>
        <v>0.04</v>
      </c>
      <c r="J10" s="103">
        <f t="shared" si="1"/>
        <v>0.04</v>
      </c>
      <c r="K10" s="103">
        <f t="shared" si="1"/>
        <v>0.04</v>
      </c>
      <c r="L10" s="104"/>
      <c r="M10" s="104"/>
      <c r="N10" s="154"/>
    </row>
    <row r="11" spans="1:14" ht="52.5" customHeight="1">
      <c r="A11" s="143"/>
      <c r="B11" s="136" t="s">
        <v>49</v>
      </c>
      <c r="C11" s="65" t="s">
        <v>50</v>
      </c>
      <c r="D11" s="82"/>
      <c r="E11" s="82"/>
      <c r="F11" s="82"/>
      <c r="G11" s="82"/>
      <c r="H11" s="82"/>
      <c r="I11" s="77">
        <v>0.02</v>
      </c>
      <c r="J11" s="77">
        <v>0.02</v>
      </c>
      <c r="K11" s="77">
        <v>0.02</v>
      </c>
      <c r="L11" s="73" t="s">
        <v>126</v>
      </c>
      <c r="M11" s="73" t="s">
        <v>127</v>
      </c>
      <c r="N11" s="154"/>
    </row>
    <row r="12" spans="1:14" ht="45.75" customHeight="1">
      <c r="A12" s="143"/>
      <c r="B12" s="136"/>
      <c r="C12" s="65" t="s">
        <v>51</v>
      </c>
      <c r="D12" s="82"/>
      <c r="E12" s="82"/>
      <c r="F12" s="82"/>
      <c r="G12" s="82"/>
      <c r="H12" s="82"/>
      <c r="I12" s="77">
        <v>0</v>
      </c>
      <c r="J12" s="77">
        <v>0</v>
      </c>
      <c r="K12" s="77">
        <v>0</v>
      </c>
      <c r="L12" s="73" t="s">
        <v>128</v>
      </c>
      <c r="M12" s="73" t="s">
        <v>129</v>
      </c>
      <c r="N12" s="154"/>
    </row>
    <row r="13" spans="1:14" ht="87" customHeight="1">
      <c r="A13" s="143"/>
      <c r="B13" s="136"/>
      <c r="C13" s="65" t="s">
        <v>52</v>
      </c>
      <c r="D13" s="82"/>
      <c r="E13" s="82"/>
      <c r="F13" s="82"/>
      <c r="G13" s="82"/>
      <c r="H13" s="82"/>
      <c r="I13" s="77">
        <v>0.02</v>
      </c>
      <c r="J13" s="77">
        <v>0.02</v>
      </c>
      <c r="K13" s="77">
        <v>0.02</v>
      </c>
      <c r="L13" s="73" t="s">
        <v>130</v>
      </c>
      <c r="M13" s="73" t="s">
        <v>131</v>
      </c>
      <c r="N13" s="154"/>
    </row>
    <row r="14" spans="1:14" ht="16.5" customHeight="1">
      <c r="A14" s="143"/>
      <c r="B14" s="102" t="s">
        <v>5</v>
      </c>
      <c r="C14" s="102"/>
      <c r="D14" s="103">
        <f>+SUM(D11:D13)</f>
        <v>0</v>
      </c>
      <c r="E14" s="103">
        <f aca="true" t="shared" si="2" ref="E14:K14">+SUM(E11:E13)</f>
        <v>0</v>
      </c>
      <c r="F14" s="103">
        <f>SUM(F11:F13)</f>
        <v>0</v>
      </c>
      <c r="G14" s="103">
        <f t="shared" si="2"/>
        <v>0</v>
      </c>
      <c r="H14" s="103">
        <f t="shared" si="2"/>
        <v>0</v>
      </c>
      <c r="I14" s="103">
        <f>SUM(I11:I13)</f>
        <v>0.04</v>
      </c>
      <c r="J14" s="103">
        <f t="shared" si="2"/>
        <v>0.04</v>
      </c>
      <c r="K14" s="103">
        <f t="shared" si="2"/>
        <v>0.04</v>
      </c>
      <c r="L14" s="103"/>
      <c r="M14" s="103"/>
      <c r="N14" s="154"/>
    </row>
    <row r="15" spans="1:14" ht="132">
      <c r="A15" s="143"/>
      <c r="B15" s="84" t="s">
        <v>53</v>
      </c>
      <c r="C15" s="65" t="s">
        <v>54</v>
      </c>
      <c r="D15" s="82"/>
      <c r="E15" s="82"/>
      <c r="F15" s="82"/>
      <c r="G15" s="82"/>
      <c r="H15" s="82"/>
      <c r="I15" s="77">
        <v>0.02</v>
      </c>
      <c r="J15" s="77">
        <v>0.02</v>
      </c>
      <c r="K15" s="77">
        <v>0.02</v>
      </c>
      <c r="L15" s="72" t="s">
        <v>132</v>
      </c>
      <c r="M15" s="72" t="s">
        <v>133</v>
      </c>
      <c r="N15" s="154"/>
    </row>
    <row r="16" spans="1:14" ht="25.5" customHeight="1" thickBot="1">
      <c r="A16" s="143"/>
      <c r="B16" s="102" t="s">
        <v>5</v>
      </c>
      <c r="C16" s="102"/>
      <c r="D16" s="103">
        <f>SUM(D15)</f>
        <v>0</v>
      </c>
      <c r="E16" s="103">
        <f aca="true" t="shared" si="3" ref="E16:K16">SUM(E15)</f>
        <v>0</v>
      </c>
      <c r="F16" s="103">
        <f>+SUM(F15:F15)</f>
        <v>0</v>
      </c>
      <c r="G16" s="103">
        <f t="shared" si="3"/>
        <v>0</v>
      </c>
      <c r="H16" s="103">
        <f t="shared" si="3"/>
        <v>0</v>
      </c>
      <c r="I16" s="103">
        <f>+SUM(I15:I15)</f>
        <v>0.02</v>
      </c>
      <c r="J16" s="103">
        <f t="shared" si="3"/>
        <v>0.02</v>
      </c>
      <c r="K16" s="103">
        <f t="shared" si="3"/>
        <v>0.02</v>
      </c>
      <c r="L16" s="103"/>
      <c r="M16" s="103"/>
      <c r="N16" s="154"/>
    </row>
    <row r="17" spans="1:14" ht="15.75" thickBot="1">
      <c r="A17" s="143"/>
      <c r="B17" s="136" t="s">
        <v>118</v>
      </c>
      <c r="C17" s="92" t="s">
        <v>203</v>
      </c>
      <c r="D17" s="82"/>
      <c r="E17" s="82"/>
      <c r="F17" s="82"/>
      <c r="G17" s="82"/>
      <c r="H17" s="82"/>
      <c r="I17" s="77">
        <v>0</v>
      </c>
      <c r="J17" s="77">
        <v>0</v>
      </c>
      <c r="K17" s="77">
        <v>0</v>
      </c>
      <c r="L17" s="63" t="s">
        <v>143</v>
      </c>
      <c r="M17" s="63" t="s">
        <v>143</v>
      </c>
      <c r="N17" s="154"/>
    </row>
    <row r="18" spans="1:14" ht="24.75" thickBot="1">
      <c r="A18" s="143"/>
      <c r="B18" s="136"/>
      <c r="C18" s="66" t="s">
        <v>55</v>
      </c>
      <c r="D18" s="82"/>
      <c r="E18" s="82"/>
      <c r="F18" s="82"/>
      <c r="G18" s="82"/>
      <c r="H18" s="82"/>
      <c r="I18" s="77">
        <v>0</v>
      </c>
      <c r="J18" s="77">
        <v>0</v>
      </c>
      <c r="K18" s="77">
        <v>0</v>
      </c>
      <c r="L18" s="63" t="s">
        <v>143</v>
      </c>
      <c r="M18" s="63" t="s">
        <v>143</v>
      </c>
      <c r="N18" s="154"/>
    </row>
    <row r="19" spans="1:14" ht="15.75" thickBot="1">
      <c r="A19" s="143"/>
      <c r="B19" s="136"/>
      <c r="C19" s="92" t="s">
        <v>204</v>
      </c>
      <c r="D19" s="82"/>
      <c r="E19" s="82"/>
      <c r="F19" s="82"/>
      <c r="G19" s="82"/>
      <c r="H19" s="82"/>
      <c r="I19" s="77">
        <v>0</v>
      </c>
      <c r="J19" s="77">
        <v>0</v>
      </c>
      <c r="K19" s="77">
        <v>0</v>
      </c>
      <c r="L19" s="63"/>
      <c r="M19" s="63"/>
      <c r="N19" s="154"/>
    </row>
    <row r="20" spans="1:15" ht="180">
      <c r="A20" s="143"/>
      <c r="B20" s="136"/>
      <c r="C20" s="67" t="s">
        <v>40</v>
      </c>
      <c r="D20" s="82"/>
      <c r="E20" s="82"/>
      <c r="F20" s="82"/>
      <c r="G20" s="82"/>
      <c r="H20" s="82"/>
      <c r="I20" s="77">
        <v>0.02</v>
      </c>
      <c r="J20" s="85">
        <v>0.036</v>
      </c>
      <c r="K20" s="85">
        <v>0.036</v>
      </c>
      <c r="L20" s="63" t="s">
        <v>202</v>
      </c>
      <c r="M20" s="63" t="s">
        <v>201</v>
      </c>
      <c r="N20" s="154"/>
      <c r="O20" s="30"/>
    </row>
    <row r="21" spans="1:16" ht="16.5" customHeight="1">
      <c r="A21" s="143"/>
      <c r="B21" s="102" t="s">
        <v>5</v>
      </c>
      <c r="C21" s="102"/>
      <c r="D21" s="103">
        <f aca="true" t="shared" si="4" ref="D21:K21">SUM(D17:D20)</f>
        <v>0</v>
      </c>
      <c r="E21" s="103">
        <f t="shared" si="4"/>
        <v>0</v>
      </c>
      <c r="F21" s="103">
        <f t="shared" si="4"/>
        <v>0</v>
      </c>
      <c r="G21" s="103">
        <f t="shared" si="4"/>
        <v>0</v>
      </c>
      <c r="H21" s="103">
        <f t="shared" si="4"/>
        <v>0</v>
      </c>
      <c r="I21" s="103">
        <f t="shared" si="4"/>
        <v>0.02</v>
      </c>
      <c r="J21" s="103">
        <f t="shared" si="4"/>
        <v>0.036</v>
      </c>
      <c r="K21" s="103">
        <f t="shared" si="4"/>
        <v>0.036</v>
      </c>
      <c r="L21" s="103"/>
      <c r="M21" s="103"/>
      <c r="N21" s="154"/>
      <c r="O21" s="31"/>
      <c r="P21" s="32"/>
    </row>
    <row r="22" spans="1:14" ht="156">
      <c r="A22" s="143"/>
      <c r="B22" s="136" t="s">
        <v>56</v>
      </c>
      <c r="C22" s="68" t="s">
        <v>57</v>
      </c>
      <c r="D22" s="82"/>
      <c r="E22" s="82"/>
      <c r="F22" s="82"/>
      <c r="G22" s="82"/>
      <c r="H22" s="82"/>
      <c r="I22" s="77">
        <v>0</v>
      </c>
      <c r="J22" s="77">
        <v>0</v>
      </c>
      <c r="K22" s="77">
        <v>0</v>
      </c>
      <c r="L22" s="74" t="s">
        <v>134</v>
      </c>
      <c r="M22" s="74" t="s">
        <v>135</v>
      </c>
      <c r="N22" s="154"/>
    </row>
    <row r="23" spans="1:14" ht="68.25" customHeight="1">
      <c r="A23" s="143"/>
      <c r="B23" s="136"/>
      <c r="C23" s="68" t="s">
        <v>58</v>
      </c>
      <c r="D23" s="82"/>
      <c r="E23" s="82"/>
      <c r="F23" s="82"/>
      <c r="G23" s="82"/>
      <c r="H23" s="82"/>
      <c r="I23" s="77">
        <v>0.02</v>
      </c>
      <c r="J23" s="77">
        <v>0.02</v>
      </c>
      <c r="K23" s="77">
        <v>0.02</v>
      </c>
      <c r="L23" s="72" t="s">
        <v>117</v>
      </c>
      <c r="M23" s="72" t="s">
        <v>136</v>
      </c>
      <c r="N23" s="154"/>
    </row>
    <row r="24" spans="1:14" ht="54.75" customHeight="1" thickBot="1">
      <c r="A24" s="143"/>
      <c r="B24" s="136"/>
      <c r="C24" s="68" t="s">
        <v>59</v>
      </c>
      <c r="D24" s="82"/>
      <c r="E24" s="82"/>
      <c r="F24" s="82"/>
      <c r="G24" s="82"/>
      <c r="H24" s="82"/>
      <c r="I24" s="77">
        <v>0.02</v>
      </c>
      <c r="J24" s="77">
        <v>0.02</v>
      </c>
      <c r="K24" s="77">
        <v>0.02</v>
      </c>
      <c r="L24" s="74" t="s">
        <v>137</v>
      </c>
      <c r="M24" s="74" t="s">
        <v>138</v>
      </c>
      <c r="N24" s="154"/>
    </row>
    <row r="25" spans="1:14" ht="16.5" customHeight="1">
      <c r="A25" s="143"/>
      <c r="B25" s="102" t="s">
        <v>5</v>
      </c>
      <c r="C25" s="102"/>
      <c r="D25" s="103">
        <f>SUM(D22:D24)</f>
        <v>0</v>
      </c>
      <c r="E25" s="103">
        <f aca="true" t="shared" si="5" ref="E25:K25">SUM(E22:E24)</f>
        <v>0</v>
      </c>
      <c r="F25" s="103">
        <f>SUM(F22:F24)</f>
        <v>0</v>
      </c>
      <c r="G25" s="103">
        <f t="shared" si="5"/>
        <v>0</v>
      </c>
      <c r="H25" s="103">
        <f t="shared" si="5"/>
        <v>0</v>
      </c>
      <c r="I25" s="103">
        <f>SUM(I22:I24)</f>
        <v>0.04</v>
      </c>
      <c r="J25" s="103">
        <f t="shared" si="5"/>
        <v>0.04</v>
      </c>
      <c r="K25" s="103">
        <f t="shared" si="5"/>
        <v>0.04</v>
      </c>
      <c r="L25" s="105"/>
      <c r="M25" s="105"/>
      <c r="N25" s="154"/>
    </row>
    <row r="26" spans="1:14" ht="27" customHeight="1">
      <c r="A26" s="144"/>
      <c r="B26" s="106" t="s">
        <v>10</v>
      </c>
      <c r="C26" s="106"/>
      <c r="D26" s="107">
        <f>+D25+D21+D16+D14+D10+D7</f>
        <v>0</v>
      </c>
      <c r="E26" s="107">
        <f>+E25+E21+E16+E14+E10+E7</f>
        <v>0</v>
      </c>
      <c r="F26" s="107">
        <f>+F25+F21+F16+F14+F10+F7</f>
        <v>0</v>
      </c>
      <c r="G26" s="107">
        <f>+G25+G21+G16+G14+G10+G7</f>
        <v>0</v>
      </c>
      <c r="H26" s="107">
        <f>+H25+H21+H16+H14+H10+H7</f>
        <v>0</v>
      </c>
      <c r="I26" s="107">
        <f>+I7+I10+I14+I16+I21+I25</f>
        <v>0.21</v>
      </c>
      <c r="J26" s="107">
        <f>+J7+J10+J14+J16+J21+J25</f>
        <v>0.226</v>
      </c>
      <c r="K26" s="107">
        <f>+K7+K10+K14+K16+K21+K25</f>
        <v>0.226</v>
      </c>
      <c r="L26" s="107"/>
      <c r="M26" s="107"/>
      <c r="N26" s="155"/>
    </row>
    <row r="27" spans="1:14" ht="70.5" customHeight="1" thickBot="1">
      <c r="A27" s="145" t="s">
        <v>75</v>
      </c>
      <c r="B27" s="84" t="s">
        <v>60</v>
      </c>
      <c r="C27" s="86" t="s">
        <v>65</v>
      </c>
      <c r="D27" s="82"/>
      <c r="E27" s="82"/>
      <c r="F27" s="82"/>
      <c r="G27" s="82"/>
      <c r="H27" s="82"/>
      <c r="I27" s="77">
        <v>0.06</v>
      </c>
      <c r="J27" s="77">
        <v>0</v>
      </c>
      <c r="K27" s="77">
        <v>0</v>
      </c>
      <c r="L27" s="72" t="s">
        <v>139</v>
      </c>
      <c r="M27" s="72" t="s">
        <v>136</v>
      </c>
      <c r="N27" s="146" t="s">
        <v>193</v>
      </c>
    </row>
    <row r="28" spans="1:14" ht="16.5" customHeight="1">
      <c r="A28" s="143"/>
      <c r="B28" s="102" t="s">
        <v>5</v>
      </c>
      <c r="C28" s="102"/>
      <c r="D28" s="103">
        <f>+SUM(D27:D27)</f>
        <v>0</v>
      </c>
      <c r="E28" s="103">
        <f aca="true" t="shared" si="6" ref="E28:K28">+SUM(E27:E27)</f>
        <v>0</v>
      </c>
      <c r="F28" s="103">
        <f>+SUM(F27:F27)</f>
        <v>0</v>
      </c>
      <c r="G28" s="103">
        <f t="shared" si="6"/>
        <v>0</v>
      </c>
      <c r="H28" s="103">
        <f t="shared" si="6"/>
        <v>0</v>
      </c>
      <c r="I28" s="103">
        <f>+SUM(I27:I27)</f>
        <v>0.06</v>
      </c>
      <c r="J28" s="103">
        <f t="shared" si="6"/>
        <v>0</v>
      </c>
      <c r="K28" s="103">
        <f t="shared" si="6"/>
        <v>0</v>
      </c>
      <c r="L28" s="105"/>
      <c r="M28" s="105"/>
      <c r="N28" s="147"/>
    </row>
    <row r="29" spans="1:14" ht="55.5" customHeight="1" thickBot="1">
      <c r="A29" s="143"/>
      <c r="B29" s="84" t="s">
        <v>61</v>
      </c>
      <c r="C29" s="86" t="s">
        <v>66</v>
      </c>
      <c r="D29" s="82"/>
      <c r="E29" s="82"/>
      <c r="F29" s="82"/>
      <c r="G29" s="82"/>
      <c r="H29" s="82"/>
      <c r="I29" s="77">
        <v>0.02</v>
      </c>
      <c r="J29" s="77">
        <v>0.02</v>
      </c>
      <c r="K29" s="77">
        <v>0.02</v>
      </c>
      <c r="L29" s="72" t="s">
        <v>140</v>
      </c>
      <c r="M29" s="72" t="s">
        <v>141</v>
      </c>
      <c r="N29" s="147"/>
    </row>
    <row r="30" spans="1:14" ht="16.5" customHeight="1">
      <c r="A30" s="143"/>
      <c r="B30" s="102" t="s">
        <v>5</v>
      </c>
      <c r="C30" s="102"/>
      <c r="D30" s="103">
        <f>SUM(D29)</f>
        <v>0</v>
      </c>
      <c r="E30" s="103">
        <f aca="true" t="shared" si="7" ref="E30:K30">SUM(E29)</f>
        <v>0</v>
      </c>
      <c r="F30" s="103">
        <f t="shared" si="7"/>
        <v>0</v>
      </c>
      <c r="G30" s="103">
        <f t="shared" si="7"/>
        <v>0</v>
      </c>
      <c r="H30" s="103">
        <f t="shared" si="7"/>
        <v>0</v>
      </c>
      <c r="I30" s="103">
        <f t="shared" si="7"/>
        <v>0.02</v>
      </c>
      <c r="J30" s="103">
        <f t="shared" si="7"/>
        <v>0.02</v>
      </c>
      <c r="K30" s="103">
        <f t="shared" si="7"/>
        <v>0.02</v>
      </c>
      <c r="L30" s="105"/>
      <c r="M30" s="105"/>
      <c r="N30" s="147"/>
    </row>
    <row r="31" spans="1:14" ht="16.5" customHeight="1">
      <c r="A31" s="143"/>
      <c r="B31" s="149" t="s">
        <v>119</v>
      </c>
      <c r="C31" s="112" t="s">
        <v>205</v>
      </c>
      <c r="D31" s="110"/>
      <c r="E31" s="110"/>
      <c r="F31" s="110"/>
      <c r="G31" s="110"/>
      <c r="H31" s="110"/>
      <c r="I31" s="77">
        <v>0</v>
      </c>
      <c r="J31" s="77">
        <v>0</v>
      </c>
      <c r="K31" s="77">
        <v>0</v>
      </c>
      <c r="L31" s="72" t="s">
        <v>143</v>
      </c>
      <c r="M31" s="111"/>
      <c r="N31" s="147"/>
    </row>
    <row r="32" spans="1:14" ht="49.5" customHeight="1">
      <c r="A32" s="143"/>
      <c r="B32" s="150"/>
      <c r="C32" s="87" t="s">
        <v>67</v>
      </c>
      <c r="D32" s="82"/>
      <c r="E32" s="82"/>
      <c r="F32" s="82"/>
      <c r="G32" s="82"/>
      <c r="H32" s="82"/>
      <c r="I32" s="77">
        <v>0.02</v>
      </c>
      <c r="J32" s="77">
        <v>0.02</v>
      </c>
      <c r="K32" s="77">
        <v>0.02</v>
      </c>
      <c r="L32" s="72" t="s">
        <v>142</v>
      </c>
      <c r="M32" s="72" t="s">
        <v>136</v>
      </c>
      <c r="N32" s="147"/>
    </row>
    <row r="33" spans="1:14" ht="22.5" customHeight="1" thickBot="1">
      <c r="A33" s="143"/>
      <c r="B33" s="151"/>
      <c r="C33" s="87" t="s">
        <v>68</v>
      </c>
      <c r="D33" s="82"/>
      <c r="E33" s="82"/>
      <c r="F33" s="82"/>
      <c r="G33" s="82"/>
      <c r="H33" s="82"/>
      <c r="I33" s="77">
        <v>0</v>
      </c>
      <c r="J33" s="77">
        <v>0</v>
      </c>
      <c r="K33" s="77">
        <v>0</v>
      </c>
      <c r="L33" s="72" t="s">
        <v>143</v>
      </c>
      <c r="M33" s="72" t="s">
        <v>143</v>
      </c>
      <c r="N33" s="147"/>
    </row>
    <row r="34" spans="1:14" ht="16.5" customHeight="1" thickBot="1">
      <c r="A34" s="143"/>
      <c r="B34" s="102" t="s">
        <v>5</v>
      </c>
      <c r="C34" s="102"/>
      <c r="D34" s="103">
        <f aca="true" t="shared" si="8" ref="D34:K34">SUM(D32:D33)</f>
        <v>0</v>
      </c>
      <c r="E34" s="103">
        <f t="shared" si="8"/>
        <v>0</v>
      </c>
      <c r="F34" s="103">
        <f t="shared" si="8"/>
        <v>0</v>
      </c>
      <c r="G34" s="103">
        <f t="shared" si="8"/>
        <v>0</v>
      </c>
      <c r="H34" s="103">
        <f t="shared" si="8"/>
        <v>0</v>
      </c>
      <c r="I34" s="103">
        <f t="shared" si="8"/>
        <v>0.02</v>
      </c>
      <c r="J34" s="103">
        <f t="shared" si="8"/>
        <v>0.02</v>
      </c>
      <c r="K34" s="103">
        <f t="shared" si="8"/>
        <v>0.02</v>
      </c>
      <c r="L34" s="105"/>
      <c r="M34" s="105"/>
      <c r="N34" s="147"/>
    </row>
    <row r="35" spans="1:14" ht="21" customHeight="1" thickBot="1">
      <c r="A35" s="143"/>
      <c r="B35" s="136" t="s">
        <v>62</v>
      </c>
      <c r="C35" s="87" t="s">
        <v>69</v>
      </c>
      <c r="D35" s="82"/>
      <c r="E35" s="82"/>
      <c r="F35" s="82"/>
      <c r="G35" s="82"/>
      <c r="H35" s="82"/>
      <c r="I35" s="77">
        <v>0</v>
      </c>
      <c r="J35" s="77">
        <v>0</v>
      </c>
      <c r="K35" s="77">
        <v>0</v>
      </c>
      <c r="L35" s="63" t="s">
        <v>143</v>
      </c>
      <c r="M35" s="63" t="s">
        <v>143</v>
      </c>
      <c r="N35" s="147"/>
    </row>
    <row r="36" spans="1:14" ht="37.5" customHeight="1" thickBot="1">
      <c r="A36" s="143"/>
      <c r="B36" s="136"/>
      <c r="C36" s="72" t="s">
        <v>70</v>
      </c>
      <c r="D36" s="82"/>
      <c r="E36" s="82"/>
      <c r="F36" s="82"/>
      <c r="G36" s="82"/>
      <c r="H36" s="82"/>
      <c r="I36" s="77">
        <v>0</v>
      </c>
      <c r="J36" s="77">
        <v>0</v>
      </c>
      <c r="K36" s="77">
        <v>0</v>
      </c>
      <c r="L36" s="63" t="s">
        <v>143</v>
      </c>
      <c r="M36" s="63" t="s">
        <v>143</v>
      </c>
      <c r="N36" s="147"/>
    </row>
    <row r="37" spans="1:14" ht="15.75" customHeight="1" thickBot="1">
      <c r="A37" s="143"/>
      <c r="B37" s="136"/>
      <c r="C37" s="72" t="s">
        <v>71</v>
      </c>
      <c r="D37" s="82"/>
      <c r="E37" s="82"/>
      <c r="F37" s="82"/>
      <c r="G37" s="82"/>
      <c r="H37" s="82"/>
      <c r="I37" s="77">
        <v>0</v>
      </c>
      <c r="J37" s="77">
        <v>0</v>
      </c>
      <c r="K37" s="77">
        <v>0</v>
      </c>
      <c r="L37" s="63" t="s">
        <v>143</v>
      </c>
      <c r="M37" s="63" t="s">
        <v>143</v>
      </c>
      <c r="N37" s="147"/>
    </row>
    <row r="38" spans="1:14" ht="16.5" customHeight="1" thickBot="1">
      <c r="A38" s="143"/>
      <c r="B38" s="102" t="s">
        <v>5</v>
      </c>
      <c r="C38" s="102"/>
      <c r="D38" s="103">
        <f>SUM(D35:D37)</f>
        <v>0</v>
      </c>
      <c r="E38" s="103">
        <f aca="true" t="shared" si="9" ref="E38:K38">SUM(E35:E37)</f>
        <v>0</v>
      </c>
      <c r="F38" s="103">
        <f t="shared" si="9"/>
        <v>0</v>
      </c>
      <c r="G38" s="103">
        <f t="shared" si="9"/>
        <v>0</v>
      </c>
      <c r="H38" s="103">
        <f t="shared" si="9"/>
        <v>0</v>
      </c>
      <c r="I38" s="103">
        <f t="shared" si="9"/>
        <v>0</v>
      </c>
      <c r="J38" s="103">
        <f t="shared" si="9"/>
        <v>0</v>
      </c>
      <c r="K38" s="103">
        <f t="shared" si="9"/>
        <v>0</v>
      </c>
      <c r="L38" s="105"/>
      <c r="M38" s="105"/>
      <c r="N38" s="147"/>
    </row>
    <row r="39" spans="1:14" ht="36.75" customHeight="1" thickBot="1">
      <c r="A39" s="143"/>
      <c r="B39" s="84" t="s">
        <v>63</v>
      </c>
      <c r="C39" s="86" t="s">
        <v>72</v>
      </c>
      <c r="D39" s="82"/>
      <c r="E39" s="82"/>
      <c r="F39" s="82"/>
      <c r="G39" s="82"/>
      <c r="H39" s="82"/>
      <c r="I39" s="77">
        <v>0</v>
      </c>
      <c r="J39" s="77">
        <v>0</v>
      </c>
      <c r="K39" s="77">
        <v>0</v>
      </c>
      <c r="L39" s="63" t="s">
        <v>143</v>
      </c>
      <c r="M39" s="63" t="s">
        <v>143</v>
      </c>
      <c r="N39" s="147"/>
    </row>
    <row r="40" spans="1:14" ht="16.5" customHeight="1">
      <c r="A40" s="143"/>
      <c r="B40" s="102" t="s">
        <v>5</v>
      </c>
      <c r="C40" s="102"/>
      <c r="D40" s="103">
        <f>SUM(D39)</f>
        <v>0</v>
      </c>
      <c r="E40" s="103">
        <f aca="true" t="shared" si="10" ref="E40:K40">SUM(E39)</f>
        <v>0</v>
      </c>
      <c r="F40" s="103">
        <f>SUM(F39)</f>
        <v>0</v>
      </c>
      <c r="G40" s="103">
        <f t="shared" si="10"/>
        <v>0</v>
      </c>
      <c r="H40" s="103">
        <f t="shared" si="10"/>
        <v>0</v>
      </c>
      <c r="I40" s="103">
        <f>SUM(I39)</f>
        <v>0</v>
      </c>
      <c r="J40" s="103">
        <f t="shared" si="10"/>
        <v>0</v>
      </c>
      <c r="K40" s="103">
        <f t="shared" si="10"/>
        <v>0</v>
      </c>
      <c r="L40" s="105"/>
      <c r="M40" s="105"/>
      <c r="N40" s="147"/>
    </row>
    <row r="41" spans="1:14" ht="61.5" customHeight="1">
      <c r="A41" s="143"/>
      <c r="B41" s="166" t="s">
        <v>144</v>
      </c>
      <c r="C41" s="76" t="s">
        <v>145</v>
      </c>
      <c r="D41" s="77">
        <v>0.02</v>
      </c>
      <c r="E41" s="77">
        <v>0.02</v>
      </c>
      <c r="F41" s="77">
        <v>0.02</v>
      </c>
      <c r="G41" s="76" t="s">
        <v>146</v>
      </c>
      <c r="H41" s="72" t="s">
        <v>136</v>
      </c>
      <c r="I41" s="75">
        <v>0.02</v>
      </c>
      <c r="J41" s="75">
        <v>0.02</v>
      </c>
      <c r="K41" s="75">
        <v>0.02</v>
      </c>
      <c r="L41" s="76" t="s">
        <v>146</v>
      </c>
      <c r="M41" s="72" t="s">
        <v>136</v>
      </c>
      <c r="N41" s="147"/>
    </row>
    <row r="42" spans="1:14" ht="60.75" customHeight="1" thickBot="1">
      <c r="A42" s="143"/>
      <c r="B42" s="167"/>
      <c r="C42" s="76" t="s">
        <v>147</v>
      </c>
      <c r="D42" s="77">
        <v>0.03</v>
      </c>
      <c r="E42" s="77">
        <v>0.03</v>
      </c>
      <c r="F42" s="77">
        <v>0.03</v>
      </c>
      <c r="G42" s="76" t="s">
        <v>148</v>
      </c>
      <c r="H42" s="72" t="s">
        <v>136</v>
      </c>
      <c r="I42" s="75">
        <v>0.03</v>
      </c>
      <c r="J42" s="75">
        <v>0.03</v>
      </c>
      <c r="K42" s="75">
        <v>0.03</v>
      </c>
      <c r="L42" s="76" t="s">
        <v>148</v>
      </c>
      <c r="M42" s="72" t="s">
        <v>136</v>
      </c>
      <c r="N42" s="147"/>
    </row>
    <row r="43" spans="1:14" ht="16.5" customHeight="1">
      <c r="A43" s="143"/>
      <c r="B43" s="102" t="s">
        <v>5</v>
      </c>
      <c r="C43" s="102"/>
      <c r="D43" s="103"/>
      <c r="E43" s="103"/>
      <c r="F43" s="103"/>
      <c r="G43" s="103"/>
      <c r="H43" s="103"/>
      <c r="I43" s="103">
        <f>+I41+I42</f>
        <v>0.05</v>
      </c>
      <c r="J43" s="103">
        <f>+J41+J42</f>
        <v>0.05</v>
      </c>
      <c r="K43" s="103">
        <f>+K41+K42</f>
        <v>0.05</v>
      </c>
      <c r="L43" s="105"/>
      <c r="M43" s="105"/>
      <c r="N43" s="147"/>
    </row>
    <row r="44" spans="1:14" ht="60.75" customHeight="1" thickBot="1">
      <c r="A44" s="143"/>
      <c r="B44" s="136" t="s">
        <v>64</v>
      </c>
      <c r="C44" s="86" t="s">
        <v>73</v>
      </c>
      <c r="D44" s="82"/>
      <c r="E44" s="82"/>
      <c r="F44" s="82"/>
      <c r="G44" s="82"/>
      <c r="H44" s="82"/>
      <c r="I44" s="85">
        <v>0.02</v>
      </c>
      <c r="J44" s="85">
        <v>0.024</v>
      </c>
      <c r="K44" s="85">
        <v>0.0228</v>
      </c>
      <c r="L44" s="78" t="s">
        <v>149</v>
      </c>
      <c r="M44" s="78" t="s">
        <v>150</v>
      </c>
      <c r="N44" s="147"/>
    </row>
    <row r="45" spans="1:14" ht="40.5" customHeight="1" thickBot="1">
      <c r="A45" s="143"/>
      <c r="B45" s="136"/>
      <c r="C45" s="79" t="s">
        <v>74</v>
      </c>
      <c r="D45" s="82"/>
      <c r="E45" s="82"/>
      <c r="F45" s="82"/>
      <c r="G45" s="82"/>
      <c r="H45" s="82"/>
      <c r="I45" s="77">
        <v>0</v>
      </c>
      <c r="J45" s="77">
        <v>0</v>
      </c>
      <c r="K45" s="77">
        <v>0</v>
      </c>
      <c r="L45" s="88" t="s">
        <v>143</v>
      </c>
      <c r="M45" s="63" t="s">
        <v>143</v>
      </c>
      <c r="N45" s="147"/>
    </row>
    <row r="46" spans="1:14" ht="16.5" customHeight="1">
      <c r="A46" s="143"/>
      <c r="B46" s="102" t="s">
        <v>5</v>
      </c>
      <c r="C46" s="102"/>
      <c r="D46" s="103">
        <f>+SUM(D44:D45)</f>
        <v>0</v>
      </c>
      <c r="E46" s="103">
        <f aca="true" t="shared" si="11" ref="E46:K46">+SUM(E44:E45)</f>
        <v>0</v>
      </c>
      <c r="F46" s="103">
        <f>+SUM(F44:F45)</f>
        <v>0</v>
      </c>
      <c r="G46" s="103">
        <f t="shared" si="11"/>
        <v>0</v>
      </c>
      <c r="H46" s="103">
        <f t="shared" si="11"/>
        <v>0</v>
      </c>
      <c r="I46" s="103">
        <f>+I44+I45</f>
        <v>0.02</v>
      </c>
      <c r="J46" s="103">
        <f t="shared" si="11"/>
        <v>0.024</v>
      </c>
      <c r="K46" s="103">
        <f t="shared" si="11"/>
        <v>0.0228</v>
      </c>
      <c r="L46" s="105"/>
      <c r="M46" s="105"/>
      <c r="N46" s="147"/>
    </row>
    <row r="47" spans="1:14" ht="16.5" customHeight="1">
      <c r="A47" s="144"/>
      <c r="B47" s="106" t="s">
        <v>10</v>
      </c>
      <c r="C47" s="106"/>
      <c r="D47" s="107" t="e">
        <f>+D46+#REF!+D40+D38+D34+D30+D28</f>
        <v>#REF!</v>
      </c>
      <c r="E47" s="107" t="e">
        <f>+E46+#REF!+E40+E38+E34+E30+E28</f>
        <v>#REF!</v>
      </c>
      <c r="F47" s="107" t="e">
        <f>+F46+#REF!+F40+F38+F34+F30+F28</f>
        <v>#REF!</v>
      </c>
      <c r="G47" s="107" t="e">
        <f>+G46+#REF!+G40+G38+G34+G30+G28</f>
        <v>#REF!</v>
      </c>
      <c r="H47" s="107" t="e">
        <f>+H46+#REF!+H40+H38+H34+H30+H28</f>
        <v>#REF!</v>
      </c>
      <c r="I47" s="107">
        <f>+I28+I30+I34+I38+I40+I43+I46</f>
        <v>0.17</v>
      </c>
      <c r="J47" s="107">
        <f>+J28+J30+J34+J38+J40+J43+J46</f>
        <v>0.11399999999999999</v>
      </c>
      <c r="K47" s="107">
        <f>+K28+K30+K34+K38+K40+K43+K46</f>
        <v>0.1128</v>
      </c>
      <c r="L47" s="107"/>
      <c r="M47" s="107"/>
      <c r="N47" s="148"/>
    </row>
    <row r="48" spans="1:14" ht="55.5" customHeight="1">
      <c r="A48" s="140" t="s">
        <v>76</v>
      </c>
      <c r="B48" s="136" t="s">
        <v>77</v>
      </c>
      <c r="C48" s="86" t="s">
        <v>78</v>
      </c>
      <c r="D48" s="82"/>
      <c r="E48" s="82"/>
      <c r="F48" s="82"/>
      <c r="G48" s="82"/>
      <c r="H48" s="82"/>
      <c r="I48" s="77">
        <v>0.02</v>
      </c>
      <c r="J48" s="77">
        <v>0.02</v>
      </c>
      <c r="K48" s="77">
        <v>0.02</v>
      </c>
      <c r="L48" s="79" t="s">
        <v>151</v>
      </c>
      <c r="M48" s="79" t="s">
        <v>152</v>
      </c>
      <c r="N48" s="146" t="s">
        <v>194</v>
      </c>
    </row>
    <row r="49" spans="1:14" ht="34.5" customHeight="1">
      <c r="A49" s="141"/>
      <c r="B49" s="136"/>
      <c r="C49" s="86" t="s">
        <v>79</v>
      </c>
      <c r="D49" s="82"/>
      <c r="E49" s="82"/>
      <c r="F49" s="82"/>
      <c r="G49" s="82"/>
      <c r="H49" s="82"/>
      <c r="I49" s="77">
        <v>0.02</v>
      </c>
      <c r="J49" s="85">
        <v>0.03</v>
      </c>
      <c r="K49" s="85">
        <v>0</v>
      </c>
      <c r="L49" s="79" t="s">
        <v>143</v>
      </c>
      <c r="M49" s="79" t="s">
        <v>143</v>
      </c>
      <c r="N49" s="147"/>
    </row>
    <row r="50" spans="1:14" ht="56.25" customHeight="1">
      <c r="A50" s="141"/>
      <c r="B50" s="136"/>
      <c r="C50" s="66" t="s">
        <v>80</v>
      </c>
      <c r="D50" s="82"/>
      <c r="E50" s="82"/>
      <c r="F50" s="82"/>
      <c r="G50" s="82"/>
      <c r="H50" s="82"/>
      <c r="I50" s="77">
        <v>0</v>
      </c>
      <c r="J50" s="85">
        <v>0.03</v>
      </c>
      <c r="K50" s="85">
        <v>0.02</v>
      </c>
      <c r="L50" s="79" t="s">
        <v>153</v>
      </c>
      <c r="M50" s="79" t="s">
        <v>154</v>
      </c>
      <c r="N50" s="147"/>
    </row>
    <row r="51" spans="1:14" ht="51.75" customHeight="1">
      <c r="A51" s="141"/>
      <c r="B51" s="136"/>
      <c r="C51" s="86" t="s">
        <v>81</v>
      </c>
      <c r="D51" s="82"/>
      <c r="E51" s="82"/>
      <c r="F51" s="82"/>
      <c r="G51" s="82"/>
      <c r="H51" s="82"/>
      <c r="I51" s="77">
        <v>0.08</v>
      </c>
      <c r="J51" s="85">
        <v>0.145</v>
      </c>
      <c r="K51" s="85">
        <v>0.1</v>
      </c>
      <c r="L51" s="79" t="s">
        <v>155</v>
      </c>
      <c r="M51" s="79" t="s">
        <v>156</v>
      </c>
      <c r="N51" s="147"/>
    </row>
    <row r="52" spans="1:14" ht="44.25" customHeight="1" thickBot="1">
      <c r="A52" s="141"/>
      <c r="B52" s="136"/>
      <c r="C52" s="86" t="s">
        <v>82</v>
      </c>
      <c r="D52" s="82"/>
      <c r="E52" s="82"/>
      <c r="F52" s="82"/>
      <c r="G52" s="82"/>
      <c r="H52" s="82"/>
      <c r="I52" s="77">
        <v>0.02</v>
      </c>
      <c r="J52" s="77">
        <v>0.02</v>
      </c>
      <c r="K52" s="77">
        <v>0.02</v>
      </c>
      <c r="L52" s="79" t="s">
        <v>157</v>
      </c>
      <c r="M52" s="79" t="s">
        <v>158</v>
      </c>
      <c r="N52" s="147"/>
    </row>
    <row r="53" spans="1:16" ht="16.5" customHeight="1">
      <c r="A53" s="141"/>
      <c r="B53" s="102" t="s">
        <v>5</v>
      </c>
      <c r="C53" s="102"/>
      <c r="D53" s="103">
        <f>SUM(D48:D52)</f>
        <v>0</v>
      </c>
      <c r="E53" s="103">
        <f aca="true" t="shared" si="12" ref="E53:J53">SUM(E48:E52)</f>
        <v>0</v>
      </c>
      <c r="F53" s="103">
        <f>SUM(F48:F52)</f>
        <v>0</v>
      </c>
      <c r="G53" s="103">
        <f t="shared" si="12"/>
        <v>0</v>
      </c>
      <c r="H53" s="103">
        <f t="shared" si="12"/>
        <v>0</v>
      </c>
      <c r="I53" s="103">
        <f>SUM(I48:I52)</f>
        <v>0.13999999999999999</v>
      </c>
      <c r="J53" s="103">
        <f t="shared" si="12"/>
        <v>0.24499999999999997</v>
      </c>
      <c r="K53" s="103">
        <f>SUM(K48:K52)</f>
        <v>0.16</v>
      </c>
      <c r="L53" s="105"/>
      <c r="M53" s="105"/>
      <c r="N53" s="147"/>
      <c r="P53" s="51"/>
    </row>
    <row r="54" spans="1:14" ht="54.75" customHeight="1">
      <c r="A54" s="141"/>
      <c r="B54" s="136" t="s">
        <v>83</v>
      </c>
      <c r="C54" s="86" t="s">
        <v>84</v>
      </c>
      <c r="D54" s="82"/>
      <c r="E54" s="82"/>
      <c r="F54" s="82"/>
      <c r="G54" s="82"/>
      <c r="H54" s="82"/>
      <c r="I54" s="77">
        <v>0.02</v>
      </c>
      <c r="J54" s="77">
        <v>0.02</v>
      </c>
      <c r="K54" s="77">
        <v>0.02</v>
      </c>
      <c r="L54" s="73" t="s">
        <v>159</v>
      </c>
      <c r="M54" s="73" t="s">
        <v>160</v>
      </c>
      <c r="N54" s="147"/>
    </row>
    <row r="55" spans="1:14" ht="149.25" customHeight="1" thickBot="1">
      <c r="A55" s="141"/>
      <c r="B55" s="136"/>
      <c r="C55" s="65" t="s">
        <v>85</v>
      </c>
      <c r="D55" s="82"/>
      <c r="E55" s="82"/>
      <c r="F55" s="82"/>
      <c r="G55" s="82"/>
      <c r="H55" s="82"/>
      <c r="I55" s="77">
        <v>0.04</v>
      </c>
      <c r="J55" s="77">
        <v>0.04</v>
      </c>
      <c r="K55" s="77">
        <v>0.04</v>
      </c>
      <c r="L55" s="73" t="s">
        <v>161</v>
      </c>
      <c r="M55" s="73" t="s">
        <v>162</v>
      </c>
      <c r="N55" s="147"/>
    </row>
    <row r="56" spans="1:14" ht="16.5" customHeight="1">
      <c r="A56" s="141"/>
      <c r="B56" s="102" t="s">
        <v>5</v>
      </c>
      <c r="C56" s="102"/>
      <c r="D56" s="103">
        <f>SUM(D54:D55)</f>
        <v>0</v>
      </c>
      <c r="E56" s="103">
        <f aca="true" t="shared" si="13" ref="E56:K56">SUM(E54:E55)</f>
        <v>0</v>
      </c>
      <c r="F56" s="103">
        <f t="shared" si="13"/>
        <v>0</v>
      </c>
      <c r="G56" s="103">
        <f t="shared" si="13"/>
        <v>0</v>
      </c>
      <c r="H56" s="103">
        <f t="shared" si="13"/>
        <v>0</v>
      </c>
      <c r="I56" s="103">
        <f t="shared" si="13"/>
        <v>0.06</v>
      </c>
      <c r="J56" s="103">
        <f t="shared" si="13"/>
        <v>0.06</v>
      </c>
      <c r="K56" s="103">
        <f t="shared" si="13"/>
        <v>0.06</v>
      </c>
      <c r="L56" s="105"/>
      <c r="M56" s="105"/>
      <c r="N56" s="147"/>
    </row>
    <row r="57" spans="1:14" ht="30.75" customHeight="1">
      <c r="A57" s="141"/>
      <c r="B57" s="149" t="s">
        <v>120</v>
      </c>
      <c r="C57" s="86" t="s">
        <v>206</v>
      </c>
      <c r="D57" s="110"/>
      <c r="E57" s="110"/>
      <c r="F57" s="110"/>
      <c r="G57" s="110"/>
      <c r="H57" s="110"/>
      <c r="I57" s="77">
        <v>0</v>
      </c>
      <c r="J57" s="77">
        <v>0</v>
      </c>
      <c r="K57" s="77">
        <v>0</v>
      </c>
      <c r="L57" s="111"/>
      <c r="M57" s="111"/>
      <c r="N57" s="147"/>
    </row>
    <row r="58" spans="1:14" ht="42.75" customHeight="1">
      <c r="A58" s="141"/>
      <c r="B58" s="150"/>
      <c r="C58" s="86" t="s">
        <v>86</v>
      </c>
      <c r="D58" s="82"/>
      <c r="E58" s="82"/>
      <c r="F58" s="82"/>
      <c r="G58" s="82"/>
      <c r="H58" s="82"/>
      <c r="I58" s="77">
        <v>0.02</v>
      </c>
      <c r="J58" s="77">
        <v>0.02</v>
      </c>
      <c r="K58" s="77">
        <v>0.02</v>
      </c>
      <c r="L58" s="73" t="s">
        <v>163</v>
      </c>
      <c r="M58" s="73" t="s">
        <v>164</v>
      </c>
      <c r="N58" s="147"/>
    </row>
    <row r="59" spans="1:14" ht="60.75" customHeight="1" thickBot="1">
      <c r="A59" s="141"/>
      <c r="B59" s="151"/>
      <c r="C59" s="86" t="s">
        <v>87</v>
      </c>
      <c r="D59" s="82"/>
      <c r="E59" s="82"/>
      <c r="F59" s="82"/>
      <c r="G59" s="82"/>
      <c r="H59" s="82"/>
      <c r="I59" s="77">
        <v>0.07</v>
      </c>
      <c r="J59" s="77">
        <v>0.07</v>
      </c>
      <c r="K59" s="77">
        <v>0.07</v>
      </c>
      <c r="L59" s="73" t="s">
        <v>165</v>
      </c>
      <c r="M59" s="73" t="s">
        <v>166</v>
      </c>
      <c r="N59" s="147"/>
    </row>
    <row r="60" spans="1:14" ht="16.5" customHeight="1">
      <c r="A60" s="141"/>
      <c r="B60" s="102" t="s">
        <v>5</v>
      </c>
      <c r="C60" s="102"/>
      <c r="D60" s="103">
        <f aca="true" t="shared" si="14" ref="D60:K60">+SUM(D58:D59)</f>
        <v>0</v>
      </c>
      <c r="E60" s="103">
        <f t="shared" si="14"/>
        <v>0</v>
      </c>
      <c r="F60" s="103">
        <f t="shared" si="14"/>
        <v>0</v>
      </c>
      <c r="G60" s="103">
        <f t="shared" si="14"/>
        <v>0</v>
      </c>
      <c r="H60" s="103">
        <f t="shared" si="14"/>
        <v>0</v>
      </c>
      <c r="I60" s="103">
        <f t="shared" si="14"/>
        <v>0.09000000000000001</v>
      </c>
      <c r="J60" s="103">
        <f t="shared" si="14"/>
        <v>0.09000000000000001</v>
      </c>
      <c r="K60" s="103">
        <f t="shared" si="14"/>
        <v>0.09000000000000001</v>
      </c>
      <c r="L60" s="105"/>
      <c r="M60" s="105"/>
      <c r="N60" s="147"/>
    </row>
    <row r="61" spans="1:16" ht="16.5" customHeight="1">
      <c r="A61" s="142"/>
      <c r="B61" s="106" t="s">
        <v>10</v>
      </c>
      <c r="C61" s="106"/>
      <c r="D61" s="107">
        <f aca="true" t="shared" si="15" ref="D61:K61">+D53+D56+D60</f>
        <v>0</v>
      </c>
      <c r="E61" s="107">
        <f t="shared" si="15"/>
        <v>0</v>
      </c>
      <c r="F61" s="107">
        <f t="shared" si="15"/>
        <v>0</v>
      </c>
      <c r="G61" s="107">
        <f t="shared" si="15"/>
        <v>0</v>
      </c>
      <c r="H61" s="107">
        <f t="shared" si="15"/>
        <v>0</v>
      </c>
      <c r="I61" s="107">
        <f t="shared" si="15"/>
        <v>0.29</v>
      </c>
      <c r="J61" s="107">
        <f t="shared" si="15"/>
        <v>0.39499999999999996</v>
      </c>
      <c r="K61" s="107">
        <f t="shared" si="15"/>
        <v>0.31</v>
      </c>
      <c r="L61" s="107"/>
      <c r="M61" s="107"/>
      <c r="N61" s="148"/>
      <c r="P61" s="33"/>
    </row>
    <row r="62" spans="1:16" ht="16.5" customHeight="1">
      <c r="A62" s="108"/>
      <c r="B62" s="149" t="s">
        <v>88</v>
      </c>
      <c r="C62" s="113" t="s">
        <v>207</v>
      </c>
      <c r="D62" s="115"/>
      <c r="E62" s="115"/>
      <c r="F62" s="115"/>
      <c r="G62" s="115"/>
      <c r="H62" s="115"/>
      <c r="I62" s="77">
        <v>0</v>
      </c>
      <c r="J62" s="77">
        <v>0</v>
      </c>
      <c r="K62" s="77">
        <v>0</v>
      </c>
      <c r="L62" s="115"/>
      <c r="M62" s="115"/>
      <c r="N62" s="109"/>
      <c r="P62" s="114"/>
    </row>
    <row r="63" spans="1:14" ht="48.75" customHeight="1" thickBot="1">
      <c r="A63" s="143" t="s">
        <v>121</v>
      </c>
      <c r="B63" s="151"/>
      <c r="C63" s="86" t="s">
        <v>89</v>
      </c>
      <c r="D63" s="89"/>
      <c r="E63" s="89"/>
      <c r="F63" s="89"/>
      <c r="G63" s="89"/>
      <c r="H63" s="89"/>
      <c r="I63" s="90">
        <v>0.1</v>
      </c>
      <c r="J63" s="77">
        <v>0.1</v>
      </c>
      <c r="K63" s="77">
        <v>0.1</v>
      </c>
      <c r="L63" s="72" t="s">
        <v>167</v>
      </c>
      <c r="M63" s="72" t="s">
        <v>166</v>
      </c>
      <c r="N63" s="146" t="s">
        <v>195</v>
      </c>
    </row>
    <row r="64" spans="1:14" ht="16.5" customHeight="1">
      <c r="A64" s="143"/>
      <c r="B64" s="102" t="s">
        <v>5</v>
      </c>
      <c r="C64" s="102"/>
      <c r="D64" s="103">
        <f aca="true" t="shared" si="16" ref="D64:K64">SUM(D63:D63)</f>
        <v>0</v>
      </c>
      <c r="E64" s="103">
        <f t="shared" si="16"/>
        <v>0</v>
      </c>
      <c r="F64" s="103">
        <f t="shared" si="16"/>
        <v>0</v>
      </c>
      <c r="G64" s="103">
        <f t="shared" si="16"/>
        <v>0</v>
      </c>
      <c r="H64" s="103">
        <f t="shared" si="16"/>
        <v>0</v>
      </c>
      <c r="I64" s="103">
        <f t="shared" si="16"/>
        <v>0.1</v>
      </c>
      <c r="J64" s="103">
        <f t="shared" si="16"/>
        <v>0.1</v>
      </c>
      <c r="K64" s="103">
        <f t="shared" si="16"/>
        <v>0.1</v>
      </c>
      <c r="L64" s="105"/>
      <c r="M64" s="105"/>
      <c r="N64" s="147"/>
    </row>
    <row r="65" spans="1:16" ht="93" customHeight="1" thickBot="1">
      <c r="A65" s="143"/>
      <c r="B65" s="84" t="s">
        <v>90</v>
      </c>
      <c r="C65" s="86" t="s">
        <v>91</v>
      </c>
      <c r="D65" s="89"/>
      <c r="E65" s="89"/>
      <c r="F65" s="89"/>
      <c r="G65" s="89"/>
      <c r="H65" s="89"/>
      <c r="I65" s="90">
        <v>0.1</v>
      </c>
      <c r="J65" s="91">
        <v>0.12</v>
      </c>
      <c r="K65" s="91">
        <f>+J65*90%</f>
        <v>0.108</v>
      </c>
      <c r="L65" s="92" t="s">
        <v>168</v>
      </c>
      <c r="M65" s="72" t="s">
        <v>169</v>
      </c>
      <c r="N65" s="147"/>
      <c r="P65" s="29">
        <f>+(20.8*100)/22</f>
        <v>94.54545454545455</v>
      </c>
    </row>
    <row r="66" spans="1:14" ht="16.5" customHeight="1">
      <c r="A66" s="143"/>
      <c r="B66" s="102" t="s">
        <v>5</v>
      </c>
      <c r="C66" s="102"/>
      <c r="D66" s="103">
        <f>+SUM(D65:D65)</f>
        <v>0</v>
      </c>
      <c r="E66" s="103">
        <f aca="true" t="shared" si="17" ref="E66:K66">+SUM(E65:E65)</f>
        <v>0</v>
      </c>
      <c r="F66" s="103">
        <f>+SUM(F65:F65)</f>
        <v>0</v>
      </c>
      <c r="G66" s="103">
        <f t="shared" si="17"/>
        <v>0</v>
      </c>
      <c r="H66" s="103">
        <f t="shared" si="17"/>
        <v>0</v>
      </c>
      <c r="I66" s="103">
        <f>+SUM(I65:I65)</f>
        <v>0.1</v>
      </c>
      <c r="J66" s="103">
        <f t="shared" si="17"/>
        <v>0.12</v>
      </c>
      <c r="K66" s="103">
        <f t="shared" si="17"/>
        <v>0.108</v>
      </c>
      <c r="L66" s="105"/>
      <c r="M66" s="105"/>
      <c r="N66" s="147"/>
    </row>
    <row r="67" spans="1:14" ht="16.5" customHeight="1">
      <c r="A67" s="144"/>
      <c r="B67" s="69" t="s">
        <v>10</v>
      </c>
      <c r="C67" s="64"/>
      <c r="D67" s="70">
        <f>+D64+D66</f>
        <v>0</v>
      </c>
      <c r="E67" s="70">
        <f aca="true" t="shared" si="18" ref="E67:K67">+E64+E66</f>
        <v>0</v>
      </c>
      <c r="F67" s="70">
        <f t="shared" si="18"/>
        <v>0</v>
      </c>
      <c r="G67" s="70">
        <f t="shared" si="18"/>
        <v>0</v>
      </c>
      <c r="H67" s="70">
        <f t="shared" si="18"/>
        <v>0</v>
      </c>
      <c r="I67" s="70">
        <f t="shared" si="18"/>
        <v>0.2</v>
      </c>
      <c r="J67" s="70">
        <f t="shared" si="18"/>
        <v>0.22</v>
      </c>
      <c r="K67" s="70">
        <f t="shared" si="18"/>
        <v>0.20800000000000002</v>
      </c>
      <c r="L67" s="70"/>
      <c r="M67" s="70"/>
      <c r="N67" s="147"/>
    </row>
    <row r="68" spans="1:14" ht="87.75" customHeight="1">
      <c r="A68" s="156" t="s">
        <v>92</v>
      </c>
      <c r="B68" s="159" t="s">
        <v>93</v>
      </c>
      <c r="C68" s="36" t="s">
        <v>95</v>
      </c>
      <c r="D68" s="93"/>
      <c r="E68" s="93"/>
      <c r="F68" s="93"/>
      <c r="G68" s="93"/>
      <c r="H68" s="93"/>
      <c r="I68" s="93">
        <v>0.15</v>
      </c>
      <c r="J68" s="93">
        <v>0.15</v>
      </c>
      <c r="K68" s="93">
        <v>0.15</v>
      </c>
      <c r="L68" s="94" t="s">
        <v>170</v>
      </c>
      <c r="M68" s="94" t="s">
        <v>171</v>
      </c>
      <c r="N68" s="127" t="s">
        <v>191</v>
      </c>
    </row>
    <row r="69" spans="1:14" ht="79.5" customHeight="1">
      <c r="A69" s="157"/>
      <c r="B69" s="159"/>
      <c r="C69" s="36" t="s">
        <v>96</v>
      </c>
      <c r="D69" s="93"/>
      <c r="E69" s="93"/>
      <c r="F69" s="93"/>
      <c r="G69" s="93"/>
      <c r="H69" s="93"/>
      <c r="I69" s="93">
        <v>0.05</v>
      </c>
      <c r="J69" s="93">
        <v>0.05</v>
      </c>
      <c r="K69" s="93">
        <v>0.05</v>
      </c>
      <c r="L69" s="94" t="s">
        <v>172</v>
      </c>
      <c r="M69" s="94" t="s">
        <v>171</v>
      </c>
      <c r="N69" s="128"/>
    </row>
    <row r="70" spans="1:14" ht="70.5" customHeight="1">
      <c r="A70" s="157"/>
      <c r="B70" s="159"/>
      <c r="C70" s="36" t="s">
        <v>97</v>
      </c>
      <c r="D70" s="93"/>
      <c r="E70" s="93"/>
      <c r="F70" s="93"/>
      <c r="G70" s="93"/>
      <c r="H70" s="93"/>
      <c r="I70" s="93">
        <v>0.05</v>
      </c>
      <c r="J70" s="93">
        <v>0.05</v>
      </c>
      <c r="K70" s="93">
        <v>0.05</v>
      </c>
      <c r="L70" s="94" t="s">
        <v>173</v>
      </c>
      <c r="M70" s="94" t="s">
        <v>171</v>
      </c>
      <c r="N70" s="128"/>
    </row>
    <row r="71" spans="1:14" ht="16.5" customHeight="1">
      <c r="A71" s="157"/>
      <c r="B71" s="38" t="s">
        <v>5</v>
      </c>
      <c r="C71" s="38"/>
      <c r="D71" s="39">
        <f>+SUM(D68:D70)</f>
        <v>0</v>
      </c>
      <c r="E71" s="39">
        <f aca="true" t="shared" si="19" ref="E71:K71">+SUM(E68:E70)</f>
        <v>0</v>
      </c>
      <c r="F71" s="39">
        <f>+SUM(F68:F70)</f>
        <v>0</v>
      </c>
      <c r="G71" s="39">
        <f t="shared" si="19"/>
        <v>0</v>
      </c>
      <c r="H71" s="39">
        <f t="shared" si="19"/>
        <v>0</v>
      </c>
      <c r="I71" s="39">
        <f>+SUM(I68:I70)</f>
        <v>0.25</v>
      </c>
      <c r="J71" s="39">
        <f t="shared" si="19"/>
        <v>0.25</v>
      </c>
      <c r="K71" s="39">
        <f t="shared" si="19"/>
        <v>0.25</v>
      </c>
      <c r="L71" s="39"/>
      <c r="M71" s="39"/>
      <c r="N71" s="129"/>
    </row>
    <row r="72" spans="1:14" ht="16.5" customHeight="1">
      <c r="A72" s="158"/>
      <c r="B72" s="40" t="s">
        <v>94</v>
      </c>
      <c r="C72" s="38"/>
      <c r="D72" s="41">
        <f>+D71</f>
        <v>0</v>
      </c>
      <c r="E72" s="41">
        <f aca="true" t="shared" si="20" ref="E72:K72">+E71</f>
        <v>0</v>
      </c>
      <c r="F72" s="41">
        <f t="shared" si="20"/>
        <v>0</v>
      </c>
      <c r="G72" s="41">
        <f t="shared" si="20"/>
        <v>0</v>
      </c>
      <c r="H72" s="41">
        <f t="shared" si="20"/>
        <v>0</v>
      </c>
      <c r="I72" s="41">
        <f t="shared" si="20"/>
        <v>0.25</v>
      </c>
      <c r="J72" s="41">
        <f t="shared" si="20"/>
        <v>0.25</v>
      </c>
      <c r="K72" s="41">
        <f t="shared" si="20"/>
        <v>0.25</v>
      </c>
      <c r="L72" s="41"/>
      <c r="M72" s="41"/>
      <c r="N72" s="41"/>
    </row>
    <row r="73" spans="1:14" ht="93" customHeight="1">
      <c r="A73" s="137" t="s">
        <v>98</v>
      </c>
      <c r="B73" s="95" t="s">
        <v>60</v>
      </c>
      <c r="C73" s="96" t="s">
        <v>65</v>
      </c>
      <c r="D73" s="93"/>
      <c r="E73" s="93"/>
      <c r="F73" s="93"/>
      <c r="G73" s="93"/>
      <c r="H73" s="93"/>
      <c r="I73" s="93">
        <v>0.2</v>
      </c>
      <c r="J73" s="93">
        <v>0.2</v>
      </c>
      <c r="K73" s="93">
        <v>0.2</v>
      </c>
      <c r="L73" s="94" t="s">
        <v>174</v>
      </c>
      <c r="M73" s="94" t="s">
        <v>175</v>
      </c>
      <c r="N73" s="127" t="s">
        <v>192</v>
      </c>
    </row>
    <row r="74" spans="1:14" ht="16.5" customHeight="1">
      <c r="A74" s="137"/>
      <c r="B74" s="38" t="s">
        <v>5</v>
      </c>
      <c r="C74" s="38"/>
      <c r="D74" s="39">
        <f>+SUM(D73:D73)</f>
        <v>0</v>
      </c>
      <c r="E74" s="39">
        <f aca="true" t="shared" si="21" ref="E74:K74">+SUM(E73:E73)</f>
        <v>0</v>
      </c>
      <c r="F74" s="39">
        <f>+SUM(F73:F73)</f>
        <v>0</v>
      </c>
      <c r="G74" s="39">
        <f t="shared" si="21"/>
        <v>0</v>
      </c>
      <c r="H74" s="39">
        <f t="shared" si="21"/>
        <v>0</v>
      </c>
      <c r="I74" s="39">
        <f t="shared" si="21"/>
        <v>0.2</v>
      </c>
      <c r="J74" s="39">
        <f t="shared" si="21"/>
        <v>0.2</v>
      </c>
      <c r="K74" s="39">
        <f t="shared" si="21"/>
        <v>0.2</v>
      </c>
      <c r="L74" s="39"/>
      <c r="M74" s="39"/>
      <c r="N74" s="128"/>
    </row>
    <row r="75" spans="1:14" ht="64.5" customHeight="1">
      <c r="A75" s="137"/>
      <c r="B75" s="95" t="s">
        <v>61</v>
      </c>
      <c r="C75" s="96" t="s">
        <v>66</v>
      </c>
      <c r="D75" s="93"/>
      <c r="E75" s="93"/>
      <c r="F75" s="93"/>
      <c r="G75" s="93"/>
      <c r="H75" s="93"/>
      <c r="I75" s="93">
        <v>0.02</v>
      </c>
      <c r="J75" s="93">
        <v>0.02</v>
      </c>
      <c r="K75" s="93">
        <v>0.02</v>
      </c>
      <c r="L75" s="94" t="s">
        <v>176</v>
      </c>
      <c r="M75" s="94" t="s">
        <v>177</v>
      </c>
      <c r="N75" s="128"/>
    </row>
    <row r="76" spans="1:14" ht="16.5" customHeight="1">
      <c r="A76" s="137"/>
      <c r="B76" s="38" t="s">
        <v>99</v>
      </c>
      <c r="C76" s="38"/>
      <c r="D76" s="39">
        <f>SUM(D75)</f>
        <v>0</v>
      </c>
      <c r="E76" s="39">
        <f aca="true" t="shared" si="22" ref="E76:K76">SUM(E75)</f>
        <v>0</v>
      </c>
      <c r="F76" s="39">
        <f>SUM(F75)</f>
        <v>0</v>
      </c>
      <c r="G76" s="39">
        <f t="shared" si="22"/>
        <v>0</v>
      </c>
      <c r="H76" s="39">
        <f t="shared" si="22"/>
        <v>0</v>
      </c>
      <c r="I76" s="39">
        <f>SUM(I75)</f>
        <v>0.02</v>
      </c>
      <c r="J76" s="39">
        <f t="shared" si="22"/>
        <v>0.02</v>
      </c>
      <c r="K76" s="39">
        <f t="shared" si="22"/>
        <v>0.02</v>
      </c>
      <c r="L76" s="39"/>
      <c r="M76" s="39"/>
      <c r="N76" s="128"/>
    </row>
    <row r="77" spans="1:14" ht="49.5" customHeight="1" thickBot="1">
      <c r="A77" s="137"/>
      <c r="B77" s="162" t="s">
        <v>119</v>
      </c>
      <c r="C77" s="97" t="s">
        <v>67</v>
      </c>
      <c r="D77" s="93"/>
      <c r="E77" s="93"/>
      <c r="F77" s="93"/>
      <c r="G77" s="93"/>
      <c r="H77" s="93"/>
      <c r="I77" s="93">
        <v>0.02</v>
      </c>
      <c r="J77" s="93">
        <v>0.02</v>
      </c>
      <c r="K77" s="93">
        <v>0.02</v>
      </c>
      <c r="L77" s="94" t="s">
        <v>178</v>
      </c>
      <c r="M77" s="94" t="s">
        <v>179</v>
      </c>
      <c r="N77" s="128"/>
    </row>
    <row r="78" spans="1:14" ht="16.5" customHeight="1">
      <c r="A78" s="137"/>
      <c r="B78" s="162"/>
      <c r="C78" s="97" t="s">
        <v>68</v>
      </c>
      <c r="D78" s="93"/>
      <c r="E78" s="93"/>
      <c r="F78" s="93"/>
      <c r="G78" s="93"/>
      <c r="H78" s="93"/>
      <c r="I78" s="93">
        <v>0</v>
      </c>
      <c r="J78" s="93">
        <v>0</v>
      </c>
      <c r="K78" s="93">
        <v>0</v>
      </c>
      <c r="L78" s="37" t="s">
        <v>143</v>
      </c>
      <c r="M78" s="37" t="s">
        <v>143</v>
      </c>
      <c r="N78" s="128"/>
    </row>
    <row r="79" spans="1:14" ht="16.5" customHeight="1" thickBot="1">
      <c r="A79" s="137"/>
      <c r="B79" s="38" t="s">
        <v>5</v>
      </c>
      <c r="C79" s="38"/>
      <c r="D79" s="39">
        <f aca="true" t="shared" si="23" ref="D79:K79">SUM(D77:D78)</f>
        <v>0</v>
      </c>
      <c r="E79" s="39">
        <f t="shared" si="23"/>
        <v>0</v>
      </c>
      <c r="F79" s="39">
        <f t="shared" si="23"/>
        <v>0</v>
      </c>
      <c r="G79" s="39">
        <f t="shared" si="23"/>
        <v>0</v>
      </c>
      <c r="H79" s="39">
        <f t="shared" si="23"/>
        <v>0</v>
      </c>
      <c r="I79" s="39">
        <f t="shared" si="23"/>
        <v>0.02</v>
      </c>
      <c r="J79" s="39">
        <f t="shared" si="23"/>
        <v>0.02</v>
      </c>
      <c r="K79" s="39">
        <f t="shared" si="23"/>
        <v>0.02</v>
      </c>
      <c r="L79" s="39"/>
      <c r="M79" s="39"/>
      <c r="N79" s="128"/>
    </row>
    <row r="80" spans="1:14" ht="16.5" customHeight="1" thickBot="1">
      <c r="A80" s="137"/>
      <c r="B80" s="162" t="s">
        <v>62</v>
      </c>
      <c r="C80" s="97" t="s">
        <v>69</v>
      </c>
      <c r="D80" s="93"/>
      <c r="E80" s="93"/>
      <c r="F80" s="93"/>
      <c r="G80" s="93"/>
      <c r="H80" s="93"/>
      <c r="I80" s="93">
        <v>0</v>
      </c>
      <c r="J80" s="93">
        <v>0</v>
      </c>
      <c r="K80" s="93">
        <v>0</v>
      </c>
      <c r="L80" s="37" t="s">
        <v>143</v>
      </c>
      <c r="M80" s="37" t="s">
        <v>143</v>
      </c>
      <c r="N80" s="128"/>
    </row>
    <row r="81" spans="1:14" ht="30.75" customHeight="1" thickBot="1">
      <c r="A81" s="137"/>
      <c r="B81" s="162"/>
      <c r="C81" s="97" t="s">
        <v>70</v>
      </c>
      <c r="D81" s="93"/>
      <c r="E81" s="93"/>
      <c r="F81" s="93"/>
      <c r="G81" s="93"/>
      <c r="H81" s="93"/>
      <c r="I81" s="93">
        <v>0</v>
      </c>
      <c r="J81" s="93">
        <v>0</v>
      </c>
      <c r="K81" s="93">
        <v>0</v>
      </c>
      <c r="L81" s="37" t="s">
        <v>143</v>
      </c>
      <c r="M81" s="37" t="s">
        <v>143</v>
      </c>
      <c r="N81" s="128"/>
    </row>
    <row r="82" spans="1:14" ht="27.75" customHeight="1">
      <c r="A82" s="137"/>
      <c r="B82" s="162"/>
      <c r="C82" s="97" t="s">
        <v>71</v>
      </c>
      <c r="D82" s="93"/>
      <c r="E82" s="93"/>
      <c r="F82" s="93"/>
      <c r="G82" s="93"/>
      <c r="H82" s="93"/>
      <c r="I82" s="93">
        <v>0</v>
      </c>
      <c r="J82" s="93">
        <v>0</v>
      </c>
      <c r="K82" s="93">
        <v>0</v>
      </c>
      <c r="L82" s="37" t="s">
        <v>143</v>
      </c>
      <c r="M82" s="37" t="s">
        <v>143</v>
      </c>
      <c r="N82" s="128"/>
    </row>
    <row r="83" spans="1:14" ht="16.5" customHeight="1" thickBot="1">
      <c r="A83" s="137"/>
      <c r="B83" s="38" t="s">
        <v>99</v>
      </c>
      <c r="C83" s="38"/>
      <c r="D83" s="39">
        <f>SUM(D80:D82)</f>
        <v>0</v>
      </c>
      <c r="E83" s="39">
        <f aca="true" t="shared" si="24" ref="E83:K83">SUM(E80:E82)</f>
        <v>0</v>
      </c>
      <c r="F83" s="39">
        <f t="shared" si="24"/>
        <v>0</v>
      </c>
      <c r="G83" s="39">
        <f t="shared" si="24"/>
        <v>0</v>
      </c>
      <c r="H83" s="39">
        <f t="shared" si="24"/>
        <v>0</v>
      </c>
      <c r="I83" s="39">
        <f t="shared" si="24"/>
        <v>0</v>
      </c>
      <c r="J83" s="39">
        <f t="shared" si="24"/>
        <v>0</v>
      </c>
      <c r="K83" s="39">
        <f t="shared" si="24"/>
        <v>0</v>
      </c>
      <c r="L83" s="39"/>
      <c r="M83" s="39"/>
      <c r="N83" s="128"/>
    </row>
    <row r="84" spans="1:14" ht="46.5" customHeight="1">
      <c r="A84" s="137"/>
      <c r="B84" s="95" t="s">
        <v>63</v>
      </c>
      <c r="C84" s="96" t="s">
        <v>72</v>
      </c>
      <c r="D84" s="93"/>
      <c r="E84" s="93"/>
      <c r="F84" s="93"/>
      <c r="G84" s="93"/>
      <c r="H84" s="93"/>
      <c r="I84" s="93">
        <v>0</v>
      </c>
      <c r="J84" s="93">
        <v>0</v>
      </c>
      <c r="K84" s="93">
        <v>0</v>
      </c>
      <c r="L84" s="37" t="s">
        <v>143</v>
      </c>
      <c r="M84" s="37" t="s">
        <v>143</v>
      </c>
      <c r="N84" s="128"/>
    </row>
    <row r="85" spans="1:14" ht="16.5" customHeight="1">
      <c r="A85" s="137"/>
      <c r="B85" s="38" t="s">
        <v>99</v>
      </c>
      <c r="C85" s="38"/>
      <c r="D85" s="39">
        <f>SUM(D84)</f>
        <v>0</v>
      </c>
      <c r="E85" s="39">
        <f aca="true" t="shared" si="25" ref="E85:K85">SUM(E84)</f>
        <v>0</v>
      </c>
      <c r="F85" s="39">
        <f>SUM(F84)</f>
        <v>0</v>
      </c>
      <c r="G85" s="39">
        <f t="shared" si="25"/>
        <v>0</v>
      </c>
      <c r="H85" s="39">
        <f t="shared" si="25"/>
        <v>0</v>
      </c>
      <c r="I85" s="39">
        <f t="shared" si="25"/>
        <v>0</v>
      </c>
      <c r="J85" s="39">
        <f t="shared" si="25"/>
        <v>0</v>
      </c>
      <c r="K85" s="39">
        <f t="shared" si="25"/>
        <v>0</v>
      </c>
      <c r="L85" s="39"/>
      <c r="M85" s="39"/>
      <c r="N85" s="128"/>
    </row>
    <row r="86" spans="1:14" ht="23.25" customHeight="1">
      <c r="A86" s="137"/>
      <c r="B86" s="138" t="s">
        <v>144</v>
      </c>
      <c r="C86" s="96" t="s">
        <v>145</v>
      </c>
      <c r="D86" s="98"/>
      <c r="E86" s="98"/>
      <c r="F86" s="98"/>
      <c r="G86" s="98"/>
      <c r="H86" s="98"/>
      <c r="I86" s="93">
        <v>0.03</v>
      </c>
      <c r="J86" s="93">
        <v>0.03</v>
      </c>
      <c r="K86" s="93">
        <v>0.03</v>
      </c>
      <c r="L86" s="94" t="s">
        <v>180</v>
      </c>
      <c r="M86" s="94" t="s">
        <v>181</v>
      </c>
      <c r="N86" s="128"/>
    </row>
    <row r="87" spans="1:14" ht="42" customHeight="1">
      <c r="A87" s="137"/>
      <c r="B87" s="139"/>
      <c r="C87" s="96" t="s">
        <v>147</v>
      </c>
      <c r="D87" s="98"/>
      <c r="E87" s="98"/>
      <c r="F87" s="98"/>
      <c r="G87" s="98"/>
      <c r="H87" s="98"/>
      <c r="I87" s="93">
        <v>0.02</v>
      </c>
      <c r="J87" s="93">
        <v>0.02</v>
      </c>
      <c r="K87" s="93">
        <v>0.02</v>
      </c>
      <c r="L87" s="94" t="s">
        <v>182</v>
      </c>
      <c r="M87" s="94" t="s">
        <v>181</v>
      </c>
      <c r="N87" s="128"/>
    </row>
    <row r="88" spans="1:14" ht="16.5" customHeight="1" thickBot="1">
      <c r="A88" s="137"/>
      <c r="B88" s="38" t="s">
        <v>99</v>
      </c>
      <c r="C88" s="38"/>
      <c r="D88" s="39"/>
      <c r="E88" s="39"/>
      <c r="F88" s="39"/>
      <c r="G88" s="39"/>
      <c r="H88" s="39"/>
      <c r="I88" s="39">
        <f>+I86+I87</f>
        <v>0.05</v>
      </c>
      <c r="J88" s="39">
        <f>+J86+J87</f>
        <v>0.05</v>
      </c>
      <c r="K88" s="39">
        <f>+K86+K87</f>
        <v>0.05</v>
      </c>
      <c r="L88" s="80"/>
      <c r="M88" s="80"/>
      <c r="N88" s="128"/>
    </row>
    <row r="89" spans="1:14" ht="34.5" customHeight="1">
      <c r="A89" s="137"/>
      <c r="B89" s="99" t="s">
        <v>64</v>
      </c>
      <c r="C89" s="96" t="s">
        <v>74</v>
      </c>
      <c r="D89" s="93"/>
      <c r="E89" s="93"/>
      <c r="F89" s="93"/>
      <c r="G89" s="93"/>
      <c r="H89" s="93"/>
      <c r="I89" s="93">
        <v>0</v>
      </c>
      <c r="J89" s="93">
        <v>0</v>
      </c>
      <c r="K89" s="93">
        <v>0</v>
      </c>
      <c r="L89" s="37" t="s">
        <v>143</v>
      </c>
      <c r="M89" s="37" t="s">
        <v>143</v>
      </c>
      <c r="N89" s="128"/>
    </row>
    <row r="90" spans="1:14" ht="15.75" customHeight="1">
      <c r="A90" s="137"/>
      <c r="B90" s="38" t="s">
        <v>100</v>
      </c>
      <c r="C90" s="38"/>
      <c r="D90" s="39">
        <f aca="true" t="shared" si="26" ref="D90:K90">+SUM(D89:D89)</f>
        <v>0</v>
      </c>
      <c r="E90" s="39">
        <f t="shared" si="26"/>
        <v>0</v>
      </c>
      <c r="F90" s="39">
        <f t="shared" si="26"/>
        <v>0</v>
      </c>
      <c r="G90" s="39">
        <f t="shared" si="26"/>
        <v>0</v>
      </c>
      <c r="H90" s="39">
        <f t="shared" si="26"/>
        <v>0</v>
      </c>
      <c r="I90" s="39">
        <f t="shared" si="26"/>
        <v>0</v>
      </c>
      <c r="J90" s="39">
        <f t="shared" si="26"/>
        <v>0</v>
      </c>
      <c r="K90" s="39">
        <f t="shared" si="26"/>
        <v>0</v>
      </c>
      <c r="L90" s="39"/>
      <c r="M90" s="39"/>
      <c r="N90" s="129"/>
    </row>
    <row r="91" spans="1:14" ht="16.5" customHeight="1">
      <c r="A91" s="137"/>
      <c r="B91" s="40" t="s">
        <v>10</v>
      </c>
      <c r="C91" s="38"/>
      <c r="D91" s="41" t="e">
        <f>+D74+D76+D79+D83+D85+#REF!+D90</f>
        <v>#REF!</v>
      </c>
      <c r="E91" s="41" t="e">
        <f>+E74+E76+E79+E83+E85+#REF!+E90</f>
        <v>#REF!</v>
      </c>
      <c r="F91" s="41" t="e">
        <f>+F74+F76+F79+F83+F85+#REF!+F90</f>
        <v>#REF!</v>
      </c>
      <c r="G91" s="41" t="e">
        <f>+G74+G76+G79+G83+G85+#REF!+G90</f>
        <v>#REF!</v>
      </c>
      <c r="H91" s="41" t="e">
        <f>+H74+H76+H79+H83+H85+#REF!+H90</f>
        <v>#REF!</v>
      </c>
      <c r="I91" s="41">
        <f>+I88+I85+I83+I79+I76+I74+I90</f>
        <v>0.29000000000000004</v>
      </c>
      <c r="J91" s="41">
        <f>+J88+J85+J83+J79+J76+J74+J90</f>
        <v>0.29000000000000004</v>
      </c>
      <c r="K91" s="41">
        <f>+K88+K85+K83+K79+K76+K74+K90</f>
        <v>0.29000000000000004</v>
      </c>
      <c r="L91" s="41"/>
      <c r="M91" s="41"/>
      <c r="N91" s="41"/>
    </row>
    <row r="92" spans="1:14" ht="70.5" customHeight="1">
      <c r="A92" s="137" t="s">
        <v>121</v>
      </c>
      <c r="B92" s="95" t="s">
        <v>88</v>
      </c>
      <c r="C92" s="96" t="s">
        <v>89</v>
      </c>
      <c r="D92" s="100"/>
      <c r="E92" s="100"/>
      <c r="F92" s="100"/>
      <c r="G92" s="100"/>
      <c r="H92" s="100"/>
      <c r="I92" s="100">
        <v>0.1</v>
      </c>
      <c r="J92" s="100">
        <v>0.1</v>
      </c>
      <c r="K92" s="100">
        <v>0.1</v>
      </c>
      <c r="L92" s="94" t="s">
        <v>183</v>
      </c>
      <c r="M92" s="94" t="s">
        <v>184</v>
      </c>
      <c r="N92" s="127" t="s">
        <v>196</v>
      </c>
    </row>
    <row r="93" spans="1:14" ht="16.5" customHeight="1">
      <c r="A93" s="137"/>
      <c r="B93" s="38" t="s">
        <v>5</v>
      </c>
      <c r="C93" s="42"/>
      <c r="D93" s="39">
        <f aca="true" t="shared" si="27" ref="D93:K93">SUM(D92:D92)</f>
        <v>0</v>
      </c>
      <c r="E93" s="39">
        <f t="shared" si="27"/>
        <v>0</v>
      </c>
      <c r="F93" s="39">
        <f t="shared" si="27"/>
        <v>0</v>
      </c>
      <c r="G93" s="39">
        <f t="shared" si="27"/>
        <v>0</v>
      </c>
      <c r="H93" s="39">
        <f t="shared" si="27"/>
        <v>0</v>
      </c>
      <c r="I93" s="39">
        <f t="shared" si="27"/>
        <v>0.1</v>
      </c>
      <c r="J93" s="39">
        <f t="shared" si="27"/>
        <v>0.1</v>
      </c>
      <c r="K93" s="39">
        <f t="shared" si="27"/>
        <v>0.1</v>
      </c>
      <c r="L93" s="39"/>
      <c r="M93" s="39"/>
      <c r="N93" s="128"/>
    </row>
    <row r="94" spans="1:14" ht="155.25" customHeight="1">
      <c r="A94" s="137"/>
      <c r="B94" s="58" t="s">
        <v>90</v>
      </c>
      <c r="C94" s="96" t="s">
        <v>91</v>
      </c>
      <c r="D94" s="100"/>
      <c r="E94" s="100"/>
      <c r="F94" s="100"/>
      <c r="G94" s="100"/>
      <c r="H94" s="100"/>
      <c r="I94" s="100">
        <v>0.15</v>
      </c>
      <c r="J94" s="100">
        <v>0.18</v>
      </c>
      <c r="K94" s="100">
        <v>0.18</v>
      </c>
      <c r="L94" s="94" t="s">
        <v>185</v>
      </c>
      <c r="M94" s="94" t="s">
        <v>186</v>
      </c>
      <c r="N94" s="128"/>
    </row>
    <row r="95" spans="1:14" ht="16.5" customHeight="1">
      <c r="A95" s="137"/>
      <c r="B95" s="38" t="s">
        <v>5</v>
      </c>
      <c r="C95" s="38"/>
      <c r="D95" s="39">
        <f>+SUM(D94:D94)</f>
        <v>0</v>
      </c>
      <c r="E95" s="39">
        <f aca="true" t="shared" si="28" ref="E95:K95">+SUM(E94:E94)</f>
        <v>0</v>
      </c>
      <c r="F95" s="39">
        <f>+SUM(F94:F94)</f>
        <v>0</v>
      </c>
      <c r="G95" s="39">
        <f t="shared" si="28"/>
        <v>0</v>
      </c>
      <c r="H95" s="39">
        <f t="shared" si="28"/>
        <v>0</v>
      </c>
      <c r="I95" s="39">
        <f>+SUM(I94:I94)</f>
        <v>0.15</v>
      </c>
      <c r="J95" s="39">
        <f t="shared" si="28"/>
        <v>0.18</v>
      </c>
      <c r="K95" s="39">
        <f t="shared" si="28"/>
        <v>0.18</v>
      </c>
      <c r="L95" s="81"/>
      <c r="M95" s="39"/>
      <c r="N95" s="129"/>
    </row>
    <row r="96" spans="1:14" ht="16.5" customHeight="1">
      <c r="A96" s="137"/>
      <c r="B96" s="40" t="s">
        <v>94</v>
      </c>
      <c r="C96" s="38"/>
      <c r="D96" s="41">
        <f>+D93+D95</f>
        <v>0</v>
      </c>
      <c r="E96" s="41">
        <f aca="true" t="shared" si="29" ref="E96:K96">+E93+E95</f>
        <v>0</v>
      </c>
      <c r="F96" s="41">
        <f t="shared" si="29"/>
        <v>0</v>
      </c>
      <c r="G96" s="41">
        <f t="shared" si="29"/>
        <v>0</v>
      </c>
      <c r="H96" s="41">
        <f t="shared" si="29"/>
        <v>0</v>
      </c>
      <c r="I96" s="41">
        <f t="shared" si="29"/>
        <v>0.25</v>
      </c>
      <c r="J96" s="41">
        <f t="shared" si="29"/>
        <v>0.28</v>
      </c>
      <c r="K96" s="41">
        <f t="shared" si="29"/>
        <v>0.28</v>
      </c>
      <c r="L96" s="41"/>
      <c r="M96" s="41"/>
      <c r="N96" s="41"/>
    </row>
    <row r="97" spans="1:14" ht="15" hidden="1">
      <c r="A97" s="132" t="s">
        <v>6</v>
      </c>
      <c r="B97" s="133" t="s">
        <v>7</v>
      </c>
      <c r="C97" s="15" t="s">
        <v>18</v>
      </c>
      <c r="D97" s="8"/>
      <c r="E97" s="8"/>
      <c r="F97" s="8"/>
      <c r="G97" s="8"/>
      <c r="H97" s="8"/>
      <c r="I97" s="8"/>
      <c r="J97" s="8"/>
      <c r="K97" s="8"/>
      <c r="L97" s="8"/>
      <c r="M97" s="8"/>
      <c r="N97" s="8"/>
    </row>
    <row r="98" spans="1:14" ht="61.5" customHeight="1" hidden="1">
      <c r="A98" s="132"/>
      <c r="B98" s="134"/>
      <c r="C98" s="15" t="s">
        <v>19</v>
      </c>
      <c r="D98" s="8"/>
      <c r="E98" s="8"/>
      <c r="F98" s="8"/>
      <c r="G98" s="8"/>
      <c r="H98" s="8"/>
      <c r="I98" s="8"/>
      <c r="J98" s="8"/>
      <c r="K98" s="8"/>
      <c r="L98" s="8"/>
      <c r="M98" s="8"/>
      <c r="N98" s="8"/>
    </row>
    <row r="99" spans="1:14" ht="61.5" customHeight="1" hidden="1">
      <c r="A99" s="132"/>
      <c r="B99" s="134"/>
      <c r="C99" s="15" t="s">
        <v>20</v>
      </c>
      <c r="D99" s="8"/>
      <c r="E99" s="8"/>
      <c r="F99" s="8"/>
      <c r="G99" s="8"/>
      <c r="H99" s="8"/>
      <c r="I99" s="8"/>
      <c r="J99" s="8"/>
      <c r="K99" s="8"/>
      <c r="L99" s="8"/>
      <c r="M99" s="8"/>
      <c r="N99" s="8"/>
    </row>
    <row r="100" spans="1:14" ht="61.5" customHeight="1" hidden="1">
      <c r="A100" s="132"/>
      <c r="B100" s="134"/>
      <c r="C100" s="15" t="s">
        <v>21</v>
      </c>
      <c r="D100" s="8"/>
      <c r="E100" s="8"/>
      <c r="F100" s="8"/>
      <c r="G100" s="8"/>
      <c r="H100" s="8"/>
      <c r="I100" s="8"/>
      <c r="J100" s="8"/>
      <c r="K100" s="8"/>
      <c r="L100" s="8"/>
      <c r="M100" s="8"/>
      <c r="N100" s="8"/>
    </row>
    <row r="101" spans="1:14" ht="61.5" customHeight="1" hidden="1">
      <c r="A101" s="132"/>
      <c r="B101" s="134"/>
      <c r="C101" s="15" t="s">
        <v>22</v>
      </c>
      <c r="D101" s="8"/>
      <c r="E101" s="8"/>
      <c r="F101" s="8"/>
      <c r="G101" s="8"/>
      <c r="H101" s="8"/>
      <c r="I101" s="8"/>
      <c r="J101" s="8"/>
      <c r="K101" s="8"/>
      <c r="L101" s="8"/>
      <c r="M101" s="8"/>
      <c r="N101" s="8"/>
    </row>
    <row r="102" spans="1:14" ht="61.5" customHeight="1" hidden="1">
      <c r="A102" s="132"/>
      <c r="B102" s="134"/>
      <c r="C102" s="15" t="s">
        <v>23</v>
      </c>
      <c r="D102" s="8"/>
      <c r="E102" s="8"/>
      <c r="F102" s="8"/>
      <c r="G102" s="8"/>
      <c r="H102" s="8"/>
      <c r="I102" s="8"/>
      <c r="J102" s="8"/>
      <c r="K102" s="8"/>
      <c r="L102" s="8"/>
      <c r="M102" s="8"/>
      <c r="N102" s="8"/>
    </row>
    <row r="103" spans="1:14" ht="61.5" customHeight="1" hidden="1">
      <c r="A103" s="132"/>
      <c r="B103" s="134"/>
      <c r="C103" s="15" t="s">
        <v>24</v>
      </c>
      <c r="D103" s="8"/>
      <c r="E103" s="8"/>
      <c r="F103" s="8"/>
      <c r="G103" s="8"/>
      <c r="H103" s="8"/>
      <c r="I103" s="8"/>
      <c r="J103" s="8"/>
      <c r="K103" s="8"/>
      <c r="L103" s="8"/>
      <c r="M103" s="8"/>
      <c r="N103" s="8"/>
    </row>
    <row r="104" spans="1:14" ht="61.5" customHeight="1" hidden="1">
      <c r="A104" s="132"/>
      <c r="B104" s="135"/>
      <c r="C104" s="15" t="s">
        <v>25</v>
      </c>
      <c r="D104" s="8"/>
      <c r="E104" s="8"/>
      <c r="F104" s="8"/>
      <c r="G104" s="8"/>
      <c r="H104" s="8"/>
      <c r="I104" s="8"/>
      <c r="J104" s="8"/>
      <c r="K104" s="8"/>
      <c r="L104" s="8"/>
      <c r="M104" s="8"/>
      <c r="N104" s="8"/>
    </row>
    <row r="105" spans="1:14" ht="61.5" customHeight="1" hidden="1">
      <c r="A105" s="132"/>
      <c r="B105" s="133" t="s">
        <v>8</v>
      </c>
      <c r="C105" s="15" t="s">
        <v>18</v>
      </c>
      <c r="D105" s="8"/>
      <c r="E105" s="8"/>
      <c r="F105" s="8"/>
      <c r="G105" s="8"/>
      <c r="H105" s="8"/>
      <c r="I105" s="8"/>
      <c r="J105" s="8"/>
      <c r="K105" s="8"/>
      <c r="L105" s="8"/>
      <c r="M105" s="8"/>
      <c r="N105" s="8"/>
    </row>
    <row r="106" spans="1:14" ht="61.5" customHeight="1" hidden="1">
      <c r="A106" s="132"/>
      <c r="B106" s="134"/>
      <c r="C106" s="15" t="s">
        <v>19</v>
      </c>
      <c r="D106" s="8"/>
      <c r="E106" s="8"/>
      <c r="F106" s="8"/>
      <c r="G106" s="8"/>
      <c r="H106" s="8"/>
      <c r="I106" s="8"/>
      <c r="J106" s="8"/>
      <c r="K106" s="8"/>
      <c r="L106" s="8"/>
      <c r="M106" s="8"/>
      <c r="N106" s="8"/>
    </row>
    <row r="107" spans="1:14" ht="61.5" customHeight="1" hidden="1">
      <c r="A107" s="132"/>
      <c r="B107" s="134"/>
      <c r="C107" s="15" t="s">
        <v>20</v>
      </c>
      <c r="D107" s="8"/>
      <c r="E107" s="8"/>
      <c r="F107" s="8"/>
      <c r="G107" s="8"/>
      <c r="H107" s="8"/>
      <c r="I107" s="8"/>
      <c r="J107" s="8"/>
      <c r="K107" s="8"/>
      <c r="L107" s="8"/>
      <c r="M107" s="8"/>
      <c r="N107" s="8"/>
    </row>
    <row r="108" spans="1:14" ht="61.5" customHeight="1" hidden="1">
      <c r="A108" s="132"/>
      <c r="B108" s="134"/>
      <c r="C108" s="15" t="s">
        <v>21</v>
      </c>
      <c r="D108" s="8"/>
      <c r="E108" s="8"/>
      <c r="F108" s="8"/>
      <c r="G108" s="8"/>
      <c r="H108" s="8"/>
      <c r="I108" s="8"/>
      <c r="J108" s="8"/>
      <c r="K108" s="8"/>
      <c r="L108" s="8"/>
      <c r="M108" s="8"/>
      <c r="N108" s="8"/>
    </row>
    <row r="109" spans="1:14" ht="61.5" customHeight="1" hidden="1">
      <c r="A109" s="132"/>
      <c r="B109" s="134"/>
      <c r="C109" s="15" t="s">
        <v>22</v>
      </c>
      <c r="D109" s="8"/>
      <c r="E109" s="8"/>
      <c r="F109" s="8"/>
      <c r="G109" s="8"/>
      <c r="H109" s="8"/>
      <c r="I109" s="8"/>
      <c r="J109" s="8"/>
      <c r="K109" s="8"/>
      <c r="L109" s="8"/>
      <c r="M109" s="8"/>
      <c r="N109" s="8"/>
    </row>
    <row r="110" spans="1:14" ht="61.5" customHeight="1" hidden="1">
      <c r="A110" s="132"/>
      <c r="B110" s="134"/>
      <c r="C110" s="15" t="s">
        <v>23</v>
      </c>
      <c r="D110" s="8"/>
      <c r="E110" s="8"/>
      <c r="F110" s="8"/>
      <c r="G110" s="8"/>
      <c r="H110" s="8"/>
      <c r="I110" s="8"/>
      <c r="J110" s="8"/>
      <c r="K110" s="8"/>
      <c r="L110" s="8"/>
      <c r="M110" s="8"/>
      <c r="N110" s="8"/>
    </row>
    <row r="111" spans="1:14" ht="61.5" customHeight="1" hidden="1">
      <c r="A111" s="132"/>
      <c r="B111" s="134"/>
      <c r="C111" s="15" t="s">
        <v>24</v>
      </c>
      <c r="D111" s="8"/>
      <c r="E111" s="8"/>
      <c r="F111" s="8"/>
      <c r="G111" s="8"/>
      <c r="H111" s="8"/>
      <c r="I111" s="8"/>
      <c r="J111" s="8"/>
      <c r="K111" s="8"/>
      <c r="L111" s="8"/>
      <c r="M111" s="8"/>
      <c r="N111" s="8"/>
    </row>
    <row r="112" spans="1:14" ht="61.5" customHeight="1" hidden="1">
      <c r="A112" s="132"/>
      <c r="B112" s="134"/>
      <c r="C112" s="15" t="s">
        <v>25</v>
      </c>
      <c r="D112" s="8"/>
      <c r="E112" s="8"/>
      <c r="F112" s="8"/>
      <c r="G112" s="8"/>
      <c r="H112" s="8"/>
      <c r="I112" s="8"/>
      <c r="J112" s="8"/>
      <c r="K112" s="8"/>
      <c r="L112" s="8"/>
      <c r="M112" s="8"/>
      <c r="N112" s="8"/>
    </row>
    <row r="113" spans="1:14" ht="61.5" customHeight="1" hidden="1">
      <c r="A113" s="132"/>
      <c r="B113" s="135"/>
      <c r="C113" s="15"/>
      <c r="D113" s="8"/>
      <c r="E113" s="8"/>
      <c r="F113" s="8"/>
      <c r="G113" s="8"/>
      <c r="H113" s="8"/>
      <c r="I113" s="8"/>
      <c r="J113" s="8"/>
      <c r="K113" s="8"/>
      <c r="L113" s="8"/>
      <c r="M113" s="8"/>
      <c r="N113" s="8"/>
    </row>
    <row r="114" spans="1:14" ht="61.5" customHeight="1" hidden="1">
      <c r="A114" s="132"/>
      <c r="B114" s="133" t="s">
        <v>9</v>
      </c>
      <c r="C114" s="15" t="s">
        <v>18</v>
      </c>
      <c r="D114" s="8"/>
      <c r="E114" s="8"/>
      <c r="F114" s="8"/>
      <c r="G114" s="8"/>
      <c r="H114" s="8"/>
      <c r="I114" s="8"/>
      <c r="J114" s="8"/>
      <c r="K114" s="8"/>
      <c r="L114" s="8"/>
      <c r="M114" s="8"/>
      <c r="N114" s="8"/>
    </row>
    <row r="115" spans="1:14" ht="61.5" customHeight="1" hidden="1">
      <c r="A115" s="132"/>
      <c r="B115" s="134"/>
      <c r="C115" s="15" t="s">
        <v>19</v>
      </c>
      <c r="D115" s="8"/>
      <c r="E115" s="8"/>
      <c r="F115" s="8"/>
      <c r="G115" s="8"/>
      <c r="H115" s="8"/>
      <c r="I115" s="8"/>
      <c r="J115" s="8"/>
      <c r="K115" s="8"/>
      <c r="L115" s="8"/>
      <c r="M115" s="8"/>
      <c r="N115" s="8"/>
    </row>
    <row r="116" spans="1:14" ht="61.5" customHeight="1" hidden="1">
      <c r="A116" s="132"/>
      <c r="B116" s="134"/>
      <c r="C116" s="15" t="s">
        <v>20</v>
      </c>
      <c r="D116" s="8"/>
      <c r="E116" s="8"/>
      <c r="F116" s="8"/>
      <c r="G116" s="8"/>
      <c r="H116" s="8"/>
      <c r="I116" s="8"/>
      <c r="J116" s="8"/>
      <c r="K116" s="8"/>
      <c r="L116" s="8"/>
      <c r="M116" s="8"/>
      <c r="N116" s="8"/>
    </row>
    <row r="117" spans="1:14" ht="61.5" customHeight="1" hidden="1">
      <c r="A117" s="132"/>
      <c r="B117" s="134"/>
      <c r="C117" s="15" t="s">
        <v>21</v>
      </c>
      <c r="D117" s="8"/>
      <c r="E117" s="8"/>
      <c r="F117" s="8"/>
      <c r="G117" s="8"/>
      <c r="H117" s="8"/>
      <c r="I117" s="8"/>
      <c r="J117" s="8"/>
      <c r="K117" s="8"/>
      <c r="L117" s="8"/>
      <c r="M117" s="8"/>
      <c r="N117" s="8"/>
    </row>
    <row r="118" spans="1:14" ht="61.5" customHeight="1" hidden="1">
      <c r="A118" s="132"/>
      <c r="B118" s="134"/>
      <c r="C118" s="15" t="s">
        <v>22</v>
      </c>
      <c r="D118" s="8"/>
      <c r="E118" s="8"/>
      <c r="F118" s="8"/>
      <c r="G118" s="8"/>
      <c r="H118" s="8"/>
      <c r="I118" s="8"/>
      <c r="J118" s="8"/>
      <c r="K118" s="8"/>
      <c r="L118" s="8"/>
      <c r="M118" s="8"/>
      <c r="N118" s="8"/>
    </row>
    <row r="119" spans="1:14" ht="61.5" customHeight="1" hidden="1">
      <c r="A119" s="132"/>
      <c r="B119" s="134"/>
      <c r="C119" s="15" t="s">
        <v>23</v>
      </c>
      <c r="D119" s="8"/>
      <c r="E119" s="8"/>
      <c r="F119" s="8"/>
      <c r="G119" s="8"/>
      <c r="H119" s="8"/>
      <c r="I119" s="8"/>
      <c r="J119" s="8"/>
      <c r="K119" s="8"/>
      <c r="L119" s="8"/>
      <c r="M119" s="8"/>
      <c r="N119" s="8"/>
    </row>
    <row r="120" spans="1:14" ht="61.5" customHeight="1" hidden="1">
      <c r="A120" s="132"/>
      <c r="B120" s="134"/>
      <c r="C120" s="15" t="s">
        <v>24</v>
      </c>
      <c r="D120" s="8"/>
      <c r="E120" s="8"/>
      <c r="F120" s="8"/>
      <c r="G120" s="8"/>
      <c r="H120" s="8"/>
      <c r="I120" s="8"/>
      <c r="J120" s="8"/>
      <c r="K120" s="8"/>
      <c r="L120" s="8"/>
      <c r="M120" s="8"/>
      <c r="N120" s="8"/>
    </row>
    <row r="121" spans="1:14" ht="61.5" customHeight="1" hidden="1">
      <c r="A121" s="132"/>
      <c r="B121" s="134"/>
      <c r="C121" s="15" t="s">
        <v>25</v>
      </c>
      <c r="D121" s="8"/>
      <c r="E121" s="8"/>
      <c r="F121" s="8"/>
      <c r="G121" s="8"/>
      <c r="H121" s="8"/>
      <c r="I121" s="8"/>
      <c r="J121" s="8"/>
      <c r="K121" s="8"/>
      <c r="L121" s="8"/>
      <c r="M121" s="8"/>
      <c r="N121" s="8"/>
    </row>
    <row r="122" spans="1:14" ht="61.5" customHeight="1" hidden="1">
      <c r="A122" s="132"/>
      <c r="B122" s="134"/>
      <c r="C122" s="13"/>
      <c r="D122" s="8"/>
      <c r="E122" s="8"/>
      <c r="F122" s="8"/>
      <c r="G122" s="8"/>
      <c r="H122" s="8"/>
      <c r="I122" s="8"/>
      <c r="J122" s="8"/>
      <c r="K122" s="8"/>
      <c r="L122" s="8"/>
      <c r="M122" s="8"/>
      <c r="N122" s="8"/>
    </row>
    <row r="123" spans="1:14" ht="15" hidden="1">
      <c r="A123" s="11"/>
      <c r="B123" s="12" t="s">
        <v>5</v>
      </c>
      <c r="C123" s="12"/>
      <c r="D123" s="12">
        <f>SUM(D97:D122)</f>
        <v>0</v>
      </c>
      <c r="E123" s="12"/>
      <c r="F123" s="12"/>
      <c r="G123" s="12"/>
      <c r="H123" s="12"/>
      <c r="I123" s="12"/>
      <c r="J123" s="12"/>
      <c r="K123" s="12"/>
      <c r="L123" s="12"/>
      <c r="M123" s="12">
        <f>SUM(M97:M122)</f>
        <v>0</v>
      </c>
      <c r="N123" s="12">
        <f>SUM(N97:N122)</f>
        <v>0</v>
      </c>
    </row>
    <row r="124" spans="1:14" ht="61.5" customHeight="1" hidden="1">
      <c r="A124" s="23" t="s">
        <v>15</v>
      </c>
      <c r="B124" s="133" t="s">
        <v>7</v>
      </c>
      <c r="C124" s="13"/>
      <c r="D124" s="8"/>
      <c r="E124" s="8"/>
      <c r="F124" s="8"/>
      <c r="G124" s="8"/>
      <c r="H124" s="8"/>
      <c r="I124" s="8"/>
      <c r="J124" s="8"/>
      <c r="K124" s="8"/>
      <c r="L124" s="8"/>
      <c r="M124" s="8"/>
      <c r="N124" s="8"/>
    </row>
    <row r="125" spans="1:14" ht="61.5" customHeight="1" hidden="1">
      <c r="A125" s="23"/>
      <c r="B125" s="134"/>
      <c r="C125" s="13"/>
      <c r="D125" s="8"/>
      <c r="E125" s="8"/>
      <c r="F125" s="8"/>
      <c r="G125" s="8"/>
      <c r="H125" s="8"/>
      <c r="I125" s="8"/>
      <c r="J125" s="8"/>
      <c r="K125" s="8"/>
      <c r="L125" s="8"/>
      <c r="M125" s="8"/>
      <c r="N125" s="8"/>
    </row>
    <row r="126" spans="1:14" ht="61.5" customHeight="1" hidden="1">
      <c r="A126" s="23"/>
      <c r="B126" s="134"/>
      <c r="C126" s="13"/>
      <c r="D126" s="8"/>
      <c r="E126" s="8"/>
      <c r="F126" s="8"/>
      <c r="G126" s="8"/>
      <c r="H126" s="8"/>
      <c r="I126" s="8"/>
      <c r="J126" s="8"/>
      <c r="K126" s="8"/>
      <c r="L126" s="8"/>
      <c r="M126" s="8"/>
      <c r="N126" s="8"/>
    </row>
    <row r="127" spans="1:14" ht="61.5" customHeight="1" hidden="1">
      <c r="A127" s="23"/>
      <c r="B127" s="134"/>
      <c r="C127" s="13"/>
      <c r="D127" s="8"/>
      <c r="E127" s="8"/>
      <c r="F127" s="8"/>
      <c r="G127" s="8"/>
      <c r="H127" s="8"/>
      <c r="I127" s="8"/>
      <c r="J127" s="8"/>
      <c r="K127" s="8"/>
      <c r="L127" s="8"/>
      <c r="M127" s="8"/>
      <c r="N127" s="8"/>
    </row>
    <row r="128" spans="1:14" ht="61.5" customHeight="1" hidden="1">
      <c r="A128" s="23"/>
      <c r="B128" s="134"/>
      <c r="C128" s="13"/>
      <c r="D128" s="8"/>
      <c r="E128" s="8"/>
      <c r="F128" s="8"/>
      <c r="G128" s="8"/>
      <c r="H128" s="8"/>
      <c r="I128" s="8"/>
      <c r="J128" s="8"/>
      <c r="K128" s="8"/>
      <c r="L128" s="8"/>
      <c r="M128" s="8"/>
      <c r="N128" s="8"/>
    </row>
    <row r="129" spans="1:14" ht="61.5" customHeight="1" hidden="1">
      <c r="A129" s="23"/>
      <c r="B129" s="134"/>
      <c r="C129" s="13"/>
      <c r="D129" s="8"/>
      <c r="E129" s="8"/>
      <c r="F129" s="8"/>
      <c r="G129" s="8"/>
      <c r="H129" s="8"/>
      <c r="I129" s="8"/>
      <c r="J129" s="8"/>
      <c r="K129" s="8"/>
      <c r="L129" s="8"/>
      <c r="M129" s="8"/>
      <c r="N129" s="8"/>
    </row>
    <row r="130" spans="1:14" ht="61.5" customHeight="1" hidden="1">
      <c r="A130" s="23"/>
      <c r="B130" s="134"/>
      <c r="C130" s="13"/>
      <c r="D130" s="8"/>
      <c r="E130" s="8"/>
      <c r="F130" s="8"/>
      <c r="G130" s="8"/>
      <c r="H130" s="8"/>
      <c r="I130" s="8"/>
      <c r="J130" s="8"/>
      <c r="K130" s="8"/>
      <c r="L130" s="8"/>
      <c r="M130" s="8"/>
      <c r="N130" s="8"/>
    </row>
    <row r="131" spans="1:14" ht="61.5" customHeight="1" hidden="1">
      <c r="A131" s="23"/>
      <c r="B131" s="134"/>
      <c r="C131" s="13"/>
      <c r="D131" s="8"/>
      <c r="E131" s="8"/>
      <c r="F131" s="8"/>
      <c r="G131" s="8"/>
      <c r="H131" s="8"/>
      <c r="I131" s="8"/>
      <c r="J131" s="8"/>
      <c r="K131" s="8"/>
      <c r="L131" s="8"/>
      <c r="M131" s="8"/>
      <c r="N131" s="8"/>
    </row>
    <row r="132" spans="1:14" ht="61.5" customHeight="1" hidden="1">
      <c r="A132" s="23"/>
      <c r="B132" s="134"/>
      <c r="C132" s="13"/>
      <c r="D132" s="8"/>
      <c r="E132" s="8"/>
      <c r="F132" s="8"/>
      <c r="G132" s="8"/>
      <c r="H132" s="8"/>
      <c r="I132" s="8"/>
      <c r="J132" s="8"/>
      <c r="K132" s="8"/>
      <c r="L132" s="8"/>
      <c r="M132" s="8"/>
      <c r="N132" s="8"/>
    </row>
    <row r="133" spans="1:14" ht="61.5" customHeight="1" hidden="1">
      <c r="A133" s="23"/>
      <c r="B133" s="134"/>
      <c r="C133" s="13"/>
      <c r="D133" s="8"/>
      <c r="E133" s="8"/>
      <c r="F133" s="8"/>
      <c r="G133" s="8"/>
      <c r="H133" s="8"/>
      <c r="I133" s="8"/>
      <c r="J133" s="8"/>
      <c r="K133" s="8"/>
      <c r="L133" s="8"/>
      <c r="M133" s="8"/>
      <c r="N133" s="8"/>
    </row>
    <row r="134" spans="1:14" ht="61.5" customHeight="1" hidden="1">
      <c r="A134" s="23"/>
      <c r="B134" s="135"/>
      <c r="C134" s="13"/>
      <c r="D134" s="8"/>
      <c r="E134" s="8"/>
      <c r="F134" s="8"/>
      <c r="G134" s="8"/>
      <c r="H134" s="8"/>
      <c r="I134" s="8"/>
      <c r="J134" s="8"/>
      <c r="K134" s="8"/>
      <c r="L134" s="8"/>
      <c r="M134" s="8"/>
      <c r="N134" s="8"/>
    </row>
    <row r="135" spans="1:14" ht="61.5" customHeight="1" hidden="1">
      <c r="A135" s="23"/>
      <c r="B135" s="133" t="s">
        <v>8</v>
      </c>
      <c r="C135" s="13"/>
      <c r="D135" s="8"/>
      <c r="E135" s="8"/>
      <c r="F135" s="8"/>
      <c r="G135" s="8"/>
      <c r="H135" s="8"/>
      <c r="I135" s="8"/>
      <c r="J135" s="8"/>
      <c r="K135" s="8"/>
      <c r="L135" s="8"/>
      <c r="M135" s="8"/>
      <c r="N135" s="8"/>
    </row>
    <row r="136" spans="1:14" ht="61.5" customHeight="1" hidden="1">
      <c r="A136" s="23"/>
      <c r="B136" s="134"/>
      <c r="C136" s="13"/>
      <c r="D136" s="8"/>
      <c r="E136" s="8"/>
      <c r="F136" s="8"/>
      <c r="G136" s="8"/>
      <c r="H136" s="8"/>
      <c r="I136" s="8"/>
      <c r="J136" s="8"/>
      <c r="K136" s="8"/>
      <c r="L136" s="8"/>
      <c r="M136" s="8"/>
      <c r="N136" s="8"/>
    </row>
    <row r="137" spans="1:14" ht="61.5" customHeight="1" hidden="1">
      <c r="A137" s="23"/>
      <c r="B137" s="134"/>
      <c r="C137" s="13"/>
      <c r="D137" s="8"/>
      <c r="E137" s="8"/>
      <c r="F137" s="8"/>
      <c r="G137" s="8"/>
      <c r="H137" s="8"/>
      <c r="I137" s="8"/>
      <c r="J137" s="8"/>
      <c r="K137" s="8"/>
      <c r="L137" s="8"/>
      <c r="M137" s="8"/>
      <c r="N137" s="8"/>
    </row>
    <row r="138" spans="1:14" ht="61.5" customHeight="1" hidden="1">
      <c r="A138" s="23"/>
      <c r="B138" s="134"/>
      <c r="C138" s="13"/>
      <c r="D138" s="8"/>
      <c r="E138" s="8"/>
      <c r="F138" s="8"/>
      <c r="G138" s="8"/>
      <c r="H138" s="8"/>
      <c r="I138" s="8"/>
      <c r="J138" s="8"/>
      <c r="K138" s="8"/>
      <c r="L138" s="8"/>
      <c r="M138" s="8"/>
      <c r="N138" s="8"/>
    </row>
    <row r="139" spans="1:14" ht="61.5" customHeight="1" hidden="1">
      <c r="A139" s="23"/>
      <c r="B139" s="134"/>
      <c r="C139" s="13"/>
      <c r="D139" s="8"/>
      <c r="E139" s="8"/>
      <c r="F139" s="8"/>
      <c r="G139" s="8"/>
      <c r="H139" s="8"/>
      <c r="I139" s="8"/>
      <c r="J139" s="8"/>
      <c r="K139" s="8"/>
      <c r="L139" s="8"/>
      <c r="M139" s="8"/>
      <c r="N139" s="8"/>
    </row>
    <row r="140" spans="1:14" ht="61.5" customHeight="1" hidden="1">
      <c r="A140" s="23"/>
      <c r="B140" s="134"/>
      <c r="C140" s="13"/>
      <c r="D140" s="8"/>
      <c r="E140" s="8"/>
      <c r="F140" s="8"/>
      <c r="G140" s="8"/>
      <c r="H140" s="8"/>
      <c r="I140" s="8"/>
      <c r="J140" s="8"/>
      <c r="K140" s="8"/>
      <c r="L140" s="8"/>
      <c r="M140" s="8"/>
      <c r="N140" s="8"/>
    </row>
    <row r="141" spans="1:14" ht="61.5" customHeight="1" hidden="1">
      <c r="A141" s="23"/>
      <c r="B141" s="134"/>
      <c r="C141" s="13"/>
      <c r="D141" s="8"/>
      <c r="E141" s="8"/>
      <c r="F141" s="8"/>
      <c r="G141" s="8"/>
      <c r="H141" s="8"/>
      <c r="I141" s="8"/>
      <c r="J141" s="8"/>
      <c r="K141" s="8"/>
      <c r="L141" s="8"/>
      <c r="M141" s="8"/>
      <c r="N141" s="8"/>
    </row>
    <row r="142" spans="1:14" ht="61.5" customHeight="1" hidden="1">
      <c r="A142" s="23"/>
      <c r="B142" s="134"/>
      <c r="C142" s="13"/>
      <c r="D142" s="8"/>
      <c r="E142" s="8"/>
      <c r="F142" s="8"/>
      <c r="G142" s="8"/>
      <c r="H142" s="8"/>
      <c r="I142" s="8"/>
      <c r="J142" s="8"/>
      <c r="K142" s="8"/>
      <c r="L142" s="8"/>
      <c r="M142" s="8"/>
      <c r="N142" s="8"/>
    </row>
    <row r="143" spans="1:14" ht="61.5" customHeight="1" hidden="1">
      <c r="A143" s="23"/>
      <c r="B143" s="134"/>
      <c r="C143" s="13"/>
      <c r="D143" s="8"/>
      <c r="E143" s="8"/>
      <c r="F143" s="8"/>
      <c r="G143" s="8"/>
      <c r="H143" s="8"/>
      <c r="I143" s="8"/>
      <c r="J143" s="8"/>
      <c r="K143" s="8"/>
      <c r="L143" s="8"/>
      <c r="M143" s="8"/>
      <c r="N143" s="8"/>
    </row>
    <row r="144" spans="1:14" ht="61.5" customHeight="1" hidden="1">
      <c r="A144" s="23"/>
      <c r="B144" s="134"/>
      <c r="C144" s="13"/>
      <c r="D144" s="8"/>
      <c r="E144" s="8"/>
      <c r="F144" s="8"/>
      <c r="G144" s="8"/>
      <c r="H144" s="8"/>
      <c r="I144" s="8"/>
      <c r="J144" s="8"/>
      <c r="K144" s="8"/>
      <c r="L144" s="8"/>
      <c r="M144" s="8"/>
      <c r="N144" s="8"/>
    </row>
    <row r="145" spans="1:14" ht="61.5" customHeight="1" hidden="1">
      <c r="A145" s="23"/>
      <c r="B145" s="134"/>
      <c r="C145" s="13"/>
      <c r="D145" s="8"/>
      <c r="E145" s="8"/>
      <c r="F145" s="8"/>
      <c r="G145" s="8"/>
      <c r="H145" s="8"/>
      <c r="I145" s="8"/>
      <c r="J145" s="8"/>
      <c r="K145" s="8"/>
      <c r="L145" s="8"/>
      <c r="M145" s="8"/>
      <c r="N145" s="8"/>
    </row>
    <row r="146" spans="1:14" ht="61.5" customHeight="1" hidden="1">
      <c r="A146" s="23"/>
      <c r="B146" s="134"/>
      <c r="C146" s="13"/>
      <c r="D146" s="8"/>
      <c r="E146" s="8"/>
      <c r="F146" s="8"/>
      <c r="G146" s="8"/>
      <c r="H146" s="8"/>
      <c r="I146" s="8"/>
      <c r="J146" s="8"/>
      <c r="K146" s="8"/>
      <c r="L146" s="8"/>
      <c r="M146" s="8"/>
      <c r="N146" s="8"/>
    </row>
    <row r="147" spans="1:14" ht="61.5" customHeight="1" hidden="1">
      <c r="A147" s="23"/>
      <c r="B147" s="134"/>
      <c r="C147" s="13"/>
      <c r="D147" s="8"/>
      <c r="E147" s="8"/>
      <c r="F147" s="8"/>
      <c r="G147" s="8"/>
      <c r="H147" s="8"/>
      <c r="I147" s="8"/>
      <c r="J147" s="8"/>
      <c r="K147" s="8"/>
      <c r="L147" s="8"/>
      <c r="M147" s="8"/>
      <c r="N147" s="8"/>
    </row>
    <row r="148" spans="1:14" ht="61.5" customHeight="1" hidden="1">
      <c r="A148" s="23"/>
      <c r="B148" s="134"/>
      <c r="C148" s="13"/>
      <c r="D148" s="8"/>
      <c r="E148" s="8"/>
      <c r="F148" s="8"/>
      <c r="G148" s="8"/>
      <c r="H148" s="8"/>
      <c r="I148" s="8"/>
      <c r="J148" s="8"/>
      <c r="K148" s="8"/>
      <c r="L148" s="8"/>
      <c r="M148" s="8"/>
      <c r="N148" s="8"/>
    </row>
    <row r="149" spans="1:14" ht="61.5" customHeight="1" hidden="1">
      <c r="A149" s="23"/>
      <c r="B149" s="135"/>
      <c r="C149" s="13"/>
      <c r="D149" s="8"/>
      <c r="E149" s="8"/>
      <c r="F149" s="8"/>
      <c r="G149" s="8"/>
      <c r="H149" s="8"/>
      <c r="I149" s="8"/>
      <c r="J149" s="8"/>
      <c r="K149" s="8"/>
      <c r="L149" s="8"/>
      <c r="M149" s="8"/>
      <c r="N149" s="8"/>
    </row>
    <row r="150" spans="1:14" ht="61.5" customHeight="1" hidden="1">
      <c r="A150" s="23"/>
      <c r="B150" s="17" t="s">
        <v>32</v>
      </c>
      <c r="C150" s="18"/>
      <c r="D150" s="19"/>
      <c r="E150" s="8"/>
      <c r="F150" s="8"/>
      <c r="G150" s="8"/>
      <c r="H150" s="8"/>
      <c r="I150" s="8"/>
      <c r="J150" s="8"/>
      <c r="K150" s="8"/>
      <c r="L150" s="8"/>
      <c r="M150" s="8"/>
      <c r="N150" s="8"/>
    </row>
    <row r="151" spans="1:14" ht="61.5" customHeight="1" hidden="1">
      <c r="A151" s="23"/>
      <c r="B151" s="20"/>
      <c r="C151" s="21"/>
      <c r="D151" s="22"/>
      <c r="E151" s="8"/>
      <c r="F151" s="8"/>
      <c r="G151" s="8"/>
      <c r="H151" s="8"/>
      <c r="I151" s="8"/>
      <c r="J151" s="8"/>
      <c r="K151" s="8"/>
      <c r="L151" s="8"/>
      <c r="M151" s="8"/>
      <c r="N151" s="8"/>
    </row>
    <row r="152" spans="1:14" ht="61.5" customHeight="1" hidden="1">
      <c r="A152" s="23"/>
      <c r="B152" s="20"/>
      <c r="C152" s="21"/>
      <c r="D152" s="22"/>
      <c r="E152" s="8"/>
      <c r="F152" s="8"/>
      <c r="G152" s="8"/>
      <c r="H152" s="8"/>
      <c r="I152" s="8"/>
      <c r="J152" s="8"/>
      <c r="K152" s="8"/>
      <c r="L152" s="8"/>
      <c r="M152" s="8"/>
      <c r="N152" s="8"/>
    </row>
    <row r="153" spans="1:14" ht="61.5" customHeight="1" hidden="1">
      <c r="A153" s="23"/>
      <c r="B153" s="20"/>
      <c r="C153" s="21"/>
      <c r="D153" s="22"/>
      <c r="E153" s="8"/>
      <c r="F153" s="8"/>
      <c r="G153" s="8"/>
      <c r="H153" s="8"/>
      <c r="I153" s="8"/>
      <c r="J153" s="8"/>
      <c r="K153" s="8"/>
      <c r="L153" s="8"/>
      <c r="M153" s="8"/>
      <c r="N153" s="8"/>
    </row>
    <row r="154" spans="1:14" ht="61.5" customHeight="1" hidden="1">
      <c r="A154" s="23"/>
      <c r="B154" s="20"/>
      <c r="C154" s="21"/>
      <c r="D154" s="22"/>
      <c r="E154" s="8"/>
      <c r="F154" s="8"/>
      <c r="G154" s="8"/>
      <c r="H154" s="8"/>
      <c r="I154" s="8"/>
      <c r="J154" s="8"/>
      <c r="K154" s="8"/>
      <c r="L154" s="8"/>
      <c r="M154" s="8"/>
      <c r="N154" s="8"/>
    </row>
    <row r="155" spans="1:14" ht="61.5" customHeight="1" hidden="1">
      <c r="A155" s="23"/>
      <c r="B155" s="20"/>
      <c r="C155" s="21"/>
      <c r="D155" s="22"/>
      <c r="E155" s="8"/>
      <c r="F155" s="8"/>
      <c r="G155" s="8"/>
      <c r="H155" s="8"/>
      <c r="I155" s="8"/>
      <c r="J155" s="8"/>
      <c r="K155" s="8"/>
      <c r="L155" s="8"/>
      <c r="M155" s="8"/>
      <c r="N155" s="8"/>
    </row>
    <row r="156" spans="1:14" ht="61.5" customHeight="1" hidden="1">
      <c r="A156" s="23"/>
      <c r="B156" s="20"/>
      <c r="C156" s="21"/>
      <c r="D156" s="22"/>
      <c r="E156" s="8"/>
      <c r="F156" s="8"/>
      <c r="G156" s="8"/>
      <c r="H156" s="8"/>
      <c r="I156" s="8"/>
      <c r="J156" s="8"/>
      <c r="K156" s="8"/>
      <c r="L156" s="8"/>
      <c r="M156" s="8"/>
      <c r="N156" s="8"/>
    </row>
    <row r="157" spans="1:14" ht="61.5" customHeight="1" hidden="1">
      <c r="A157" s="23"/>
      <c r="B157" s="20"/>
      <c r="C157" s="21"/>
      <c r="D157" s="22"/>
      <c r="E157" s="8"/>
      <c r="F157" s="8"/>
      <c r="G157" s="8"/>
      <c r="H157" s="8"/>
      <c r="I157" s="8"/>
      <c r="J157" s="8"/>
      <c r="K157" s="8"/>
      <c r="L157" s="8"/>
      <c r="M157" s="8"/>
      <c r="N157" s="8"/>
    </row>
    <row r="158" spans="1:14" ht="61.5" customHeight="1" hidden="1">
      <c r="A158" s="23"/>
      <c r="B158" s="20"/>
      <c r="C158" s="21"/>
      <c r="D158" s="22"/>
      <c r="E158" s="8"/>
      <c r="F158" s="8"/>
      <c r="G158" s="8"/>
      <c r="H158" s="8"/>
      <c r="I158" s="8"/>
      <c r="J158" s="8"/>
      <c r="K158" s="8"/>
      <c r="L158" s="8"/>
      <c r="M158" s="8"/>
      <c r="N158" s="8"/>
    </row>
    <row r="159" spans="1:14" ht="61.5" customHeight="1" hidden="1">
      <c r="A159" s="23"/>
      <c r="B159" s="20"/>
      <c r="C159" s="21"/>
      <c r="D159" s="22"/>
      <c r="E159" s="8"/>
      <c r="F159" s="8"/>
      <c r="G159" s="8"/>
      <c r="H159" s="8"/>
      <c r="I159" s="8"/>
      <c r="J159" s="8"/>
      <c r="K159" s="8"/>
      <c r="L159" s="8"/>
      <c r="M159" s="8"/>
      <c r="N159" s="8"/>
    </row>
    <row r="160" spans="1:14" ht="61.5" customHeight="1" hidden="1">
      <c r="A160" s="23"/>
      <c r="B160" s="20"/>
      <c r="C160" s="21"/>
      <c r="D160" s="22"/>
      <c r="E160" s="8"/>
      <c r="F160" s="8"/>
      <c r="G160" s="8"/>
      <c r="H160" s="8"/>
      <c r="I160" s="8"/>
      <c r="J160" s="8"/>
      <c r="K160" s="8"/>
      <c r="L160" s="8"/>
      <c r="M160" s="8"/>
      <c r="N160" s="8"/>
    </row>
    <row r="166" ht="15">
      <c r="F166" s="29"/>
    </row>
  </sheetData>
  <sheetProtection formatColumns="0" selectLockedCells="1" selectUnlockedCells="1"/>
  <mergeCells count="43">
    <mergeCell ref="B135:B149"/>
    <mergeCell ref="B35:B37"/>
    <mergeCell ref="B2:M2"/>
    <mergeCell ref="B44:B45"/>
    <mergeCell ref="M8:M9"/>
    <mergeCell ref="B41:B42"/>
    <mergeCell ref="A68:A72"/>
    <mergeCell ref="B68:B70"/>
    <mergeCell ref="A73:A91"/>
    <mergeCell ref="B4:B6"/>
    <mergeCell ref="B124:B134"/>
    <mergeCell ref="L8:L9"/>
    <mergeCell ref="B80:B82"/>
    <mergeCell ref="B77:B78"/>
    <mergeCell ref="B22:B24"/>
    <mergeCell ref="A4:A26"/>
    <mergeCell ref="J1:L1"/>
    <mergeCell ref="B1:I1"/>
    <mergeCell ref="B17:B20"/>
    <mergeCell ref="B48:B52"/>
    <mergeCell ref="B54:B55"/>
    <mergeCell ref="N68:N71"/>
    <mergeCell ref="N4:N26"/>
    <mergeCell ref="N27:N47"/>
    <mergeCell ref="B8:B9"/>
    <mergeCell ref="A48:A61"/>
    <mergeCell ref="A63:A67"/>
    <mergeCell ref="A27:A47"/>
    <mergeCell ref="N63:N67"/>
    <mergeCell ref="N48:N61"/>
    <mergeCell ref="B31:B33"/>
    <mergeCell ref="B57:B59"/>
    <mergeCell ref="B62:B63"/>
    <mergeCell ref="N73:N90"/>
    <mergeCell ref="N92:N95"/>
    <mergeCell ref="M1:N1"/>
    <mergeCell ref="A97:A122"/>
    <mergeCell ref="B105:B113"/>
    <mergeCell ref="B11:B13"/>
    <mergeCell ref="B97:B104"/>
    <mergeCell ref="B114:B122"/>
    <mergeCell ref="A92:A96"/>
    <mergeCell ref="B86:B87"/>
  </mergeCells>
  <hyperlinks>
    <hyperlink ref="M94" r:id="rId1" display="http://www.saludcapital.gov.co/Paginas2/DirectoriodeServidores.aspx&#10;O:\Subsecretaria Corporativa\Dirección Administrativa\PLAN OPERATIVO DE GESTION -2020\CUARTO TRIMESTRE\SUBDIRECCION DE CONTRATACION\CUMPLIMIENTO ITEP&#10;"/>
  </hyperlinks>
  <printOptions/>
  <pageMargins left="0.7086614173228347" right="0.7086614173228347" top="0.7480314960629921" bottom="0.7480314960629921" header="0.31496062992125984" footer="0.31496062992125984"/>
  <pageSetup orientation="landscape" scale="37"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saludcapital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laforero</dc:creator>
  <cp:keywords/>
  <dc:description/>
  <cp:lastModifiedBy>Castellanos Cardenas, Angel Mauricio</cp:lastModifiedBy>
  <cp:lastPrinted>2019-01-31T13:32:02Z</cp:lastPrinted>
  <dcterms:created xsi:type="dcterms:W3CDTF">2012-08-13T16:12:09Z</dcterms:created>
  <dcterms:modified xsi:type="dcterms:W3CDTF">2021-01-25T16:03:45Z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