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tabRatio="987" activeTab="0"/>
  </bookViews>
  <sheets>
    <sheet name="1" sheetId="1" r:id="rId1"/>
    <sheet name="2" sheetId="2" r:id="rId2"/>
  </sheets>
  <definedNames>
    <definedName name="_xlnm.Print_Area" localSheetId="0">'1'!$A$1:$P$7</definedName>
    <definedName name="_xlnm.Print_Area" localSheetId="1">'2'!$A$1:$Q$101</definedName>
    <definedName name="Excel_BuiltIn_Print_Area" localSheetId="1">'2'!$A$1:$Q$11</definedName>
  </definedNames>
  <calcPr fullCalcOnLoad="1"/>
</workbook>
</file>

<file path=xl/comments2.xml><?xml version="1.0" encoding="utf-8"?>
<comments xmlns="http://schemas.openxmlformats.org/spreadsheetml/2006/main">
  <authors>
    <author/>
  </authors>
  <commentList>
    <comment ref="A3" authorId="0">
      <text>
        <r>
          <rPr>
            <b/>
            <sz val="9"/>
            <color indexed="8"/>
            <rFont val="Tahoma"/>
            <family val="2"/>
          </rPr>
          <t>Incluya las metas identificadas en la formulación del POA.</t>
        </r>
      </text>
    </comment>
    <comment ref="Q3" authorId="0">
      <text>
        <r>
          <rPr>
            <b/>
            <sz val="12"/>
            <color indexed="8"/>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<sst xmlns="http://schemas.openxmlformats.org/spreadsheetml/2006/main" count="289" uniqueCount="224">
  <si>
    <t>DIRECCIÓN DE PLANEACIÓN INSTITUCIONAL Y CALIDAD
SISTEMA INTEGRADO DE GESTIÓN
CONTROL DOCUMENTAL
REPORTE PLAN OPERATIVO DE GESTION Y DESEMPEÑO
Codigo: SDS-PYC-FT-023-V.6</t>
  </si>
  <si>
    <t>Elaborado por: Alvaro Augusto Amado Camacho
Revisado por: Nury Stella Leguizamon 
Aprobado por: Juan Carlos Jaramillo Correa</t>
  </si>
  <si>
    <t>PROCESO</t>
  </si>
  <si>
    <t>PERIODO DE REPORTE:</t>
  </si>
  <si>
    <t>META</t>
  </si>
  <si>
    <t>ACTIVIDADES</t>
  </si>
  <si>
    <t>Ejecutar el plan de integridad</t>
  </si>
  <si>
    <t>Programado
1er trimestre(%)</t>
  </si>
  <si>
    <t>Ejecutado
1er trimestre(%)</t>
  </si>
  <si>
    <t>Programado 2do trimestre</t>
  </si>
  <si>
    <t>Reprogramado
2do trimestre(%)
=no ejecutado + programado inicial</t>
  </si>
  <si>
    <t>Ejecutado
2dotrimestre(%)</t>
  </si>
  <si>
    <t>Programado 3er trimestre</t>
  </si>
  <si>
    <t>Reprogramado
3er trimestre(%)
=No ejecutado + programado inicial</t>
  </si>
  <si>
    <t>Ejecutado
 3er Trimestre(%)</t>
  </si>
  <si>
    <t>Programado 4to trimestre</t>
  </si>
  <si>
    <t>Reprogramado
4to  trimestre(%)
=programado año - suma ejecutados</t>
  </si>
  <si>
    <t>Ejecutado
 4to Trimestre(%)</t>
  </si>
  <si>
    <t>PRODUCTOS</t>
  </si>
  <si>
    <t>ANÁLISIS DE LA META</t>
  </si>
  <si>
    <t>Gestionar la Documentación del Sistema de Gestión de la SDS.</t>
  </si>
  <si>
    <t>Actualizar la Gestión Documental del proceso.</t>
  </si>
  <si>
    <t>SUBTOTAL</t>
  </si>
  <si>
    <t>Implementar acciones que contribuyan a la política de mejora normativa.</t>
  </si>
  <si>
    <t>Realizar la actualización  de la normatividad.</t>
  </si>
  <si>
    <t>Gestionar  y monitorear  el desempeño de los procesos.</t>
  </si>
  <si>
    <t>Realizar el Reporte PGDI</t>
  </si>
  <si>
    <t>Elaborar el Informe de Gestión del PGDI</t>
  </si>
  <si>
    <t>Gestionar los Riesgos del Proceso</t>
  </si>
  <si>
    <t>Actualizar el Mapa de Riesgos</t>
  </si>
  <si>
    <t>Realizar la autoevaluacion de riesgos por proceso y de corrupcion</t>
  </si>
  <si>
    <t>Elaborar informes resultado de la gestión del riesgo.</t>
  </si>
  <si>
    <t>Gestionar Informe de revisión por la dirección</t>
  </si>
  <si>
    <t>Diligenciar y remitir la información que se requiere para el informe de revisión por la dirección.</t>
  </si>
  <si>
    <t>Análizar la Percepcion del Cliente</t>
  </si>
  <si>
    <t>Realizar el ejercicio de percepción del cliente del proceso.</t>
  </si>
  <si>
    <t>Elaborar Informe Consolidado de Percepción del Cliente de los Procesos</t>
  </si>
  <si>
    <t>Gestionar la Mejora Continua de los Procesos.</t>
  </si>
  <si>
    <t>Gestionar los planes de mejora del proceso.</t>
  </si>
  <si>
    <t>Participar en las actividades para renovación de la certificación del SGC de la SDS.</t>
  </si>
  <si>
    <t>TOTAL</t>
  </si>
  <si>
    <t xml:space="preserve">Gestionar las acciones para el cumplimiento de la Politica Gestión del Talento Humano </t>
  </si>
  <si>
    <t>Realizar la provisión (periodo de prueba, encargos, nombramiento provisionales y de LNR) de los empleos de carrera administrativa vacantes en la planta de personal de la SDS</t>
  </si>
  <si>
    <t>Realizar el Plan Anual de Vacantes.</t>
  </si>
  <si>
    <t>Realizar la solicitud de inscripción o actualización en el Registro Público de Carrera</t>
  </si>
  <si>
    <t>Expedir las certificaciones de no existencia de personal en planta que se requieran para soportar la contratación por prestación de servicios.</t>
  </si>
  <si>
    <t>Actualizar matriz de seguimiento de certificaciones expedidas</t>
  </si>
  <si>
    <t>Actualizar manual de funciones de conformidad al decreto 815 de 08 mayo de 2018</t>
  </si>
  <si>
    <t xml:space="preserve">Solicitar la viabilidad presupuestal ante la Secretaría de Hacienda </t>
  </si>
  <si>
    <t>Verificar mensualmente la inclusión de las novedades de nómina en el aplicativo PERNO</t>
  </si>
  <si>
    <t>Remitir informe sobre los períodos de vacaciones pendientes por disfrutar de los funcionarios de la SDS</t>
  </si>
  <si>
    <t xml:space="preserve">Remitir informe sobre el comportamiento del gasto de horas extras y recargos y compensatorios por uso de turnos de  trabajo a cada Subsecretaría. </t>
  </si>
  <si>
    <t>Realizar seguimiento a los PAT radicados con el fin de generar las novedades de la nómina de manera oportuna.</t>
  </si>
  <si>
    <t xml:space="preserve"> </t>
  </si>
  <si>
    <t>Proyectar los actos administrativos de permiso a empleos de LNR</t>
  </si>
  <si>
    <t>Proyectar los actos administrativos de licencias para los empleos de LNR</t>
  </si>
  <si>
    <t>Proyectar los actos administrativos de encargos o asignación de funciones para los funcionarios de LNR</t>
  </si>
  <si>
    <t>Seguimiento a la fase de apropiación de la estrategia de teletrabajo</t>
  </si>
  <si>
    <t>Establecer los parámetros para desarrollar las acciones necesarias para el otorgamiento de incentivos a los mejores servidores y equipos de trabajo.</t>
  </si>
  <si>
    <t xml:space="preserve">Desarrollar las actividades definidas para el otorgamiento de los incentivos a los mejores servidores. </t>
  </si>
  <si>
    <t xml:space="preserve">Desarrollar las actividades definidas para el otorgamiento de los incentivos a los equipos de trabajo. </t>
  </si>
  <si>
    <t>Actualizar el diagnóstico de necesidades en materia de bienestar.</t>
  </si>
  <si>
    <t>Diseñar el Plan Institucional de Bienestar para la vigencia 2020</t>
  </si>
  <si>
    <t>Ejecutar el Plan Institucional de Bienestar para la vigencia 2020</t>
  </si>
  <si>
    <t xml:space="preserve"> intervenciones de clima y cultura organizacional</t>
  </si>
  <si>
    <t>Desarrollar las jornadas de intervención de Clima y Cultura organizacional</t>
  </si>
  <si>
    <t>Adelantar la Negociación colectiva de los pliegos de solicitudes que presenten las organizaciones sindicales del sector salud a la SDS y Subredes (Sector)</t>
  </si>
  <si>
    <t>Realizar el seguimiento del cumplimiento correspondiente de conformidad y periodicidad convenida</t>
  </si>
  <si>
    <t>Diseñar el Plan Institucional de Capacitación</t>
  </si>
  <si>
    <t>Desarrollar las actividades contempladas en el Plan Institucional de Capacitación</t>
  </si>
  <si>
    <t>Aplicar la evaluación de satisfacción a todas las actividades de capacitación que se realicen en la SDS, con el fin de establecer una línea de base respecto al mencionado criterio de evaluación.</t>
  </si>
  <si>
    <t xml:space="preserve">Garantizar que los servidores que se vinculen con la SDS realicen el proceso de inducción a la entidad y el entrenamiento al puesto de trabajo. </t>
  </si>
  <si>
    <t xml:space="preserve">Garantizar que los servidores de planta de la SDS realicen el proceso de reinducción a la entidad. </t>
  </si>
  <si>
    <t xml:space="preserve">Realizar acciones que permitan fortalecer las competencias comportamentales de los servidores públicos de la SDS </t>
  </si>
  <si>
    <t>Acompañar y prestar asesoría técnica a la etapa de la  evaluación final de los servidores de carrera administrativa y provisionales</t>
  </si>
  <si>
    <t>Acompañar y realizar el correspondiente seguimiento a la concertación de objetivos de los servidores de carrera  administrativa en el marco del Sistema Tipo para la evaluación del desempeño laboral y la formulación del plan de trabajo para los provisionales</t>
  </si>
  <si>
    <t>Prestar asesoría técnica en las evaluaciones eventuales, los seguimientos trimestrales y en la evaluación parcial semestral, tanto para funcionarios de Carrera Administrativa como para provisionales</t>
  </si>
  <si>
    <t>Realizar asesoría y seguimiento a la evaluación del desempeño en periodo de prueba</t>
  </si>
  <si>
    <t>Realizar el seguimiento y control oportuno a la suscripción y evaluación de los acuerdos de gestión</t>
  </si>
  <si>
    <t>Mantener actualizadas las historias laborales de las funcionarios de la SDS</t>
  </si>
  <si>
    <t>Realizar el seguimiento y control a la actualización del formato de declaración de bienes y rentas de los servidores públicos de la entidad (Ingreso, Retiro y anual)</t>
  </si>
  <si>
    <t>Transferir el conocimiento de los servidores que se retiran</t>
  </si>
  <si>
    <t>Validar la información registrada en la hoja de vida contra los soportes presentados al momento de tomar posesión.</t>
  </si>
  <si>
    <t>Realizar actividades de preparación para el retiro por jubilación para los prepensionados de la SDS</t>
  </si>
  <si>
    <t>Gestionar las acciones para el cumplimiento de la Politica de Integridad</t>
  </si>
  <si>
    <t>Elaborar en conjunto con los gestores de integridad el plan de acción 2020</t>
  </si>
  <si>
    <t>Acompañar a los Gestores de Integridad en  la implementación de estrategias que contribuyan a la apropiación de los valores en los servidores de la SDS.</t>
  </si>
  <si>
    <t>Acompañar desde el punto de vista técnico la gestión de los comites y/o mesas técnicas, convivencia, deportes, bienestar e incentivos, comité de personal entre otros</t>
  </si>
  <si>
    <t>Gestionar y monitorear los componentes del Plan Anticorrupcion y Atención al Ciudadano</t>
  </si>
  <si>
    <r>
      <t xml:space="preserve">Elaborar el plan de adecuación de gestión y desempeño </t>
    </r>
    <r>
      <rPr>
        <sz val="12"/>
        <color indexed="8"/>
        <rFont val="Arial"/>
        <family val="2"/>
      </rPr>
      <t>(cierre de brechas) de la SDS</t>
    </r>
  </si>
  <si>
    <t>Elaborar el informe de Gestión y Desempeño.</t>
  </si>
  <si>
    <t>Realizar las acciones para el desarrollo de los componentes deTransparencia, acceso a la información y lucha contra la corrupción.</t>
  </si>
  <si>
    <t>Realizar la formulación del PAAC.</t>
  </si>
  <si>
    <t>Reportar la matriz de monitoreo del PAAC</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</si>
  <si>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</si>
  <si>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</si>
  <si>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PROCESO:</t>
  </si>
  <si>
    <t>METAS</t>
  </si>
  <si>
    <r>
      <t xml:space="preserve">Indicador
</t>
    </r>
    <r>
      <rPr>
        <b/>
        <sz val="12"/>
        <color indexed="60"/>
        <rFont val="Arial"/>
        <family val="2"/>
      </rPr>
      <t>[Incluir link a Hoja de Vida]</t>
    </r>
  </si>
  <si>
    <t>DIRECCIÓN/ OFICINA</t>
  </si>
  <si>
    <t>PONDERACIÓN</t>
  </si>
  <si>
    <t>Ejecutado
Año(%)</t>
  </si>
  <si>
    <t>ESC</t>
  </si>
  <si>
    <t>Evaluación, seguimiento y control a la gestión</t>
  </si>
  <si>
    <t>DIRECCIÓN DE GESTIÓN DEL TALENTO HUMANO</t>
  </si>
  <si>
    <t>GESTIÓN DEL TALENTO HUMANO</t>
  </si>
  <si>
    <t>Realizar las acciones necesarias para el Mantenimiento y Sostenibilidad del Sistema de Gestión de la SDS</t>
  </si>
  <si>
    <t>Mantenimiento y Sostenibilidad del Sistema  de Gestión de la SDS</t>
  </si>
  <si>
    <t>Realizar las Acciones para la Implementación de las Políticas de Gestión y Desempeño de la SDS.</t>
  </si>
  <si>
    <t>Implementación de las politicas de gestión y desempeño.</t>
  </si>
  <si>
    <t>Realizar las acciones para el desarrollo de los componentes de Transparencia, acceso a la información y lucha contra la corrupción.</t>
  </si>
  <si>
    <t>Medicion de los componentes de Transparencia, acceso a la información y lucha contra la corrupción.</t>
  </si>
  <si>
    <t>Documentos cargados</t>
  </si>
  <si>
    <t>Normatividad cargada</t>
  </si>
  <si>
    <t>Fromulación PGDI</t>
  </si>
  <si>
    <t>Reporte PGDI</t>
  </si>
  <si>
    <t>Informes de Gestión</t>
  </si>
  <si>
    <t>Mapa de Riesgos Actualizado</t>
  </si>
  <si>
    <t>Autoevaluación de riesgos y controles</t>
  </si>
  <si>
    <t>Informe de Gestión del Riesgo</t>
  </si>
  <si>
    <t>Matrices Diligenciadas, correos electronicos, entre otros.</t>
  </si>
  <si>
    <t>Actas de reunión, correos electronicos, tablero de control, entre otros</t>
  </si>
  <si>
    <t>Informe de Percepción del Cliente</t>
  </si>
  <si>
    <t>Planes de mejora gestionados.</t>
  </si>
  <si>
    <t>Número de Resoluciones de Nombramiento durante el trimestre</t>
  </si>
  <si>
    <t>Plan Anual de Vacantes</t>
  </si>
  <si>
    <t>Cantidad de formatos remitidos a la CNSC</t>
  </si>
  <si>
    <t xml:space="preserve">Cantidad de Certificaciones Expedidas </t>
  </si>
  <si>
    <t>Matriz Actualizada a la fecha del reporte</t>
  </si>
  <si>
    <t>Manual de funciones actualizado</t>
  </si>
  <si>
    <t>Oficio de Solicitud</t>
  </si>
  <si>
    <t>Prenóminas y nóminas generadas durante el Trimestre</t>
  </si>
  <si>
    <t>Memorando período de vacaciones por disfrutar</t>
  </si>
  <si>
    <t>Informe de Comportamiento del gasto de las horas extras</t>
  </si>
  <si>
    <t>Cantidad de PAT remitidos a la Dirección TIC</t>
  </si>
  <si>
    <t>Número de Resoluciones de permiso emitidas en el trimestre</t>
  </si>
  <si>
    <t>Número de Resoluciones de licencias elaboradas en el trimestre</t>
  </si>
  <si>
    <t>Número de Resoluciones de Encargo y asignación de funciones, elaborados Durante el Trimestre</t>
  </si>
  <si>
    <t>Reporte de seguimiento a la fase de apropiación</t>
  </si>
  <si>
    <t>Documento actualizado de los lineamientos para el reconocimiento de los Incentivos</t>
  </si>
  <si>
    <t>Relación de las actividades desarrolladas para el otorgamiento del incentivo a los mejores servidores con los soporte de la realización de los mismos</t>
  </si>
  <si>
    <t>Relación de las actividades desarrolladas para el otorgamiento del incentivo a los equipos de trabajo con los soporte de la realización de los mismos</t>
  </si>
  <si>
    <t>Informe de diagnóstico de necesidades</t>
  </si>
  <si>
    <t>Plan Institucional de bienestar</t>
  </si>
  <si>
    <t>Actividades desarrolladas y soporte de la realización</t>
  </si>
  <si>
    <t>Intertvencion de clima Organizacional</t>
  </si>
  <si>
    <t>Relación de las actividades desarrolladas con los soporte de la realización de las mismas</t>
  </si>
  <si>
    <t xml:space="preserve">Soporte de realización de las actividades planeadas. </t>
  </si>
  <si>
    <t>Pliegos de solicitudes, Respuesta a los pliegos unificados.</t>
  </si>
  <si>
    <t>Asistencias y cuadros de evolución de avance al cumplimiento de los acuerdos</t>
  </si>
  <si>
    <t>Plan de Capacitaciones</t>
  </si>
  <si>
    <t>Relación de las actividades desarrolladas con los soporte de la ejecución de los mismos</t>
  </si>
  <si>
    <t>Soporte de la realización de la evaluación de satisfacción por capacitación</t>
  </si>
  <si>
    <t>Realización de las jornada de inducción con los soportes de asistencia y documentos de la presentación.</t>
  </si>
  <si>
    <t>Realización de las jornada de reinducción con los soportes de asistencia y documentos de la presentación.</t>
  </si>
  <si>
    <t>Actividades desarrolladas y soporte de la realización de las mismas</t>
  </si>
  <si>
    <t>Soportes de las Asesorías adelantadas durante el trimestre</t>
  </si>
  <si>
    <t>Soportes de las Asesorías y seguimientos adelantados durante el trimestre</t>
  </si>
  <si>
    <t>Número de documentos archivados en las historias laborales durante el trimestre</t>
  </si>
  <si>
    <t>Matriz de seguimiento de entrega del formato de bienes y rentas y relación de documentos remitidos a las historias laborales.</t>
  </si>
  <si>
    <t>ACTA ENTREGA DE CARGO
SDS-THO-FT-066</t>
  </si>
  <si>
    <t>Número de formatos de  Lista de Documentos Para Nombramiento y Posesión Personal de Planta diligenciados durante el trimestre</t>
  </si>
  <si>
    <t>Actividad de preparación para el retiro y soporte de la realización de la misma</t>
  </si>
  <si>
    <t>Plan de acción a realizar</t>
  </si>
  <si>
    <t>Actividades del plan ejecutadas</t>
  </si>
  <si>
    <t>Actividades Desarrollas durante el acompañamiento a los gestores de integridad y los soportes requeridos</t>
  </si>
  <si>
    <t>Actas de reunión de los  comité</t>
  </si>
  <si>
    <t>Plan de Adecuación de la SDS</t>
  </si>
  <si>
    <t>Informes de Gestión y Desempeño</t>
  </si>
  <si>
    <t>PAAC 2020</t>
  </si>
  <si>
    <t>Matriz de monitoreo PAAC revisada y consolidada.</t>
  </si>
  <si>
    <t>Documentos publicados en la pagina WEB de la SDS.</t>
  </si>
  <si>
    <t>Esta actividad no está programada para este período</t>
  </si>
  <si>
    <t>Formular el PGDI de la DGTH</t>
  </si>
  <si>
    <t>Implementar el Modelo Integrado de Planeación y Gestión en la SDS.</t>
  </si>
  <si>
    <t>SUBACTIVIDADES</t>
  </si>
  <si>
    <t>Se entregó el seguimiento del PAAC</t>
  </si>
  <si>
    <t>Se viene realizando continuamente la actualización de las normas, para ello se remiten a la Direción de Planeación Institucional y Calidad, para que sean incorporadas en el aplicativo isolución</t>
  </si>
  <si>
    <t xml:space="preserve">Se elaboran los actos administrativos de nombramiento en periodo de prueba, derogatorias de nombramiento, nombramiento ordinario, actas de posesión, resoluciones de prorroga para tomar posesión, encargos (registrados dentro de la base de control de actos administrativos).
Las rutas donde reposan dichos actos administrativos son:
O:\Subsecretaria Corporativa\Dirección de Gestión de Talento Humano\CONVOCATORIA
O:\Subsecretaria Corporativa\Dirección de Gestión de Talento Humano\Actos Administrativos 
</t>
  </si>
  <si>
    <t>Teniendo en cuenta las medidas adoptadas por el Covid, se remiten las solicitudes de inscripción en carrera administrativa y las modificaciones que solicita la CNSC.
Los soportes se encuentran en el correo electronico de donde se remiten los documentos.</t>
  </si>
  <si>
    <t xml:space="preserve">Se elaboran los actos administrativos de encargo de los empleos de libre nombramiento y remoción por permisos y elaboración de cumplimiento de requisitos de las personas que quedan encargadas.
Se encuentran disponibles en la siguiente ruta:
O:\Subsecretaria Corporativa\Dirección de Gestión de Talento Humano\Actos Administrativos </t>
  </si>
  <si>
    <t xml:space="preserve">Se expiden los actos administrativos de licencia correspondientes a los empleos de LNR
Reposan en la siguiente ruta:
O:\Subsecretaria Corporativa\Dirección de Gestión de Talento Humano\Actos Administrativos 
</t>
  </si>
  <si>
    <t xml:space="preserve">Se elaboran los actos administrativos de encargo de los empleos de libre nombramiento y remoción y del nivel profesional y elaboración de cumplimiento de requisitos de las personas que quedan encargadas.
Se encuentran disponibles en la siguiente ruta:
O:\Subsecretaria Corporativa\Dirección de Gestión de Talento Humano\Actos Administrativos 
</t>
  </si>
  <si>
    <t>Se revisa dentro de los formatos de entrega de actividades y bienes a cargo y de entrega del empleo.
Los formatos reposan dentro de las historias laborales de los funcionarios.</t>
  </si>
  <si>
    <t>Se remiten las solicitudes de verificación de títulos de las personas que toman posesión.
Reposan dentro de la historia laboral de los funcionarios, así como en el archivo físico de la Dirección y el correo electrónico hasolorzano@saludcapital.gov.co</t>
  </si>
  <si>
    <t>Se adelanta verificación mensual, sobre novedades que se registran en aplicativo PERNO. Evidencias pueden ser consultadas, con el referente de la Dirección de Talento Humano. O:\Subsecretaria Corporativa\Dirección de Gestión de Talento Humano\Si Capital PERNO\SDS\2020\Nomina</t>
  </si>
  <si>
    <t>Se entrega la información de manera trimestral a las áreas que generan horas extras y recargos nocturnos, así como los compensatorios las evidencias se ubican en carpeta O:  0/corporativa/talento humano/2020/horas extras</t>
  </si>
  <si>
    <t>Se hizo acompañamiento a las mesas reunidas en el periodo</t>
  </si>
  <si>
    <t>A través del contrato suscrito con la firma CIDOR, Se realizaron encuestas de satisfacción a los cursos realizados, las evidencias se encuentran en el informe entregado por el contratista.</t>
  </si>
  <si>
    <t>Falta terminar de gestionar y cerrar planes de acción</t>
  </si>
  <si>
    <t>Actividades para renovación de la certificación del SGC de la SDS.</t>
  </si>
  <si>
    <t>Documentos de los programas de riesgo público, riesgo auditivo y plan de emergencias.
Correos masivos.
Listas de asistencia a capacitaciones.
Certificados de aptitud ocupacional.
Certificados de afiliación a ARL.
Listados de asistencia curso inducción al SGSST.
Avance Matriz IPEVR.
Informes de inspecciones realizadas.
Actas del COPASST y el CCL.
Matriz EMOs contratistas.
Cronograma Semana de la Salud.
Infome perfil sociodemográfico.
Investigaciones AT</t>
  </si>
  <si>
    <t>Lista de chequeo de auditoría al plan anual de trabajo y cronogramas de los programas.</t>
  </si>
  <si>
    <t>Planes de acción de investigaciones de AT</t>
  </si>
  <si>
    <t>En el periodo se cumplieron las acciones necesarias para el Mantenimiento y Sostenibilidad del Sistema de Gestión de la SDS.  Se debe mejorar el seguimiento en el cierre de las acciones de mejora a cargo de la DGTH</t>
  </si>
  <si>
    <t>En el periodo se cumplieron las acciones para el desarrollo de los componentes de transparencia, acceso a la información y lucha contra la corrupción.</t>
  </si>
  <si>
    <t>Se dio inicio al seguimiento del cumplimiento de los puntos del acuerdo</t>
  </si>
  <si>
    <t>Ejecutado
2do trimestre(%)</t>
  </si>
  <si>
    <t>Se realizó el reporte del POGD el 20/10/2020</t>
  </si>
  <si>
    <t>Esta actividad se realizó el 21/12/2020</t>
  </si>
  <si>
    <t>Se actualizaron 10 documentos: Lineamiento para el registro de nómina secretaria distrital de salud- SDS; Apoyo económico para educación formal, educación para el trabajo, el desarrollo humano y educación informal; Plan institucional de bienestar e incentivos; Incumplimiento apoyo económico para educación formal, educación para el trabajo, el desarrollo humano y educación informal; Lista de chequeo para solicitud de apoyo económico para educación formal, educación para el trabajo y el desarrollo humano y educación informal; Plan de prevención, preparación y respuesta de emergencias; Certificación cumplimiento de funciones; Seguimiento al cumplimiento de recomendaciones médico laborales; Actualización planta de personal; Solicitud de permisos</t>
  </si>
  <si>
    <t>Se adelantó el proceso de otorgamiento de incentivos en el mes de diciembre</t>
  </si>
  <si>
    <t>Desarrollar las acciones de la etapa de PLANEACIÓN establecidas en el Cronograma de Actividades Sistema de Seguridad y Salud en el Trabajo - SDS-THO-FT-074 de la Vigencia 2020</t>
  </si>
  <si>
    <t>Desarrollar las acciones de la etapa de HACER establecidas en el Cronograma de Actividades Sistema de Seguridad y Salud en el Trabajo - SDS-THO-FT-074 de la Vigencia 2020</t>
  </si>
  <si>
    <t>Desarrollar las acciones de la etapa de VERIFICAR establecidas en el Cronograma de Actividades Sistema de Seguridad y Salud en el Trabajo - SDS-THO-FT-074 de la Vigencia 2020</t>
  </si>
  <si>
    <t>Desarrollar las acciones de la etapa de ACTUAR establecidas en el Cronograma de Actividades Sistema de Seguridad y Salud en el Trabajo - SDS-THO-FT-074 de la Vigencia 2020</t>
  </si>
  <si>
    <t>Se publica el Directorio de Servidores de del mes de octubre, se actualiza organigrama y manual se funciones</t>
  </si>
  <si>
    <t>O:\Subsecretaria Corporativa\Dirección de Gestión de Talento Humano\GRUPO VINCULACIÓN\CERTIFICACIONES DE NO EXISTENCIA EN PLANTA PDF 2020</t>
  </si>
  <si>
    <t>Se remitió al Director de DGTH informe de vacaciones</t>
  </si>
  <si>
    <t>En el periodo se radicaron en la Dirección de TICs, 4 PAT 
Evidencia en: O:\Subsecretaria Corporativa\Dirección de Gestión de Talento Humano\Si Capital PERNO\SDS\2020\Requerimientos_TIC</t>
  </si>
  <si>
    <t>Se ejecutaron las actividades programadas</t>
  </si>
  <si>
    <t>Se adelantaron las actividades programadas en el periodo</t>
  </si>
  <si>
    <r>
      <rPr>
        <b/>
        <sz val="10"/>
        <rFont val="Arial"/>
        <family val="2"/>
      </rPr>
      <t xml:space="preserve">Inducción: Debido a </t>
    </r>
    <r>
      <rPr>
        <sz val="10"/>
        <rFont val="Arial"/>
        <family val="2"/>
      </rPr>
      <t xml:space="preserve">la pandemia, un gran número de servidores realizan trabajo en casa, lo que dificulta el proceso de inducción, sinembargo se ha adelantado inducción para el total de personas de nuevo ingreso en el sistema de seguridad y salud en el trabajo y se reprogramó una actividad general para el cuarto trimestre
</t>
    </r>
    <r>
      <rPr>
        <b/>
        <sz val="10"/>
        <rFont val="Arial"/>
        <family val="2"/>
      </rPr>
      <t xml:space="preserve">Entrenamiento en puesto de trabajo: </t>
    </r>
    <r>
      <rPr>
        <sz val="10"/>
        <rFont val="Arial"/>
        <family val="2"/>
      </rPr>
      <t>En el periodo se recibieron formatos de entrenamiento en puesto de trabajo y presentacion del jefe inmediato y tutor 
Se realizó reunión de inducción presencial en el auditorio el día 27/11/2020</t>
    </r>
  </si>
  <si>
    <r>
      <rPr>
        <b/>
        <sz val="10"/>
        <rFont val="Arial"/>
        <family val="2"/>
      </rPr>
      <t>Reinducción</t>
    </r>
    <r>
      <rPr>
        <sz val="10"/>
        <rFont val="Arial"/>
        <family val="2"/>
      </rPr>
      <t>: Teniendo en cuenta la situacion de pandemia que se viene presentando, gran parte de los servidores se encuentran realizando trabajo en casa, lo que ha dificultado la consecucion de la informacion actualizada por lo que no se pudo desarrollar la jornada de reinducción</t>
    </r>
  </si>
  <si>
    <t xml:space="preserve">Se asesoró a los gerentes públicos para la suscripción y ejecución de los acuerdos de gestión a fin de cumplir con la metodología del DAFP
Evidencias correo Laura Pinzón </t>
  </si>
  <si>
    <t>En el periodo se insertaron 989 documentos en las hojas de vida de los funcionarios. 
O:\Subsecretaria Corporativa\Dirección de Gestión de Talento Humano\Actividades OPGD 2018 - 2020\RELACIÓN DOCUMENTOS HOJAS DE VIDA 2020</t>
  </si>
  <si>
    <t>Se realizó verificación e imputacion de pagos a historia laboral de funcionarios en condicion de prepensionados y que cumplen requisitos para acceder a la pension en el año 2020. Se procedió a la presentacion de correcciones de historias laborales.Se actualizó base de datos de prepensionados a diciembre de 2020. Se estableció el status pensional en algunos casos y se realizó acompañamiento a radicación de solicitud de pensión. Se elaboraron recursos de reposición y en subsidio de apelación de los casos en que hubo lugar.
Evidencia reposa en carpetas en la Dirección de Gestión del Talento Humano y en correos electrónico en edacosta@saludcapital.gov.co y opatarroyo@saludcapital.gov.co</t>
  </si>
  <si>
    <t>En el periodo, se realizaron las acciones, para la implementación de las políticas de gestión y desempeño de la SDS.  Debido a la pandemia generada por el Covid-19, muchos de los funcionarios, hicieron trabajo en casa, lo que ha dificultado la realización de la inducción. La reinducción no se pudo llevar a cabo</t>
  </si>
  <si>
    <t>Se hizo la selección de los nuevos gestores de integridad por un periodo de 2 años, se actualizaron los retablos con los valores de la Entidad y se promovió el Plan de integridad entre los funcionarios</t>
  </si>
  <si>
    <t>IV TRIMESTRE DE 2020</t>
  </si>
  <si>
    <t>Se hizo seguimiento al cumplimiento de las acciones del plan de integridad</t>
  </si>
  <si>
    <t>Se realiza el Informe de Seguimiento Trimestral MIPG y la Matriz Monitoreo MIPG 2020 el 05/11/2020</t>
  </si>
  <si>
    <t>Se realizó un curso de competencias blandas de 40 horas sobre: inteligencia emocional, coaching, trabajo en equipo, resolución de conflictos, manejo del estrés, desarrollo de habilidades para la innovación y programación neurolingüística</t>
  </si>
  <si>
    <t>EVIDENCIAS IV TRIMESTRE
(Documento y/o Ruta)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</si>
</sst>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 * #,##0.00\ ;[$€-240A]\ * \-#,##0.00\ ;[$€-240A]\ * \-#\ "/>
    <numFmt numFmtId="165" formatCode="&quot; $ &quot;* #,##0.00\ ;&quot; $ &quot;* \-#,##0.00\ ;&quot; $ &quot;* \-#\ ;@\ "/>
    <numFmt numFmtId="166" formatCode="0.0%"/>
  </numFmts>
  <fonts count="62">
    <font>
      <sz val="11"/>
      <color indexed="8"/>
      <name val="Calibri"/>
      <family val="2"/>
    </font>
    <font>
      <sz val="10"/>
      <name val="Arial"/>
      <family val="2"/>
    </font>
    <font>
      <sz val="12"/>
      <color indexed="8"/>
      <name val="Arial"/>
      <family val="2"/>
    </font>
    <font>
      <b/>
      <sz val="12"/>
      <color indexed="8"/>
      <name val="Arial"/>
      <family val="2"/>
    </font>
    <font>
      <b/>
      <sz val="8"/>
      <color indexed="8"/>
      <name val="Arial"/>
      <family val="2"/>
    </font>
    <font>
      <b/>
      <sz val="8"/>
      <color indexed="8"/>
      <name val="Calibri"/>
      <family val="2"/>
    </font>
    <font>
      <b/>
      <sz val="8"/>
      <name val="Calibri"/>
      <family val="2"/>
    </font>
    <font>
      <b/>
      <sz val="11"/>
      <color indexed="52"/>
      <name val="Calibri"/>
      <family val="2"/>
    </font>
    <font>
      <b/>
      <sz val="10"/>
      <color indexed="8"/>
      <name val="Arial"/>
      <family val="2"/>
    </font>
    <font>
      <sz val="10"/>
      <color indexed="8"/>
      <name val="Arial"/>
      <family val="2"/>
    </font>
    <font>
      <b/>
      <sz val="10.5"/>
      <color indexed="8"/>
      <name val="Arial"/>
      <family val="2"/>
    </font>
    <font>
      <b/>
      <sz val="10"/>
      <name val="Arial"/>
      <family val="2"/>
    </font>
    <font>
      <sz val="12"/>
      <name val="Arial"/>
      <family val="2"/>
    </font>
    <font>
      <sz val="10"/>
      <color indexed="8"/>
      <name val="Calibri"/>
      <family val="2"/>
    </font>
    <font>
      <b/>
      <sz val="9"/>
      <color indexed="8"/>
      <name val="Tahoma"/>
      <family val="2"/>
    </font>
    <font>
      <b/>
      <sz val="12"/>
      <color indexed="8"/>
      <name val="Tahoma"/>
      <family val="2"/>
    </font>
    <font>
      <sz val="11"/>
      <color indexed="8"/>
      <name val="Arial"/>
      <family val="2"/>
    </font>
    <font>
      <sz val="16"/>
      <color indexed="8"/>
      <name val="Arial"/>
      <family val="2"/>
    </font>
    <font>
      <b/>
      <sz val="14"/>
      <color indexed="8"/>
      <name val="Arial"/>
      <family val="2"/>
    </font>
    <font>
      <b/>
      <sz val="12"/>
      <color indexed="60"/>
      <name val="Arial"/>
      <family val="2"/>
    </font>
    <font>
      <b/>
      <sz val="16"/>
      <color indexed="8"/>
      <name val="Arial"/>
      <family val="2"/>
    </font>
    <font>
      <b/>
      <sz val="11"/>
      <color indexed="8"/>
      <name val="Arial"/>
      <family val="2"/>
    </font>
    <font>
      <sz val="20"/>
      <color indexed="8"/>
      <name val="Arial"/>
      <family val="2"/>
    </font>
    <font>
      <sz val="20"/>
      <name val="Arial"/>
      <family val="2"/>
    </font>
    <font>
      <sz val="22"/>
      <color indexed="8"/>
      <name val="Arial"/>
      <family val="2"/>
    </font>
    <font>
      <sz val="14"/>
      <color indexed="8"/>
      <name val="Arial"/>
      <family val="2"/>
    </font>
    <font>
      <sz val="11"/>
      <name val="Calibri"/>
      <family val="2"/>
    </font>
    <font>
      <b/>
      <sz val="11"/>
      <name val="Arial"/>
      <family val="2"/>
    </font>
    <font>
      <sz val="9"/>
      <color indexed="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hair">
        <color indexed="8"/>
      </left>
      <right style="hair">
        <color indexed="8"/>
      </right>
      <top style="hair">
        <color indexed="8"/>
      </top>
      <bottom/>
    </border>
    <border>
      <left style="thin"/>
      <right style="thin"/>
      <top style="thin"/>
      <bottom style="thin"/>
    </border>
    <border>
      <left style="thin">
        <color indexed="8"/>
      </left>
      <right style="thin">
        <color indexed="8"/>
      </right>
      <top style="hair">
        <color indexed="8"/>
      </top>
      <bottom style="hair">
        <color indexed="8"/>
      </bottom>
    </border>
    <border>
      <left style="thin">
        <color indexed="8"/>
      </left>
      <right style="thin">
        <color indexed="8"/>
      </right>
      <top/>
      <bottom/>
    </border>
    <border>
      <left style="thin">
        <color indexed="8"/>
      </left>
      <right style="thin">
        <color indexed="8"/>
      </right>
      <top/>
      <bottom style="thin">
        <color indexed="8"/>
      </bottom>
    </border>
    <border>
      <left/>
      <right/>
      <top style="hair">
        <color indexed="8"/>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thin"/>
      <right style="thin"/>
      <top style="thin"/>
      <bottom/>
    </border>
    <border>
      <left style="thin"/>
      <right style="thin"/>
      <top/>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164" fontId="0" fillId="0" borderId="0" applyFill="0" applyBorder="0" applyAlignment="0" applyProtection="0"/>
    <xf numFmtId="0" fontId="7" fillId="30" borderId="5" applyNumberFormat="0" applyAlignment="0" applyProtection="0"/>
    <xf numFmtId="0" fontId="53"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ill="0" applyBorder="0" applyAlignment="0" applyProtection="0"/>
    <xf numFmtId="0" fontId="54" fillId="32" borderId="0" applyNumberFormat="0" applyBorder="0" applyAlignment="0" applyProtection="0"/>
    <xf numFmtId="0" fontId="1" fillId="0" borderId="0">
      <alignment/>
      <protection/>
    </xf>
    <xf numFmtId="0" fontId="1" fillId="0" borderId="0">
      <alignment/>
      <protection/>
    </xf>
    <xf numFmtId="0" fontId="0" fillId="33" borderId="6"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21" borderId="7"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50" fillId="0" borderId="9" applyNumberFormat="0" applyFill="0" applyAlignment="0" applyProtection="0"/>
    <xf numFmtId="0" fontId="60" fillId="0" borderId="10" applyNumberFormat="0" applyFill="0" applyAlignment="0" applyProtection="0"/>
  </cellStyleXfs>
  <cellXfs count="157">
    <xf numFmtId="0" fontId="0" fillId="0" borderId="0" xfId="0" applyAlignment="1">
      <alignment/>
    </xf>
    <xf numFmtId="9" fontId="0" fillId="0" borderId="0" xfId="0" applyNumberFormat="1" applyAlignment="1">
      <alignment/>
    </xf>
    <xf numFmtId="0" fontId="0" fillId="34" borderId="0" xfId="0" applyFill="1" applyAlignment="1">
      <alignment/>
    </xf>
    <xf numFmtId="0" fontId="0" fillId="0" borderId="0" xfId="0" applyFill="1" applyAlignment="1">
      <alignment/>
    </xf>
    <xf numFmtId="0" fontId="0" fillId="0" borderId="11" xfId="0" applyBorder="1" applyAlignment="1">
      <alignment/>
    </xf>
    <xf numFmtId="0" fontId="0" fillId="35" borderId="0" xfId="0" applyFill="1" applyAlignment="1">
      <alignment/>
    </xf>
    <xf numFmtId="0" fontId="0" fillId="0" borderId="0" xfId="0" applyFont="1" applyFill="1" applyAlignment="1">
      <alignment/>
    </xf>
    <xf numFmtId="0" fontId="13" fillId="0" borderId="0" xfId="0" applyFont="1" applyFill="1" applyAlignment="1">
      <alignment/>
    </xf>
    <xf numFmtId="0" fontId="13" fillId="0" borderId="0" xfId="0" applyFont="1" applyAlignment="1">
      <alignment/>
    </xf>
    <xf numFmtId="10" fontId="0" fillId="0" borderId="0" xfId="0" applyNumberFormat="1" applyAlignment="1">
      <alignment/>
    </xf>
    <xf numFmtId="4" fontId="0" fillId="0" borderId="0" xfId="0" applyNumberFormat="1" applyAlignment="1">
      <alignment/>
    </xf>
    <xf numFmtId="0" fontId="16" fillId="0" borderId="0" xfId="0" applyFont="1" applyAlignment="1">
      <alignment vertical="center" wrapText="1"/>
    </xf>
    <xf numFmtId="0" fontId="17" fillId="0" borderId="12" xfId="0" applyFont="1" applyBorder="1" applyAlignment="1">
      <alignment horizontal="center" vertical="center" wrapText="1"/>
    </xf>
    <xf numFmtId="0" fontId="16" fillId="0" borderId="0" xfId="0" applyFont="1" applyAlignment="1">
      <alignment horizontal="center" vertical="center" wrapText="1"/>
    </xf>
    <xf numFmtId="0" fontId="18"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7" fillId="0" borderId="0" xfId="0" applyFont="1" applyAlignment="1">
      <alignment vertical="center" wrapText="1"/>
    </xf>
    <xf numFmtId="0" fontId="22" fillId="0" borderId="0" xfId="0" applyFont="1" applyAlignment="1">
      <alignment vertical="center" wrapText="1"/>
    </xf>
    <xf numFmtId="0" fontId="23" fillId="0" borderId="12" xfId="0" applyFont="1" applyBorder="1" applyAlignment="1">
      <alignment horizontal="left" vertical="center"/>
    </xf>
    <xf numFmtId="0" fontId="24" fillId="0" borderId="0" xfId="0" applyFont="1" applyAlignment="1">
      <alignment vertical="center" wrapText="1"/>
    </xf>
    <xf numFmtId="2" fontId="2" fillId="0" borderId="12" xfId="0" applyNumberFormat="1" applyFont="1" applyBorder="1" applyAlignment="1">
      <alignment horizontal="center" vertical="center" wrapText="1"/>
    </xf>
    <xf numFmtId="9" fontId="3" fillId="0" borderId="13" xfId="58" applyFont="1" applyFill="1" applyBorder="1" applyAlignment="1" applyProtection="1">
      <alignment horizontal="center" vertical="center" wrapText="1"/>
      <protection/>
    </xf>
    <xf numFmtId="10" fontId="2" fillId="0" borderId="0" xfId="0" applyNumberFormat="1" applyFont="1" applyAlignment="1">
      <alignment vertical="center" wrapText="1"/>
    </xf>
    <xf numFmtId="0" fontId="2" fillId="0" borderId="0" xfId="0" applyFont="1" applyAlignment="1">
      <alignment vertical="center" wrapText="1"/>
    </xf>
    <xf numFmtId="9" fontId="2" fillId="0" borderId="12" xfId="58" applyFont="1" applyFill="1" applyBorder="1" applyAlignment="1" applyProtection="1">
      <alignment horizontal="center" vertical="center" wrapText="1"/>
      <protection/>
    </xf>
    <xf numFmtId="2" fontId="2" fillId="0" borderId="13" xfId="0" applyNumberFormat="1" applyFont="1" applyBorder="1" applyAlignment="1" quotePrefix="1">
      <alignment horizontal="center" vertical="center" wrapText="1"/>
    </xf>
    <xf numFmtId="0" fontId="2" fillId="0" borderId="13" xfId="0" applyFont="1" applyBorder="1" applyAlignment="1" quotePrefix="1">
      <alignment horizontal="center" vertical="center" wrapText="1"/>
    </xf>
    <xf numFmtId="0" fontId="5" fillId="0" borderId="0" xfId="0" applyFont="1" applyFill="1" applyAlignment="1">
      <alignment/>
    </xf>
    <xf numFmtId="0" fontId="3" fillId="0" borderId="14" xfId="0" applyFont="1" applyBorder="1" applyAlignment="1">
      <alignment horizontal="center" vertical="center" wrapText="1"/>
    </xf>
    <xf numFmtId="0" fontId="9" fillId="0" borderId="15" xfId="0" applyFont="1" applyBorder="1" applyAlignment="1">
      <alignment horizontal="center" vertical="center" wrapText="1"/>
    </xf>
    <xf numFmtId="10" fontId="9" fillId="0" borderId="15" xfId="0" applyNumberFormat="1" applyFont="1" applyBorder="1" applyAlignment="1">
      <alignment horizontal="center" vertical="center" wrapText="1"/>
    </xf>
    <xf numFmtId="10" fontId="9" fillId="0" borderId="15" xfId="0" applyNumberFormat="1" applyFont="1" applyFill="1" applyBorder="1" applyAlignment="1">
      <alignment horizontal="center" vertical="center" wrapText="1"/>
    </xf>
    <xf numFmtId="0" fontId="10" fillId="36" borderId="15" xfId="0" applyFont="1" applyFill="1" applyBorder="1" applyAlignment="1">
      <alignment horizontal="center"/>
    </xf>
    <xf numFmtId="10" fontId="8" fillId="36" borderId="15" xfId="0" applyNumberFormat="1" applyFont="1" applyFill="1" applyBorder="1" applyAlignment="1">
      <alignment horizontal="center"/>
    </xf>
    <xf numFmtId="0" fontId="8" fillId="36" borderId="15" xfId="0" applyFont="1" applyFill="1" applyBorder="1" applyAlignment="1">
      <alignment horizontal="center"/>
    </xf>
    <xf numFmtId="0" fontId="8" fillId="36" borderId="15" xfId="0" applyFont="1" applyFill="1" applyBorder="1" applyAlignment="1">
      <alignment horizontal="center" vertical="top" wrapText="1"/>
    </xf>
    <xf numFmtId="0" fontId="9" fillId="36" borderId="15" xfId="0" applyFont="1" applyFill="1" applyBorder="1" applyAlignment="1">
      <alignment horizontal="center" vertical="top" wrapText="1"/>
    </xf>
    <xf numFmtId="0" fontId="3" fillId="36" borderId="15" xfId="0" applyFont="1" applyFill="1" applyBorder="1" applyAlignment="1">
      <alignment horizontal="center" vertical="center"/>
    </xf>
    <xf numFmtId="166" fontId="3" fillId="36" borderId="15" xfId="0" applyNumberFormat="1" applyFont="1" applyFill="1" applyBorder="1" applyAlignment="1">
      <alignment horizontal="center" vertical="center"/>
    </xf>
    <xf numFmtId="0" fontId="3" fillId="37" borderId="15" xfId="0" applyFont="1" applyFill="1" applyBorder="1" applyAlignment="1">
      <alignment horizontal="center"/>
    </xf>
    <xf numFmtId="0" fontId="9" fillId="37" borderId="15" xfId="0" applyFont="1" applyFill="1" applyBorder="1" applyAlignment="1">
      <alignment horizontal="center" vertical="top" wrapText="1"/>
    </xf>
    <xf numFmtId="0" fontId="8" fillId="38" borderId="15" xfId="0" applyFont="1" applyFill="1" applyBorder="1" applyAlignment="1">
      <alignment horizontal="center"/>
    </xf>
    <xf numFmtId="10" fontId="8" fillId="38" borderId="15" xfId="0" applyNumberFormat="1" applyFont="1" applyFill="1" applyBorder="1" applyAlignment="1">
      <alignment horizontal="center"/>
    </xf>
    <xf numFmtId="0" fontId="9" fillId="38" borderId="15" xfId="0" applyFont="1" applyFill="1" applyBorder="1" applyAlignment="1">
      <alignment horizontal="center" vertical="top" wrapText="1"/>
    </xf>
    <xf numFmtId="0" fontId="0" fillId="38" borderId="15" xfId="0" applyFont="1" applyFill="1" applyBorder="1" applyAlignment="1">
      <alignment horizontal="center" vertical="top" wrapText="1"/>
    </xf>
    <xf numFmtId="0" fontId="0" fillId="0" borderId="15" xfId="0" applyFont="1" applyBorder="1" applyAlignment="1">
      <alignment wrapText="1"/>
    </xf>
    <xf numFmtId="0" fontId="8" fillId="38" borderId="15" xfId="0" applyFont="1" applyFill="1" applyBorder="1" applyAlignment="1">
      <alignment horizontal="center" vertical="center"/>
    </xf>
    <xf numFmtId="0" fontId="3" fillId="38" borderId="15" xfId="0" applyFont="1" applyFill="1" applyBorder="1" applyAlignment="1">
      <alignment horizontal="center" vertical="center"/>
    </xf>
    <xf numFmtId="10" fontId="8" fillId="38"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0" fillId="38" borderId="15" xfId="0" applyFill="1" applyBorder="1" applyAlignment="1">
      <alignment/>
    </xf>
    <xf numFmtId="0" fontId="12" fillId="0" borderId="15" xfId="0" applyFont="1" applyBorder="1" applyAlignment="1">
      <alignment horizontal="center" vertical="center" wrapText="1"/>
    </xf>
    <xf numFmtId="0" fontId="9" fillId="0" borderId="15"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0" borderId="15" xfId="0" applyFont="1" applyBorder="1" applyAlignment="1">
      <alignment vertical="top" wrapText="1"/>
    </xf>
    <xf numFmtId="10" fontId="8" fillId="38" borderId="15" xfId="0" applyNumberFormat="1" applyFont="1" applyFill="1" applyBorder="1" applyAlignment="1">
      <alignment horizontal="center" vertical="center"/>
    </xf>
    <xf numFmtId="0" fontId="8" fillId="38" borderId="15" xfId="0" applyFont="1" applyFill="1" applyBorder="1" applyAlignment="1">
      <alignment horizontal="center" vertical="top" wrapText="1"/>
    </xf>
    <xf numFmtId="0" fontId="61" fillId="40" borderId="15" xfId="0" applyFont="1" applyFill="1" applyBorder="1" applyAlignment="1">
      <alignment horizontal="center" vertical="center" wrapText="1"/>
    </xf>
    <xf numFmtId="0" fontId="8" fillId="41" borderId="15" xfId="0" applyFont="1" applyFill="1" applyBorder="1" applyAlignment="1">
      <alignment horizontal="center" vertical="top" wrapText="1"/>
    </xf>
    <xf numFmtId="0" fontId="9" fillId="41" borderId="15" xfId="0" applyFont="1" applyFill="1" applyBorder="1" applyAlignment="1">
      <alignment horizontal="center" vertical="top" wrapText="1"/>
    </xf>
    <xf numFmtId="0" fontId="61" fillId="0" borderId="15" xfId="0" applyFont="1" applyFill="1" applyBorder="1" applyAlignment="1">
      <alignment horizontal="center" vertical="center" wrapText="1"/>
    </xf>
    <xf numFmtId="0" fontId="0" fillId="41" borderId="15" xfId="0" applyFont="1" applyFill="1" applyBorder="1" applyAlignment="1">
      <alignment horizontal="center" vertical="top" wrapText="1"/>
    </xf>
    <xf numFmtId="10" fontId="9" fillId="0" borderId="15" xfId="58" applyNumberFormat="1" applyFont="1" applyFill="1" applyBorder="1" applyAlignment="1">
      <alignment horizontal="center" vertical="center" wrapText="1"/>
    </xf>
    <xf numFmtId="10" fontId="9" fillId="0" borderId="0" xfId="58" applyNumberFormat="1" applyFont="1" applyAlignment="1">
      <alignment/>
    </xf>
    <xf numFmtId="10" fontId="9" fillId="0" borderId="0" xfId="58" applyNumberFormat="1" applyFont="1" applyFill="1" applyAlignment="1">
      <alignment/>
    </xf>
    <xf numFmtId="10" fontId="9" fillId="34" borderId="0" xfId="58" applyNumberFormat="1" applyFont="1" applyFill="1" applyAlignment="1">
      <alignment/>
    </xf>
    <xf numFmtId="0" fontId="9" fillId="34" borderId="0" xfId="0" applyFont="1" applyFill="1" applyAlignment="1">
      <alignment/>
    </xf>
    <xf numFmtId="0" fontId="9" fillId="0" borderId="0" xfId="0" applyFont="1" applyFill="1" applyAlignment="1">
      <alignment/>
    </xf>
    <xf numFmtId="0" fontId="9" fillId="0" borderId="0" xfId="0" applyFont="1" applyAlignment="1">
      <alignment/>
    </xf>
    <xf numFmtId="10" fontId="8" fillId="36" borderId="15" xfId="0" applyNumberFormat="1" applyFont="1" applyFill="1" applyBorder="1" applyAlignment="1">
      <alignment horizontal="center" vertical="center" wrapText="1"/>
    </xf>
    <xf numFmtId="10" fontId="8" fillId="37" borderId="15" xfId="0" applyNumberFormat="1" applyFont="1" applyFill="1" applyBorder="1" applyAlignment="1">
      <alignment horizontal="center"/>
    </xf>
    <xf numFmtId="0" fontId="11" fillId="42" borderId="15" xfId="0" applyFont="1" applyFill="1" applyBorder="1" applyAlignment="1">
      <alignment horizontal="center" vertical="center"/>
    </xf>
    <xf numFmtId="0" fontId="11" fillId="43" borderId="15" xfId="0" applyFont="1" applyFill="1" applyBorder="1" applyAlignment="1">
      <alignment horizontal="center" vertical="center"/>
    </xf>
    <xf numFmtId="10" fontId="11" fillId="43" borderId="15" xfId="0" applyNumberFormat="1" applyFont="1" applyFill="1" applyBorder="1" applyAlignment="1">
      <alignment horizontal="center"/>
    </xf>
    <xf numFmtId="0" fontId="1" fillId="44" borderId="15" xfId="0" applyFont="1" applyFill="1" applyBorder="1" applyAlignment="1">
      <alignment horizontal="center" vertical="top" wrapText="1"/>
    </xf>
    <xf numFmtId="0" fontId="1" fillId="43" borderId="15" xfId="0" applyFont="1" applyFill="1" applyBorder="1" applyAlignment="1">
      <alignment horizontal="center" vertical="top" wrapText="1"/>
    </xf>
    <xf numFmtId="166" fontId="2" fillId="0" borderId="13" xfId="58" applyNumberFormat="1" applyFont="1" applyFill="1" applyBorder="1" applyAlignment="1" applyProtection="1">
      <alignment horizontal="center" vertical="center" wrapText="1"/>
      <protection/>
    </xf>
    <xf numFmtId="0" fontId="4"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6" fillId="0" borderId="15" xfId="47" applyNumberFormat="1" applyFont="1" applyFill="1" applyBorder="1" applyAlignment="1" applyProtection="1">
      <alignment horizontal="center" vertical="center" wrapText="1"/>
      <protection/>
    </xf>
    <xf numFmtId="0" fontId="27" fillId="42" borderId="15" xfId="0" applyFont="1" applyFill="1" applyBorder="1" applyAlignment="1">
      <alignment horizontal="center"/>
    </xf>
    <xf numFmtId="0" fontId="26" fillId="42" borderId="15" xfId="0" applyFont="1" applyFill="1" applyBorder="1" applyAlignment="1">
      <alignment/>
    </xf>
    <xf numFmtId="10" fontId="11" fillId="42" borderId="15" xfId="0" applyNumberFormat="1" applyFont="1" applyFill="1" applyBorder="1" applyAlignment="1">
      <alignment horizontal="center"/>
    </xf>
    <xf numFmtId="10" fontId="11" fillId="42" borderId="15" xfId="58" applyNumberFormat="1" applyFont="1" applyFill="1" applyBorder="1" applyAlignment="1">
      <alignment horizontal="center"/>
    </xf>
    <xf numFmtId="0" fontId="1" fillId="42" borderId="15" xfId="0" applyFont="1" applyFill="1" applyBorder="1" applyAlignment="1">
      <alignment/>
    </xf>
    <xf numFmtId="10" fontId="2" fillId="0" borderId="12" xfId="58" applyNumberFormat="1" applyFont="1" applyFill="1" applyBorder="1" applyAlignment="1" applyProtection="1">
      <alignment horizontal="center" vertical="center" wrapText="1"/>
      <protection/>
    </xf>
    <xf numFmtId="9" fontId="4" fillId="0" borderId="15" xfId="0" applyNumberFormat="1" applyFont="1" applyFill="1" applyBorder="1" applyAlignment="1">
      <alignment horizontal="center" vertical="center" wrapText="1"/>
    </xf>
    <xf numFmtId="10" fontId="61" fillId="0" borderId="15" xfId="58" applyNumberFormat="1" applyFont="1" applyFill="1" applyBorder="1" applyAlignment="1">
      <alignment horizontal="center" vertical="center" wrapText="1"/>
    </xf>
    <xf numFmtId="0" fontId="9" fillId="38" borderId="15" xfId="0" applyFont="1" applyFill="1" applyBorder="1" applyAlignment="1">
      <alignment horizontal="center"/>
    </xf>
    <xf numFmtId="9" fontId="9" fillId="0" borderId="15" xfId="0" applyNumberFormat="1" applyFont="1" applyBorder="1" applyAlignment="1">
      <alignment horizontal="center" vertical="center" wrapText="1"/>
    </xf>
    <xf numFmtId="0" fontId="9" fillId="0" borderId="15" xfId="0" applyFont="1" applyFill="1" applyBorder="1" applyAlignment="1">
      <alignment horizontal="center" vertical="top" wrapText="1"/>
    </xf>
    <xf numFmtId="0" fontId="0" fillId="0" borderId="15" xfId="0" applyFont="1" applyFill="1" applyBorder="1" applyAlignment="1">
      <alignment horizontal="center" vertical="center" wrapText="1"/>
    </xf>
    <xf numFmtId="0" fontId="9" fillId="40" borderId="15" xfId="0" applyFont="1" applyFill="1" applyBorder="1" applyAlignment="1">
      <alignment horizontal="center" vertical="center" wrapText="1"/>
    </xf>
    <xf numFmtId="0" fontId="0" fillId="0" borderId="15" xfId="0" applyFont="1" applyBorder="1" applyAlignment="1">
      <alignment vertical="center" wrapText="1"/>
    </xf>
    <xf numFmtId="10" fontId="9" fillId="40" borderId="15" xfId="58" applyNumberFormat="1" applyFont="1" applyFill="1" applyBorder="1" applyAlignment="1">
      <alignment horizontal="center" vertical="center" wrapText="1"/>
    </xf>
    <xf numFmtId="10" fontId="9" fillId="40" borderId="15" xfId="0" applyNumberFormat="1" applyFont="1" applyFill="1" applyBorder="1" applyAlignment="1">
      <alignment horizontal="center" vertical="center" wrapText="1"/>
    </xf>
    <xf numFmtId="0" fontId="9" fillId="45" borderId="16" xfId="0" applyFont="1" applyFill="1" applyBorder="1" applyAlignment="1">
      <alignment horizontal="center" vertical="top" wrapText="1"/>
    </xf>
    <xf numFmtId="0" fontId="9" fillId="38" borderId="15" xfId="0" applyFont="1" applyFill="1" applyBorder="1" applyAlignment="1">
      <alignment horizontal="center" vertical="center" wrapText="1"/>
    </xf>
    <xf numFmtId="0" fontId="9" fillId="0" borderId="15" xfId="0" applyFont="1" applyFill="1" applyBorder="1" applyAlignment="1">
      <alignment horizontal="left" vertical="center" wrapText="1"/>
    </xf>
    <xf numFmtId="10" fontId="11" fillId="0" borderId="15" xfId="0" applyNumberFormat="1" applyFont="1" applyFill="1" applyBorder="1" applyAlignment="1">
      <alignment horizontal="center"/>
    </xf>
    <xf numFmtId="0" fontId="2" fillId="0" borderId="15" xfId="0" applyFont="1" applyFill="1" applyBorder="1" applyAlignment="1">
      <alignment vertical="center" wrapText="1"/>
    </xf>
    <xf numFmtId="10" fontId="61" fillId="0" borderId="15" xfId="0" applyNumberFormat="1" applyFont="1" applyFill="1" applyBorder="1" applyAlignment="1">
      <alignment horizontal="center" vertical="center" wrapText="1"/>
    </xf>
    <xf numFmtId="10" fontId="0" fillId="0" borderId="0" xfId="58" applyNumberFormat="1" applyAlignment="1">
      <alignment vertical="center" wrapText="1"/>
    </xf>
    <xf numFmtId="0" fontId="3" fillId="0" borderId="13"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9" fillId="0" borderId="1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46" borderId="15" xfId="0" applyFont="1" applyFill="1" applyBorder="1" applyAlignment="1">
      <alignment horizontal="center" vertical="top" wrapText="1"/>
    </xf>
    <xf numFmtId="0" fontId="26" fillId="0" borderId="15" xfId="0" applyFont="1" applyFill="1" applyBorder="1" applyAlignment="1">
      <alignment horizontal="justify" vertical="center"/>
    </xf>
    <xf numFmtId="0" fontId="9" fillId="0" borderId="15"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 fillId="40" borderId="15" xfId="0" applyFont="1" applyFill="1" applyBorder="1" applyAlignment="1">
      <alignment horizontal="center" vertical="top" wrapText="1"/>
    </xf>
    <xf numFmtId="0" fontId="9" fillId="45"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0" xfId="0" applyFont="1" applyFill="1" applyAlignment="1">
      <alignment horizontal="justify" wrapText="1"/>
    </xf>
    <xf numFmtId="0" fontId="1" fillId="0" borderId="15" xfId="0" applyFont="1" applyFill="1" applyBorder="1" applyAlignment="1">
      <alignment horizontal="center" vertical="top" wrapText="1"/>
    </xf>
    <xf numFmtId="0" fontId="26" fillId="0" borderId="15" xfId="0" applyFont="1" applyFill="1" applyBorder="1" applyAlignment="1">
      <alignment vertical="center" wrapText="1"/>
    </xf>
    <xf numFmtId="0" fontId="1" fillId="40" borderId="15" xfId="0" applyFont="1" applyFill="1" applyBorder="1" applyAlignment="1">
      <alignment horizontal="center" vertical="center" wrapText="1"/>
    </xf>
    <xf numFmtId="0" fontId="1" fillId="0" borderId="15" xfId="0" applyFont="1" applyFill="1" applyBorder="1" applyAlignment="1">
      <alignment horizontal="left" vertical="top" wrapText="1"/>
    </xf>
    <xf numFmtId="0" fontId="26" fillId="0" borderId="0" xfId="0" applyFont="1" applyFill="1" applyAlignment="1">
      <alignment horizontal="left" vertical="center" wrapText="1"/>
    </xf>
    <xf numFmtId="0" fontId="1" fillId="45" borderId="19" xfId="0" applyFont="1" applyFill="1" applyBorder="1" applyAlignment="1">
      <alignment horizontal="center" vertical="center" wrapText="1"/>
    </xf>
    <xf numFmtId="166" fontId="2" fillId="0" borderId="12" xfId="58" applyNumberFormat="1" applyFont="1" applyFill="1" applyBorder="1" applyAlignment="1" applyProtection="1">
      <alignment horizontal="center" vertical="center" wrapText="1"/>
      <protection/>
    </xf>
    <xf numFmtId="10" fontId="9" fillId="0" borderId="15" xfId="0" applyNumberFormat="1" applyFont="1" applyFill="1" applyBorder="1" applyAlignment="1">
      <alignment horizontal="center" vertical="center"/>
    </xf>
    <xf numFmtId="10" fontId="9" fillId="0" borderId="15" xfId="58" applyNumberFormat="1" applyFont="1" applyFill="1" applyBorder="1" applyAlignment="1">
      <alignment horizontal="center" vertical="center"/>
    </xf>
    <xf numFmtId="0" fontId="2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8" fillId="0" borderId="15" xfId="0" applyFont="1" applyFill="1" applyBorder="1" applyAlignment="1">
      <alignment horizontal="center" vertical="center" textRotation="90"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0" fontId="8" fillId="0" borderId="25"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11" fillId="14" borderId="25" xfId="0" applyFont="1" applyFill="1" applyBorder="1" applyAlignment="1">
      <alignment horizontal="center" vertical="center" wrapText="1"/>
    </xf>
    <xf numFmtId="0" fontId="11" fillId="14"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5" xfId="0" applyFont="1" applyFill="1" applyBorder="1" applyAlignment="1">
      <alignment horizontal="center" vertical="center" wrapText="1"/>
    </xf>
    <xf numFmtId="0" fontId="0" fillId="0" borderId="15" xfId="0"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xcel_BuiltIn_Cálculo"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tas" xfId="57"/>
    <cellStyle name="Percent" xfId="58"/>
    <cellStyle name="Porcentual 2" xfId="59"/>
    <cellStyle name="Porcentual 3"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33"/>
      <rgbColor rgb="00808000"/>
      <rgbColor rgb="00800080"/>
      <rgbColor rgb="00008080"/>
      <rgbColor rgb="00C0C0C0"/>
      <rgbColor rgb="00808080"/>
      <rgbColor rgb="009999FF"/>
      <rgbColor rgb="00993366"/>
      <rgbColor rgb="00EFEFEF"/>
      <rgbColor rgb="00EEEEEE"/>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66CCFF"/>
      <rgbColor rgb="00FF99CC"/>
      <rgbColor rgb="00CC99FF"/>
      <rgbColor rgb="00FFCC99"/>
      <rgbColor rgb="003366FF"/>
      <rgbColor rgb="0066FFFF"/>
      <rgbColor rgb="0099CC00"/>
      <rgbColor rgb="00FFCC00"/>
      <rgbColor rgb="00FF9900"/>
      <rgbColor rgb="00FF6600"/>
      <rgbColor rgb="00666699"/>
      <rgbColor rgb="00B2B2B2"/>
      <rgbColor rgb="00003366"/>
      <rgbColor rgb="00339966"/>
      <rgbColor rgb="00003300"/>
      <rgbColor rgb="003300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104775</xdr:rowOff>
    </xdr:from>
    <xdr:to>
      <xdr:col>15</xdr:col>
      <xdr:colOff>666750</xdr:colOff>
      <xdr:row>0</xdr:row>
      <xdr:rowOff>1543050</xdr:rowOff>
    </xdr:to>
    <xdr:pic>
      <xdr:nvPicPr>
        <xdr:cNvPr id="1" name="Picture 31"/>
        <xdr:cNvPicPr preferRelativeResize="1">
          <a:picLocks noChangeAspect="1"/>
        </xdr:cNvPicPr>
      </xdr:nvPicPr>
      <xdr:blipFill>
        <a:blip r:embed="rId1"/>
        <a:stretch>
          <a:fillRect/>
        </a:stretch>
      </xdr:blipFill>
      <xdr:spPr>
        <a:xfrm>
          <a:off x="17945100" y="104775"/>
          <a:ext cx="666750" cy="1438275"/>
        </a:xfrm>
        <a:prstGeom prst="rect">
          <a:avLst/>
        </a:prstGeom>
        <a:blipFill>
          <a:blip r:embed=""/>
          <a:srcRect/>
          <a:stretch>
            <a:fillRect/>
          </a:stretch>
        </a:blipFill>
        <a:ln w="9525" cmpd="sng">
          <a:noFill/>
        </a:ln>
      </xdr:spPr>
    </xdr:pic>
    <xdr:clientData/>
  </xdr:twoCellAnchor>
  <xdr:twoCellAnchor>
    <xdr:from>
      <xdr:col>0</xdr:col>
      <xdr:colOff>180975</xdr:colOff>
      <xdr:row>0</xdr:row>
      <xdr:rowOff>66675</xdr:rowOff>
    </xdr:from>
    <xdr:to>
      <xdr:col>0</xdr:col>
      <xdr:colOff>1457325</xdr:colOff>
      <xdr:row>0</xdr:row>
      <xdr:rowOff>1400175</xdr:rowOff>
    </xdr:to>
    <xdr:pic>
      <xdr:nvPicPr>
        <xdr:cNvPr id="2" name="Picture 1"/>
        <xdr:cNvPicPr preferRelativeResize="1">
          <a:picLocks noChangeAspect="1"/>
        </xdr:cNvPicPr>
      </xdr:nvPicPr>
      <xdr:blipFill>
        <a:blip r:embed="rId2"/>
        <a:stretch>
          <a:fillRect/>
        </a:stretch>
      </xdr:blipFill>
      <xdr:spPr>
        <a:xfrm>
          <a:off x="180975" y="66675"/>
          <a:ext cx="1276350" cy="1323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1428750</xdr:colOff>
      <xdr:row>0</xdr:row>
      <xdr:rowOff>1390650</xdr:rowOff>
    </xdr:to>
    <xdr:pic>
      <xdr:nvPicPr>
        <xdr:cNvPr id="1" name="Picture 1"/>
        <xdr:cNvPicPr preferRelativeResize="1">
          <a:picLocks noChangeAspect="1"/>
        </xdr:cNvPicPr>
      </xdr:nvPicPr>
      <xdr:blipFill>
        <a:blip r:embed="rId1"/>
        <a:stretch>
          <a:fillRect/>
        </a:stretch>
      </xdr:blipFill>
      <xdr:spPr>
        <a:xfrm>
          <a:off x="219075" y="104775"/>
          <a:ext cx="1209675" cy="1285875"/>
        </a:xfrm>
        <a:prstGeom prst="rect">
          <a:avLst/>
        </a:prstGeom>
        <a:blipFill>
          <a:blip r:embed=""/>
          <a:srcRect/>
          <a:stretch>
            <a:fillRect/>
          </a:stretch>
        </a:blipFill>
        <a:ln w="9525" cmpd="sng">
          <a:noFill/>
        </a:ln>
      </xdr:spPr>
    </xdr:pic>
    <xdr:clientData/>
  </xdr:twoCellAnchor>
  <xdr:twoCellAnchor>
    <xdr:from>
      <xdr:col>16</xdr:col>
      <xdr:colOff>485775</xdr:colOff>
      <xdr:row>0</xdr:row>
      <xdr:rowOff>66675</xdr:rowOff>
    </xdr:from>
    <xdr:to>
      <xdr:col>16</xdr:col>
      <xdr:colOff>1457325</xdr:colOff>
      <xdr:row>0</xdr:row>
      <xdr:rowOff>1381125</xdr:rowOff>
    </xdr:to>
    <xdr:pic>
      <xdr:nvPicPr>
        <xdr:cNvPr id="2" name="Picture 31"/>
        <xdr:cNvPicPr preferRelativeResize="1">
          <a:picLocks noChangeAspect="1"/>
        </xdr:cNvPicPr>
      </xdr:nvPicPr>
      <xdr:blipFill>
        <a:blip r:embed="rId2"/>
        <a:stretch>
          <a:fillRect/>
        </a:stretch>
      </xdr:blipFill>
      <xdr:spPr>
        <a:xfrm>
          <a:off x="16535400" y="66675"/>
          <a:ext cx="971550" cy="1314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7"/>
  <sheetViews>
    <sheetView showGridLines="0" tabSelected="1" view="pageBreakPreview" zoomScale="75" zoomScaleNormal="60" zoomScaleSheetLayoutView="75" zoomScalePageLayoutView="0" workbookViewId="0" topLeftCell="A1">
      <selection activeCell="D3" sqref="D3"/>
    </sheetView>
  </sheetViews>
  <sheetFormatPr defaultColWidth="11.421875" defaultRowHeight="14.25" customHeight="1"/>
  <cols>
    <col min="1" max="1" width="38.57421875" style="11" customWidth="1"/>
    <col min="2" max="3" width="19.8515625" style="11" customWidth="1"/>
    <col min="4" max="4" width="17.140625" style="11" customWidth="1"/>
    <col min="5" max="5" width="15.7109375" style="11" customWidth="1"/>
    <col min="6" max="6" width="15.8515625" style="11" customWidth="1"/>
    <col min="7" max="7" width="14.421875" style="11" customWidth="1"/>
    <col min="8" max="8" width="17.421875" style="11" customWidth="1"/>
    <col min="9" max="9" width="14.7109375" style="11" customWidth="1"/>
    <col min="10" max="10" width="14.8515625" style="11" customWidth="1"/>
    <col min="11" max="11" width="17.7109375" style="11" customWidth="1"/>
    <col min="12" max="12" width="15.00390625" style="11" customWidth="1"/>
    <col min="13" max="13" width="14.57421875" style="11" customWidth="1"/>
    <col min="14" max="14" width="17.421875" style="11" customWidth="1"/>
    <col min="15" max="15" width="16.00390625" style="11" customWidth="1"/>
    <col min="16" max="16" width="18.421875" style="11" customWidth="1"/>
    <col min="17" max="17" width="11.421875" style="11" customWidth="1"/>
    <col min="18" max="18" width="15.140625" style="11" bestFit="1" customWidth="1"/>
    <col min="19" max="68" width="11.421875" style="11" customWidth="1"/>
    <col min="69" max="70" width="0" style="11" hidden="1" customWidth="1"/>
    <col min="71" max="16384" width="11.421875" style="11" customWidth="1"/>
  </cols>
  <sheetData>
    <row r="1" spans="1:16" s="13" customFormat="1" ht="126.75" customHeight="1">
      <c r="A1" s="12"/>
      <c r="B1" s="134" t="s">
        <v>0</v>
      </c>
      <c r="C1" s="134"/>
      <c r="D1" s="134"/>
      <c r="E1" s="134"/>
      <c r="F1" s="134"/>
      <c r="G1" s="134"/>
      <c r="H1" s="134"/>
      <c r="I1" s="134"/>
      <c r="J1" s="134"/>
      <c r="K1" s="134"/>
      <c r="L1" s="135" t="s">
        <v>1</v>
      </c>
      <c r="M1" s="135"/>
      <c r="N1" s="135"/>
      <c r="O1" s="134"/>
      <c r="P1" s="134"/>
    </row>
    <row r="2" spans="1:16" s="13" customFormat="1" ht="45.75" customHeight="1">
      <c r="A2" s="14" t="s">
        <v>96</v>
      </c>
      <c r="B2" s="136" t="s">
        <v>105</v>
      </c>
      <c r="C2" s="136"/>
      <c r="D2" s="136"/>
      <c r="E2" s="136"/>
      <c r="F2" s="136"/>
      <c r="G2" s="136"/>
      <c r="H2" s="136"/>
      <c r="I2" s="136"/>
      <c r="J2" s="136"/>
      <c r="K2" s="136"/>
      <c r="L2" s="14" t="s">
        <v>3</v>
      </c>
      <c r="M2" s="136" t="s">
        <v>219</v>
      </c>
      <c r="N2" s="136"/>
      <c r="O2" s="136"/>
      <c r="P2" s="136"/>
    </row>
    <row r="3" spans="1:71" s="19" customFormat="1" ht="120.75" customHeight="1">
      <c r="A3" s="15" t="s">
        <v>97</v>
      </c>
      <c r="B3" s="16" t="s">
        <v>98</v>
      </c>
      <c r="C3" s="17" t="s">
        <v>99</v>
      </c>
      <c r="D3" s="18" t="s">
        <v>100</v>
      </c>
      <c r="E3" s="15" t="s">
        <v>7</v>
      </c>
      <c r="F3" s="15" t="s">
        <v>8</v>
      </c>
      <c r="G3" s="15" t="s">
        <v>9</v>
      </c>
      <c r="H3" s="15" t="s">
        <v>10</v>
      </c>
      <c r="I3" s="15" t="s">
        <v>197</v>
      </c>
      <c r="J3" s="15" t="s">
        <v>12</v>
      </c>
      <c r="K3" s="15" t="s">
        <v>13</v>
      </c>
      <c r="L3" s="15" t="s">
        <v>14</v>
      </c>
      <c r="M3" s="15" t="s">
        <v>15</v>
      </c>
      <c r="N3" s="15" t="s">
        <v>16</v>
      </c>
      <c r="O3" s="15" t="s">
        <v>17</v>
      </c>
      <c r="P3" s="15" t="s">
        <v>101</v>
      </c>
      <c r="BQ3" s="20" t="s">
        <v>102</v>
      </c>
      <c r="BR3" s="21" t="s">
        <v>103</v>
      </c>
      <c r="BS3" s="22"/>
    </row>
    <row r="4" spans="1:70" s="26" customFormat="1" ht="191.25" customHeight="1">
      <c r="A4" s="15" t="s">
        <v>106</v>
      </c>
      <c r="B4" s="23" t="s">
        <v>107</v>
      </c>
      <c r="C4" s="107" t="s">
        <v>104</v>
      </c>
      <c r="D4" s="24">
        <v>0.15</v>
      </c>
      <c r="E4" s="89">
        <f>+2!D24</f>
        <v>0.22</v>
      </c>
      <c r="F4" s="89">
        <f>+2!E24</f>
        <v>0.22</v>
      </c>
      <c r="G4" s="89">
        <f>+2!F24</f>
        <v>0.2</v>
      </c>
      <c r="H4" s="89">
        <f>+2!G24</f>
        <v>0.2</v>
      </c>
      <c r="I4" s="89">
        <f>+2!H24</f>
        <v>0.2</v>
      </c>
      <c r="J4" s="89">
        <f>+2!I24</f>
        <v>0.37999999999999995</v>
      </c>
      <c r="K4" s="89">
        <f>+2!J24</f>
        <v>0.37999999999999995</v>
      </c>
      <c r="L4" s="89">
        <f>+2!K24</f>
        <v>0.37599999999999995</v>
      </c>
      <c r="M4" s="89">
        <f>+2!L24</f>
        <v>0.19999999999999998</v>
      </c>
      <c r="N4" s="89">
        <f>+2!M24</f>
        <v>0.20400000000000001</v>
      </c>
      <c r="O4" s="89">
        <f>+2!N24</f>
        <v>0.20400000000000001</v>
      </c>
      <c r="P4" s="80">
        <f>+(F4+I4+L4+O4)*D4</f>
        <v>0.15</v>
      </c>
      <c r="Q4" s="25"/>
      <c r="R4" s="106"/>
      <c r="BQ4" s="20"/>
      <c r="BR4" s="21"/>
    </row>
    <row r="5" spans="1:70" s="26" customFormat="1" ht="191.25" customHeight="1">
      <c r="A5" s="15" t="s">
        <v>108</v>
      </c>
      <c r="B5" s="28" t="s">
        <v>109</v>
      </c>
      <c r="C5" s="108"/>
      <c r="D5" s="24">
        <v>0.7</v>
      </c>
      <c r="E5" s="89">
        <f>+2!D95</f>
        <v>0.2027</v>
      </c>
      <c r="F5" s="89">
        <f>+2!E95</f>
        <v>0.2027</v>
      </c>
      <c r="G5" s="89">
        <f>+2!F95</f>
        <v>0.32480000000000003</v>
      </c>
      <c r="H5" s="89">
        <f>+2!G95</f>
        <v>0.32480000000000003</v>
      </c>
      <c r="I5" s="89">
        <f>+2!H95</f>
        <v>0.2848</v>
      </c>
      <c r="J5" s="89">
        <f>+2!I95</f>
        <v>0.25635</v>
      </c>
      <c r="K5" s="89">
        <f>+2!J95</f>
        <v>0.28635000000000005</v>
      </c>
      <c r="L5" s="89">
        <f>+2!K95</f>
        <v>0.2604</v>
      </c>
      <c r="M5" s="89">
        <f>+2!L95</f>
        <v>0.21689999999999998</v>
      </c>
      <c r="N5" s="89">
        <f>+2!M95</f>
        <v>0.25285</v>
      </c>
      <c r="O5" s="89">
        <f>+2!N95</f>
        <v>0.2429</v>
      </c>
      <c r="P5" s="80">
        <f>+(F5+I5+L5+O5)*D5</f>
        <v>0.69356</v>
      </c>
      <c r="Q5" s="25"/>
      <c r="R5" s="106"/>
      <c r="BQ5" s="20"/>
      <c r="BR5" s="21"/>
    </row>
    <row r="6" spans="1:70" s="26" customFormat="1" ht="123.75" customHeight="1">
      <c r="A6" s="15" t="s">
        <v>110</v>
      </c>
      <c r="B6" s="29" t="s">
        <v>111</v>
      </c>
      <c r="C6" s="109"/>
      <c r="D6" s="24">
        <v>0.15</v>
      </c>
      <c r="E6" s="89">
        <f>+2!D101</f>
        <v>0.24</v>
      </c>
      <c r="F6" s="89">
        <f>+2!E101</f>
        <v>0.24</v>
      </c>
      <c r="G6" s="89">
        <f>+2!F101</f>
        <v>0.25</v>
      </c>
      <c r="H6" s="89">
        <f>+2!G101</f>
        <v>0.25</v>
      </c>
      <c r="I6" s="89">
        <f>+2!H101</f>
        <v>0.25</v>
      </c>
      <c r="J6" s="89">
        <f>+2!I101</f>
        <v>0.26</v>
      </c>
      <c r="K6" s="89">
        <f>+2!J101</f>
        <v>0.26</v>
      </c>
      <c r="L6" s="89">
        <f>+2!K101</f>
        <v>0.26</v>
      </c>
      <c r="M6" s="89">
        <f>+2!L101</f>
        <v>0.25</v>
      </c>
      <c r="N6" s="89">
        <f>+2!M101</f>
        <v>0.25</v>
      </c>
      <c r="O6" s="89">
        <f>+2!N101</f>
        <v>0.25</v>
      </c>
      <c r="P6" s="80">
        <f>+(F6+I6+L6+O6)*D6</f>
        <v>0.15</v>
      </c>
      <c r="R6" s="106"/>
      <c r="BQ6" s="20"/>
      <c r="BR6" s="21"/>
    </row>
    <row r="7" spans="1:16" ht="28.5" customHeight="1">
      <c r="A7" s="133" t="s">
        <v>40</v>
      </c>
      <c r="B7" s="133"/>
      <c r="C7" s="133"/>
      <c r="D7" s="27">
        <f>+SUM(D4:D6)</f>
        <v>1</v>
      </c>
      <c r="E7" s="27">
        <f>+SUM(E4:E6)</f>
        <v>0.6627</v>
      </c>
      <c r="F7" s="27">
        <f>+SUM(F4:F6)</f>
        <v>0.6627</v>
      </c>
      <c r="G7" s="27">
        <f>+SUM(G4:G6)</f>
        <v>0.7748</v>
      </c>
      <c r="H7" s="27">
        <f>+SUM(H4:H6)</f>
        <v>0.7748</v>
      </c>
      <c r="I7" s="27">
        <f aca="true" t="shared" si="0" ref="I7:O7">+SUM(I4:I6)</f>
        <v>0.7348</v>
      </c>
      <c r="J7" s="27">
        <f t="shared" si="0"/>
        <v>0.89635</v>
      </c>
      <c r="K7" s="27">
        <f t="shared" si="0"/>
        <v>0.92635</v>
      </c>
      <c r="L7" s="27">
        <f t="shared" si="0"/>
        <v>0.8964</v>
      </c>
      <c r="M7" s="27">
        <f t="shared" si="0"/>
        <v>0.6668999999999999</v>
      </c>
      <c r="N7" s="27">
        <f t="shared" si="0"/>
        <v>0.70685</v>
      </c>
      <c r="O7" s="27">
        <f t="shared" si="0"/>
        <v>0.6969000000000001</v>
      </c>
      <c r="P7" s="130">
        <f>SUM(P4:P6)</f>
        <v>0.99356</v>
      </c>
    </row>
  </sheetData>
  <sheetProtection selectLockedCells="1" selectUnlockedCells="1"/>
  <mergeCells count="6">
    <mergeCell ref="A7:C7"/>
    <mergeCell ref="B1:K1"/>
    <mergeCell ref="L1:N1"/>
    <mergeCell ref="O1:P1"/>
    <mergeCell ref="B2:K2"/>
    <mergeCell ref="M2:P2"/>
  </mergeCells>
  <printOptions gridLines="1" horizontalCentered="1" verticalCentered="1"/>
  <pageMargins left="0.19652777777777777" right="0.19652777777777777" top="0.19652777777777777" bottom="0.19652777777777777" header="0.5118055555555555" footer="0.5118055555555555"/>
  <pageSetup horizontalDpi="300" verticalDpi="300" orientation="landscape" paperSize="14" scale="48" r:id="rId2"/>
  <drawing r:id="rId1"/>
</worksheet>
</file>

<file path=xl/worksheets/sheet2.xml><?xml version="1.0" encoding="utf-8"?>
<worksheet xmlns="http://schemas.openxmlformats.org/spreadsheetml/2006/main" xmlns:r="http://schemas.openxmlformats.org/officeDocument/2006/relationships">
  <dimension ref="A1:Q116"/>
  <sheetViews>
    <sheetView view="pageBreakPreview" zoomScale="115" zoomScaleNormal="60" zoomScaleSheetLayoutView="115" zoomScalePageLayoutView="0" workbookViewId="0" topLeftCell="A3">
      <pane ySplit="1" topLeftCell="A4" activePane="bottomLeft" state="frozen"/>
      <selection pane="topLeft" activeCell="A3" sqref="A3"/>
      <selection pane="bottomLeft" activeCell="C4" sqref="C4"/>
    </sheetView>
  </sheetViews>
  <sheetFormatPr defaultColWidth="11.421875" defaultRowHeight="15.75" customHeight="1"/>
  <cols>
    <col min="1" max="1" width="25.140625" style="0" customWidth="1"/>
    <col min="2" max="2" width="22.28125" style="0" customWidth="1"/>
    <col min="3" max="3" width="18.8515625" style="0" customWidth="1"/>
    <col min="4" max="4" width="11.421875" style="1" customWidth="1"/>
    <col min="5" max="5" width="11.421875" style="0" customWidth="1"/>
    <col min="6" max="6" width="11.00390625" style="2" customWidth="1"/>
    <col min="7" max="7" width="11.421875" style="3" customWidth="1"/>
    <col min="9" max="9" width="11.421875" style="2" customWidth="1"/>
    <col min="10" max="11" width="11.421875" style="0" customWidth="1"/>
    <col min="12" max="12" width="11.421875" style="2" customWidth="1"/>
    <col min="13" max="14" width="11.421875" style="0" customWidth="1"/>
    <col min="15" max="15" width="12.7109375" style="0" customWidth="1"/>
    <col min="16" max="16" width="36.421875" style="0" customWidth="1"/>
    <col min="17" max="17" width="29.7109375" style="0" customWidth="1"/>
  </cols>
  <sheetData>
    <row r="1" spans="1:17" ht="114" customHeight="1">
      <c r="A1" s="4"/>
      <c r="B1" s="140" t="s">
        <v>0</v>
      </c>
      <c r="C1" s="140"/>
      <c r="D1" s="140"/>
      <c r="E1" s="140"/>
      <c r="F1" s="140"/>
      <c r="G1" s="140"/>
      <c r="H1" s="140"/>
      <c r="I1" s="140"/>
      <c r="J1" s="140"/>
      <c r="K1" s="140"/>
      <c r="L1" s="140"/>
      <c r="M1" s="140"/>
      <c r="N1" s="144" t="s">
        <v>1</v>
      </c>
      <c r="O1" s="145"/>
      <c r="P1" s="146"/>
      <c r="Q1" s="4"/>
    </row>
    <row r="2" spans="1:17" ht="31.5" customHeight="1">
      <c r="A2" s="31" t="s">
        <v>2</v>
      </c>
      <c r="B2" s="141" t="s">
        <v>105</v>
      </c>
      <c r="C2" s="142"/>
      <c r="D2" s="142"/>
      <c r="E2" s="142"/>
      <c r="F2" s="142"/>
      <c r="G2" s="142"/>
      <c r="H2" s="142"/>
      <c r="I2" s="142"/>
      <c r="J2" s="142"/>
      <c r="K2" s="142"/>
      <c r="L2" s="142"/>
      <c r="M2" s="143"/>
      <c r="N2" s="31" t="s">
        <v>3</v>
      </c>
      <c r="O2" s="141" t="s">
        <v>219</v>
      </c>
      <c r="P2" s="142"/>
      <c r="Q2" s="143"/>
    </row>
    <row r="3" spans="1:17" s="30" customFormat="1" ht="134.25" customHeight="1">
      <c r="A3" s="81" t="s">
        <v>4</v>
      </c>
      <c r="B3" s="82" t="s">
        <v>5</v>
      </c>
      <c r="C3" s="82" t="s">
        <v>175</v>
      </c>
      <c r="D3" s="90" t="s">
        <v>7</v>
      </c>
      <c r="E3" s="116" t="s">
        <v>8</v>
      </c>
      <c r="F3" s="81" t="s">
        <v>9</v>
      </c>
      <c r="G3" s="81" t="s">
        <v>10</v>
      </c>
      <c r="H3" s="116" t="s">
        <v>11</v>
      </c>
      <c r="I3" s="81" t="s">
        <v>12</v>
      </c>
      <c r="J3" s="81" t="s">
        <v>13</v>
      </c>
      <c r="K3" s="116" t="s">
        <v>14</v>
      </c>
      <c r="L3" s="81" t="s">
        <v>15</v>
      </c>
      <c r="M3" s="81" t="s">
        <v>16</v>
      </c>
      <c r="N3" s="116" t="s">
        <v>17</v>
      </c>
      <c r="O3" s="83" t="s">
        <v>18</v>
      </c>
      <c r="P3" s="83" t="s">
        <v>223</v>
      </c>
      <c r="Q3" s="83" t="s">
        <v>19</v>
      </c>
    </row>
    <row r="4" spans="1:17" ht="227.25" customHeight="1">
      <c r="A4" s="137" t="s">
        <v>106</v>
      </c>
      <c r="B4" s="56" t="s">
        <v>20</v>
      </c>
      <c r="C4" s="32" t="s">
        <v>21</v>
      </c>
      <c r="D4" s="34">
        <v>0.04</v>
      </c>
      <c r="E4" s="34">
        <v>0.04</v>
      </c>
      <c r="F4" s="66">
        <v>0.04</v>
      </c>
      <c r="G4" s="66">
        <f>F4+(D4-E4)</f>
        <v>0.04</v>
      </c>
      <c r="H4" s="66">
        <v>0.04</v>
      </c>
      <c r="I4" s="34">
        <v>0.04</v>
      </c>
      <c r="J4" s="33">
        <f>I4+(G4-H4)</f>
        <v>0.04</v>
      </c>
      <c r="K4" s="34">
        <v>0.04</v>
      </c>
      <c r="L4" s="34">
        <v>0.04</v>
      </c>
      <c r="M4" s="33">
        <f>(D4+F4+I4+L4)-(E4+H4+K4)</f>
        <v>0.04000000000000001</v>
      </c>
      <c r="N4" s="34">
        <v>0.04</v>
      </c>
      <c r="O4" s="61" t="s">
        <v>112</v>
      </c>
      <c r="P4" s="111" t="s">
        <v>200</v>
      </c>
      <c r="Q4" s="138" t="s">
        <v>194</v>
      </c>
    </row>
    <row r="5" spans="1:17" ht="16.5" customHeight="1">
      <c r="A5" s="137"/>
      <c r="B5" s="35" t="s">
        <v>22</v>
      </c>
      <c r="C5" s="35"/>
      <c r="D5" s="36">
        <f aca="true" t="shared" si="0" ref="D5:N5">+SUM(D4:D4)</f>
        <v>0.04</v>
      </c>
      <c r="E5" s="36">
        <f t="shared" si="0"/>
        <v>0.04</v>
      </c>
      <c r="F5" s="36">
        <f t="shared" si="0"/>
        <v>0.04</v>
      </c>
      <c r="G5" s="36">
        <f t="shared" si="0"/>
        <v>0.04</v>
      </c>
      <c r="H5" s="36">
        <f t="shared" si="0"/>
        <v>0.04</v>
      </c>
      <c r="I5" s="36">
        <f t="shared" si="0"/>
        <v>0.04</v>
      </c>
      <c r="J5" s="36">
        <f t="shared" si="0"/>
        <v>0.04</v>
      </c>
      <c r="K5" s="36">
        <f t="shared" si="0"/>
        <v>0.04</v>
      </c>
      <c r="L5" s="36">
        <f>+L4</f>
        <v>0.04</v>
      </c>
      <c r="M5" s="36">
        <f t="shared" si="0"/>
        <v>0.04000000000000001</v>
      </c>
      <c r="N5" s="36">
        <f t="shared" si="0"/>
        <v>0.04</v>
      </c>
      <c r="O5" s="38"/>
      <c r="P5" s="38"/>
      <c r="Q5" s="138"/>
    </row>
    <row r="6" spans="1:17" ht="105.75" customHeight="1">
      <c r="A6" s="137"/>
      <c r="B6" s="56" t="s">
        <v>23</v>
      </c>
      <c r="C6" s="32" t="s">
        <v>24</v>
      </c>
      <c r="D6" s="34">
        <v>0.04</v>
      </c>
      <c r="E6" s="34">
        <v>0.04</v>
      </c>
      <c r="F6" s="66">
        <v>0.04</v>
      </c>
      <c r="G6" s="66">
        <f>F6+(D6-E6)</f>
        <v>0.04</v>
      </c>
      <c r="H6" s="66">
        <v>0.04</v>
      </c>
      <c r="I6" s="66">
        <v>0.04</v>
      </c>
      <c r="J6" s="33">
        <f>I6+(G6-H6)</f>
        <v>0.04</v>
      </c>
      <c r="K6" s="98">
        <v>0.04</v>
      </c>
      <c r="L6" s="98">
        <v>0.04</v>
      </c>
      <c r="M6" s="33">
        <f>(D6+F6+I6+L6)-(E6+H6+K6)</f>
        <v>0.04000000000000001</v>
      </c>
      <c r="N6" s="66">
        <v>0.04</v>
      </c>
      <c r="O6" s="64" t="s">
        <v>113</v>
      </c>
      <c r="P6" s="56" t="s">
        <v>177</v>
      </c>
      <c r="Q6" s="138"/>
    </row>
    <row r="7" spans="1:17" ht="16.5" customHeight="1">
      <c r="A7" s="137"/>
      <c r="B7" s="35" t="s">
        <v>22</v>
      </c>
      <c r="C7" s="35"/>
      <c r="D7" s="36">
        <f aca="true" t="shared" si="1" ref="D7:N7">+SUM(D6:D6)</f>
        <v>0.04</v>
      </c>
      <c r="E7" s="36">
        <f t="shared" si="1"/>
        <v>0.04</v>
      </c>
      <c r="F7" s="36">
        <f t="shared" si="1"/>
        <v>0.04</v>
      </c>
      <c r="G7" s="36">
        <f t="shared" si="1"/>
        <v>0.04</v>
      </c>
      <c r="H7" s="36">
        <f t="shared" si="1"/>
        <v>0.04</v>
      </c>
      <c r="I7" s="36">
        <f t="shared" si="1"/>
        <v>0.04</v>
      </c>
      <c r="J7" s="36">
        <f t="shared" si="1"/>
        <v>0.04</v>
      </c>
      <c r="K7" s="36">
        <f t="shared" si="1"/>
        <v>0.04</v>
      </c>
      <c r="L7" s="36">
        <f>+L6</f>
        <v>0.04</v>
      </c>
      <c r="M7" s="36">
        <f t="shared" si="1"/>
        <v>0.04000000000000001</v>
      </c>
      <c r="N7" s="36">
        <f t="shared" si="1"/>
        <v>0.04</v>
      </c>
      <c r="O7" s="38"/>
      <c r="P7" s="39"/>
      <c r="Q7" s="138"/>
    </row>
    <row r="8" spans="1:17" ht="39.75" customHeight="1">
      <c r="A8" s="137"/>
      <c r="B8" s="138" t="s">
        <v>25</v>
      </c>
      <c r="C8" s="32" t="s">
        <v>173</v>
      </c>
      <c r="D8" s="34">
        <v>0.04</v>
      </c>
      <c r="E8" s="34">
        <v>0.04</v>
      </c>
      <c r="F8" s="66">
        <v>0</v>
      </c>
      <c r="G8" s="66">
        <f>F8+(D8-E8)</f>
        <v>0</v>
      </c>
      <c r="H8" s="66">
        <v>0</v>
      </c>
      <c r="I8" s="105">
        <v>0</v>
      </c>
      <c r="J8" s="33">
        <f>I8+(G8-H8)</f>
        <v>0</v>
      </c>
      <c r="K8" s="34">
        <v>0</v>
      </c>
      <c r="L8" s="34">
        <v>0</v>
      </c>
      <c r="M8" s="33">
        <f>(D8+F8+I8+L8)-(E8+H8+K8)</f>
        <v>0</v>
      </c>
      <c r="N8" s="34">
        <v>0</v>
      </c>
      <c r="O8" s="64" t="s">
        <v>114</v>
      </c>
      <c r="P8" s="56" t="s">
        <v>172</v>
      </c>
      <c r="Q8" s="138"/>
    </row>
    <row r="9" spans="1:17" ht="39" customHeight="1">
      <c r="A9" s="137"/>
      <c r="B9" s="138"/>
      <c r="C9" s="32" t="s">
        <v>26</v>
      </c>
      <c r="D9" s="34">
        <v>0.04</v>
      </c>
      <c r="E9" s="34">
        <v>0.04</v>
      </c>
      <c r="F9" s="66">
        <v>0.04</v>
      </c>
      <c r="G9" s="66">
        <f>F9+(D9-E9)</f>
        <v>0.04</v>
      </c>
      <c r="H9" s="66">
        <v>0.04</v>
      </c>
      <c r="I9" s="105">
        <v>0.04</v>
      </c>
      <c r="J9" s="33">
        <f>I9+(G9-H9)</f>
        <v>0.04</v>
      </c>
      <c r="K9" s="34">
        <v>0.04</v>
      </c>
      <c r="L9" s="34">
        <v>0.04</v>
      </c>
      <c r="M9" s="33">
        <f>(D9+F9+I9+L9)-(E9+H9+K9)</f>
        <v>0.04000000000000001</v>
      </c>
      <c r="N9" s="34">
        <v>0.04</v>
      </c>
      <c r="O9" s="64" t="s">
        <v>115</v>
      </c>
      <c r="P9" s="94" t="s">
        <v>198</v>
      </c>
      <c r="Q9" s="138"/>
    </row>
    <row r="10" spans="1:17" ht="45.75" customHeight="1">
      <c r="A10" s="137"/>
      <c r="B10" s="138"/>
      <c r="C10" s="32" t="s">
        <v>27</v>
      </c>
      <c r="D10" s="34">
        <v>0.04</v>
      </c>
      <c r="E10" s="34">
        <v>0.04</v>
      </c>
      <c r="F10" s="66">
        <v>0</v>
      </c>
      <c r="G10" s="66">
        <f>F10+(D10-E10)</f>
        <v>0</v>
      </c>
      <c r="H10" s="66">
        <v>0</v>
      </c>
      <c r="I10" s="105">
        <v>0.04</v>
      </c>
      <c r="J10" s="33">
        <f>I10+(G10-H10)</f>
        <v>0.04</v>
      </c>
      <c r="K10" s="34">
        <v>0.04</v>
      </c>
      <c r="L10" s="34">
        <v>0</v>
      </c>
      <c r="M10" s="33">
        <f>(D10+F10+I10+L10)-(E10+H10+K10)</f>
        <v>0</v>
      </c>
      <c r="N10" s="34">
        <v>0</v>
      </c>
      <c r="O10" s="64" t="s">
        <v>116</v>
      </c>
      <c r="P10" s="110" t="s">
        <v>172</v>
      </c>
      <c r="Q10" s="138"/>
    </row>
    <row r="11" spans="1:17" ht="16.5" customHeight="1">
      <c r="A11" s="137"/>
      <c r="B11" s="35" t="s">
        <v>22</v>
      </c>
      <c r="C11" s="35"/>
      <c r="D11" s="34">
        <f aca="true" t="shared" si="2" ref="D11:N11">+SUM(D8:D10)</f>
        <v>0.12</v>
      </c>
      <c r="E11" s="34">
        <f t="shared" si="2"/>
        <v>0.12</v>
      </c>
      <c r="F11" s="66">
        <f t="shared" si="2"/>
        <v>0.04</v>
      </c>
      <c r="G11" s="66">
        <f t="shared" si="2"/>
        <v>0.04</v>
      </c>
      <c r="H11" s="66">
        <f t="shared" si="2"/>
        <v>0.04</v>
      </c>
      <c r="I11" s="36">
        <f t="shared" si="2"/>
        <v>0.08</v>
      </c>
      <c r="J11" s="36">
        <f t="shared" si="2"/>
        <v>0.08</v>
      </c>
      <c r="K11" s="36">
        <f t="shared" si="2"/>
        <v>0.08</v>
      </c>
      <c r="L11" s="36">
        <f t="shared" si="2"/>
        <v>0.04</v>
      </c>
      <c r="M11" s="36">
        <f t="shared" si="2"/>
        <v>0.04000000000000001</v>
      </c>
      <c r="N11" s="36">
        <f t="shared" si="2"/>
        <v>0.04</v>
      </c>
      <c r="O11" s="39"/>
      <c r="P11" s="39"/>
      <c r="Q11" s="138"/>
    </row>
    <row r="12" spans="1:17" ht="41.25" customHeight="1">
      <c r="A12" s="137"/>
      <c r="B12" s="138" t="s">
        <v>28</v>
      </c>
      <c r="C12" s="32" t="s">
        <v>29</v>
      </c>
      <c r="D12" s="34">
        <v>0</v>
      </c>
      <c r="E12" s="34">
        <v>0</v>
      </c>
      <c r="F12" s="66">
        <v>0</v>
      </c>
      <c r="G12" s="66">
        <f>F12+(D12-E12)</f>
        <v>0</v>
      </c>
      <c r="H12" s="66">
        <v>0</v>
      </c>
      <c r="I12" s="66">
        <v>0.04</v>
      </c>
      <c r="J12" s="33">
        <f>I12+(G12-H12)</f>
        <v>0.04</v>
      </c>
      <c r="K12" s="66">
        <v>0.04</v>
      </c>
      <c r="L12" s="66">
        <v>0</v>
      </c>
      <c r="M12" s="33">
        <f>(D12+F12+I12+L12)-(E12+H12+K12)</f>
        <v>0</v>
      </c>
      <c r="N12" s="66">
        <v>0</v>
      </c>
      <c r="O12" s="61" t="s">
        <v>117</v>
      </c>
      <c r="P12" s="110" t="s">
        <v>172</v>
      </c>
      <c r="Q12" s="138"/>
    </row>
    <row r="13" spans="1:17" ht="75.75" customHeight="1">
      <c r="A13" s="137"/>
      <c r="B13" s="138"/>
      <c r="C13" s="32" t="s">
        <v>30</v>
      </c>
      <c r="D13" s="34">
        <v>0</v>
      </c>
      <c r="E13" s="34">
        <v>0</v>
      </c>
      <c r="F13" s="66">
        <v>0</v>
      </c>
      <c r="G13" s="66">
        <f>F13+(D13-E13)</f>
        <v>0</v>
      </c>
      <c r="H13" s="66">
        <v>0</v>
      </c>
      <c r="I13" s="66">
        <v>0.04</v>
      </c>
      <c r="J13" s="33">
        <f>I13+(G13-H13)</f>
        <v>0.04</v>
      </c>
      <c r="K13" s="66">
        <v>0.04</v>
      </c>
      <c r="L13" s="66">
        <v>0</v>
      </c>
      <c r="M13" s="33">
        <f aca="true" t="shared" si="3" ref="M13:M22">(D13+F13+I13+L13)-(E13+H13+K13)</f>
        <v>0</v>
      </c>
      <c r="N13" s="66">
        <v>0</v>
      </c>
      <c r="O13" s="61" t="s">
        <v>118</v>
      </c>
      <c r="P13" s="110" t="s">
        <v>172</v>
      </c>
      <c r="Q13" s="138"/>
    </row>
    <row r="14" spans="1:17" ht="60.75" customHeight="1">
      <c r="A14" s="137"/>
      <c r="B14" s="138"/>
      <c r="C14" s="32" t="s">
        <v>31</v>
      </c>
      <c r="D14" s="34">
        <v>0</v>
      </c>
      <c r="E14" s="34">
        <v>0</v>
      </c>
      <c r="F14" s="66">
        <v>0</v>
      </c>
      <c r="G14" s="66">
        <f>F14+(D14-E14)</f>
        <v>0</v>
      </c>
      <c r="H14" s="66">
        <v>0</v>
      </c>
      <c r="I14" s="66">
        <v>0.04</v>
      </c>
      <c r="J14" s="33">
        <f>I14+(G14-H14)</f>
        <v>0.04</v>
      </c>
      <c r="K14" s="66">
        <v>0.04</v>
      </c>
      <c r="L14" s="66">
        <v>0</v>
      </c>
      <c r="M14" s="33">
        <f t="shared" si="3"/>
        <v>0</v>
      </c>
      <c r="N14" s="66">
        <v>0</v>
      </c>
      <c r="O14" s="61" t="s">
        <v>119</v>
      </c>
      <c r="P14" s="110" t="s">
        <v>172</v>
      </c>
      <c r="Q14" s="138"/>
    </row>
    <row r="15" spans="1:17" ht="15.75" customHeight="1">
      <c r="A15" s="137"/>
      <c r="B15" s="37" t="s">
        <v>22</v>
      </c>
      <c r="C15" s="37"/>
      <c r="D15" s="36">
        <f aca="true" t="shared" si="4" ref="D15:N15">+SUM(D12:D14)</f>
        <v>0</v>
      </c>
      <c r="E15" s="36">
        <f t="shared" si="4"/>
        <v>0</v>
      </c>
      <c r="F15" s="36">
        <f t="shared" si="4"/>
        <v>0</v>
      </c>
      <c r="G15" s="36">
        <f t="shared" si="4"/>
        <v>0</v>
      </c>
      <c r="H15" s="36">
        <f t="shared" si="4"/>
        <v>0</v>
      </c>
      <c r="I15" s="36">
        <f t="shared" si="4"/>
        <v>0.12</v>
      </c>
      <c r="J15" s="36">
        <f t="shared" si="4"/>
        <v>0.12</v>
      </c>
      <c r="K15" s="36">
        <f t="shared" si="4"/>
        <v>0.12</v>
      </c>
      <c r="L15" s="36">
        <f t="shared" si="4"/>
        <v>0</v>
      </c>
      <c r="M15" s="36">
        <f t="shared" si="4"/>
        <v>0</v>
      </c>
      <c r="N15" s="36">
        <f t="shared" si="4"/>
        <v>0</v>
      </c>
      <c r="O15" s="39"/>
      <c r="P15" s="39"/>
      <c r="Q15" s="138"/>
    </row>
    <row r="16" spans="1:17" ht="99.75" customHeight="1">
      <c r="A16" s="137"/>
      <c r="B16" s="56" t="s">
        <v>32</v>
      </c>
      <c r="C16" s="32" t="s">
        <v>33</v>
      </c>
      <c r="D16" s="34">
        <v>0</v>
      </c>
      <c r="E16" s="34">
        <v>0</v>
      </c>
      <c r="F16" s="66">
        <v>0</v>
      </c>
      <c r="G16" s="66">
        <f>F16+(D16-E16)</f>
        <v>0</v>
      </c>
      <c r="H16" s="66">
        <v>0</v>
      </c>
      <c r="I16" s="66">
        <v>0.04</v>
      </c>
      <c r="J16" s="33">
        <f>I16+(G16-H16)</f>
        <v>0.04</v>
      </c>
      <c r="K16" s="34">
        <v>0.04</v>
      </c>
      <c r="L16" s="34">
        <v>0</v>
      </c>
      <c r="M16" s="33">
        <f t="shared" si="3"/>
        <v>0</v>
      </c>
      <c r="N16" s="34">
        <v>0</v>
      </c>
      <c r="O16" s="61" t="s">
        <v>120</v>
      </c>
      <c r="P16" s="110" t="s">
        <v>172</v>
      </c>
      <c r="Q16" s="138"/>
    </row>
    <row r="17" spans="1:17" ht="15.75" customHeight="1">
      <c r="A17" s="137"/>
      <c r="B17" s="37" t="s">
        <v>22</v>
      </c>
      <c r="C17" s="37"/>
      <c r="D17" s="36">
        <f>+SUM(D16)</f>
        <v>0</v>
      </c>
      <c r="E17" s="36">
        <f aca="true" t="shared" si="5" ref="E17:N17">+SUM(E16)</f>
        <v>0</v>
      </c>
      <c r="F17" s="36">
        <f t="shared" si="5"/>
        <v>0</v>
      </c>
      <c r="G17" s="36">
        <f t="shared" si="5"/>
        <v>0</v>
      </c>
      <c r="H17" s="36">
        <f t="shared" si="5"/>
        <v>0</v>
      </c>
      <c r="I17" s="36">
        <f t="shared" si="5"/>
        <v>0.04</v>
      </c>
      <c r="J17" s="36">
        <f t="shared" si="5"/>
        <v>0.04</v>
      </c>
      <c r="K17" s="36">
        <f t="shared" si="5"/>
        <v>0.04</v>
      </c>
      <c r="L17" s="36">
        <f>+L16</f>
        <v>0</v>
      </c>
      <c r="M17" s="36">
        <f t="shared" si="5"/>
        <v>0</v>
      </c>
      <c r="N17" s="36">
        <f t="shared" si="5"/>
        <v>0</v>
      </c>
      <c r="O17" s="39"/>
      <c r="P17" s="39"/>
      <c r="Q17" s="138"/>
    </row>
    <row r="18" spans="1:17" ht="102.75" customHeight="1">
      <c r="A18" s="137"/>
      <c r="B18" s="138" t="s">
        <v>34</v>
      </c>
      <c r="C18" s="32" t="s">
        <v>35</v>
      </c>
      <c r="D18" s="34">
        <v>0</v>
      </c>
      <c r="E18" s="34">
        <v>0</v>
      </c>
      <c r="F18" s="66">
        <v>0.03</v>
      </c>
      <c r="G18" s="66">
        <f>F18+(D18-E18)</f>
        <v>0.03</v>
      </c>
      <c r="H18" s="66">
        <v>0.03</v>
      </c>
      <c r="I18" s="66">
        <v>0</v>
      </c>
      <c r="J18" s="33">
        <f>I18+(G18-H18)</f>
        <v>0</v>
      </c>
      <c r="K18" s="66">
        <v>0</v>
      </c>
      <c r="L18" s="66">
        <v>0.03</v>
      </c>
      <c r="M18" s="33">
        <f t="shared" si="3"/>
        <v>0.03</v>
      </c>
      <c r="N18" s="66">
        <v>0.03</v>
      </c>
      <c r="O18" s="61" t="s">
        <v>121</v>
      </c>
      <c r="P18" s="56" t="s">
        <v>199</v>
      </c>
      <c r="Q18" s="138"/>
    </row>
    <row r="19" spans="1:17" ht="63.75">
      <c r="A19" s="137"/>
      <c r="B19" s="138"/>
      <c r="C19" s="32" t="s">
        <v>36</v>
      </c>
      <c r="D19" s="34">
        <v>0</v>
      </c>
      <c r="E19" s="34">
        <v>0</v>
      </c>
      <c r="F19" s="66">
        <v>0.03</v>
      </c>
      <c r="G19" s="66">
        <f>F19+(D19-E19)</f>
        <v>0.03</v>
      </c>
      <c r="H19" s="66">
        <v>0.03</v>
      </c>
      <c r="I19" s="66">
        <v>0</v>
      </c>
      <c r="J19" s="33">
        <f>I19+(G19-H19)</f>
        <v>0</v>
      </c>
      <c r="K19" s="66">
        <v>0</v>
      </c>
      <c r="L19" s="66">
        <v>0.03</v>
      </c>
      <c r="M19" s="33">
        <f t="shared" si="3"/>
        <v>0.03</v>
      </c>
      <c r="N19" s="66">
        <v>0.03</v>
      </c>
      <c r="O19" s="61" t="s">
        <v>122</v>
      </c>
      <c r="P19" s="110" t="s">
        <v>199</v>
      </c>
      <c r="Q19" s="138"/>
    </row>
    <row r="20" spans="1:17" ht="15.75">
      <c r="A20" s="137"/>
      <c r="B20" s="40" t="s">
        <v>22</v>
      </c>
      <c r="C20" s="41"/>
      <c r="D20" s="36">
        <f>+SUM(D18:D19)</f>
        <v>0</v>
      </c>
      <c r="E20" s="36">
        <f aca="true" t="shared" si="6" ref="E20:N20">+SUM(E18:E19)</f>
        <v>0</v>
      </c>
      <c r="F20" s="36">
        <f t="shared" si="6"/>
        <v>0.06</v>
      </c>
      <c r="G20" s="36">
        <f t="shared" si="6"/>
        <v>0.06</v>
      </c>
      <c r="H20" s="36">
        <f t="shared" si="6"/>
        <v>0.06</v>
      </c>
      <c r="I20" s="36">
        <f t="shared" si="6"/>
        <v>0</v>
      </c>
      <c r="J20" s="36">
        <f t="shared" si="6"/>
        <v>0</v>
      </c>
      <c r="K20" s="36">
        <f t="shared" si="6"/>
        <v>0</v>
      </c>
      <c r="L20" s="36">
        <f t="shared" si="6"/>
        <v>0.06</v>
      </c>
      <c r="M20" s="36">
        <f t="shared" si="6"/>
        <v>0.06</v>
      </c>
      <c r="N20" s="36">
        <f t="shared" si="6"/>
        <v>0.06</v>
      </c>
      <c r="O20" s="39"/>
      <c r="P20" s="39"/>
      <c r="Q20" s="138"/>
    </row>
    <row r="21" spans="1:17" ht="38.25">
      <c r="A21" s="137"/>
      <c r="B21" s="139" t="s">
        <v>37</v>
      </c>
      <c r="C21" s="32" t="s">
        <v>38</v>
      </c>
      <c r="D21" s="34">
        <v>0.02</v>
      </c>
      <c r="E21" s="34">
        <v>0.02</v>
      </c>
      <c r="F21" s="66">
        <v>0.02</v>
      </c>
      <c r="G21" s="66">
        <f>F21+(D21-E21)</f>
        <v>0.02</v>
      </c>
      <c r="H21" s="66">
        <v>0.02</v>
      </c>
      <c r="I21" s="34">
        <v>0.02</v>
      </c>
      <c r="J21" s="33">
        <f>I21+(G21-H21)</f>
        <v>0.02</v>
      </c>
      <c r="K21" s="34">
        <v>0.016</v>
      </c>
      <c r="L21" s="34">
        <v>0.02</v>
      </c>
      <c r="M21" s="34">
        <f t="shared" si="3"/>
        <v>0.024</v>
      </c>
      <c r="N21" s="34">
        <v>0.024</v>
      </c>
      <c r="O21" s="61" t="s">
        <v>123</v>
      </c>
      <c r="P21" s="56" t="s">
        <v>189</v>
      </c>
      <c r="Q21" s="138"/>
    </row>
    <row r="22" spans="1:17" ht="89.25">
      <c r="A22" s="137"/>
      <c r="B22" s="139"/>
      <c r="C22" s="32" t="s">
        <v>39</v>
      </c>
      <c r="D22" s="34">
        <v>0</v>
      </c>
      <c r="E22" s="34">
        <v>0</v>
      </c>
      <c r="F22" s="66">
        <v>0</v>
      </c>
      <c r="G22" s="66">
        <f>F22+(D22-E22)</f>
        <v>0</v>
      </c>
      <c r="H22" s="66">
        <v>0</v>
      </c>
      <c r="I22" s="34">
        <v>0.04</v>
      </c>
      <c r="J22" s="33">
        <f>I22+(G22-H22)</f>
        <v>0.04</v>
      </c>
      <c r="K22" s="34">
        <v>0.04</v>
      </c>
      <c r="L22" s="34">
        <v>0</v>
      </c>
      <c r="M22" s="33">
        <f t="shared" si="3"/>
        <v>0</v>
      </c>
      <c r="N22" s="34">
        <v>0</v>
      </c>
      <c r="O22" s="61" t="s">
        <v>190</v>
      </c>
      <c r="P22" s="110" t="s">
        <v>172</v>
      </c>
      <c r="Q22" s="138"/>
    </row>
    <row r="23" spans="1:17" ht="15.75">
      <c r="A23" s="137"/>
      <c r="B23" s="40" t="s">
        <v>22</v>
      </c>
      <c r="C23" s="40"/>
      <c r="D23" s="73">
        <f>SUM(D21:D22)</f>
        <v>0.02</v>
      </c>
      <c r="E23" s="73">
        <f aca="true" t="shared" si="7" ref="E23:N23">SUM(E21:E22)</f>
        <v>0.02</v>
      </c>
      <c r="F23" s="73">
        <f t="shared" si="7"/>
        <v>0.02</v>
      </c>
      <c r="G23" s="73">
        <f t="shared" si="7"/>
        <v>0.02</v>
      </c>
      <c r="H23" s="73">
        <f t="shared" si="7"/>
        <v>0.02</v>
      </c>
      <c r="I23" s="73">
        <f t="shared" si="7"/>
        <v>0.06</v>
      </c>
      <c r="J23" s="73">
        <f t="shared" si="7"/>
        <v>0.06</v>
      </c>
      <c r="K23" s="73">
        <f t="shared" si="7"/>
        <v>0.056</v>
      </c>
      <c r="L23" s="73">
        <f>+SUM(L21:L22)</f>
        <v>0.02</v>
      </c>
      <c r="M23" s="73">
        <f t="shared" si="7"/>
        <v>0.024</v>
      </c>
      <c r="N23" s="73">
        <f t="shared" si="7"/>
        <v>0.024</v>
      </c>
      <c r="O23" s="39"/>
      <c r="P23" s="39"/>
      <c r="Q23" s="138"/>
    </row>
    <row r="24" spans="1:17" ht="15.75">
      <c r="A24" s="137"/>
      <c r="B24" s="42" t="s">
        <v>40</v>
      </c>
      <c r="C24" s="42"/>
      <c r="D24" s="74">
        <f>+D20+D17+D15+D11+D7+D5+D23</f>
        <v>0.22</v>
      </c>
      <c r="E24" s="74">
        <f aca="true" t="shared" si="8" ref="E24:N24">+E20+E17+E15+E11+E7+E5+E23</f>
        <v>0.22</v>
      </c>
      <c r="F24" s="74">
        <f t="shared" si="8"/>
        <v>0.2</v>
      </c>
      <c r="G24" s="74">
        <f t="shared" si="8"/>
        <v>0.2</v>
      </c>
      <c r="H24" s="74">
        <f t="shared" si="8"/>
        <v>0.2</v>
      </c>
      <c r="I24" s="74">
        <f>+I20+I17+I15+I11+I7+I5+I23</f>
        <v>0.37999999999999995</v>
      </c>
      <c r="J24" s="74">
        <f t="shared" si="8"/>
        <v>0.37999999999999995</v>
      </c>
      <c r="K24" s="74">
        <f t="shared" si="8"/>
        <v>0.37599999999999995</v>
      </c>
      <c r="L24" s="74">
        <f>L5+L7+L11+L15+L17+L20+L23</f>
        <v>0.19999999999999998</v>
      </c>
      <c r="M24" s="74">
        <f t="shared" si="8"/>
        <v>0.20400000000000001</v>
      </c>
      <c r="N24" s="74">
        <f t="shared" si="8"/>
        <v>0.20400000000000001</v>
      </c>
      <c r="O24" s="43"/>
      <c r="P24" s="43"/>
      <c r="Q24" s="138"/>
    </row>
    <row r="25" spans="1:17" ht="191.25" customHeight="1">
      <c r="A25" s="147" t="s">
        <v>108</v>
      </c>
      <c r="B25" s="149" t="s">
        <v>41</v>
      </c>
      <c r="C25" s="32" t="s">
        <v>42</v>
      </c>
      <c r="D25" s="34">
        <v>0.01</v>
      </c>
      <c r="E25" s="34">
        <v>0.01</v>
      </c>
      <c r="F25" s="66">
        <v>0.01</v>
      </c>
      <c r="G25" s="66">
        <f>F25+(D25-E25)</f>
        <v>0.01</v>
      </c>
      <c r="H25" s="66">
        <v>0.01</v>
      </c>
      <c r="I25" s="34">
        <v>0.01</v>
      </c>
      <c r="J25" s="33">
        <f>I25+(G25-H25)</f>
        <v>0.01</v>
      </c>
      <c r="K25" s="98">
        <v>0.01</v>
      </c>
      <c r="L25" s="98">
        <v>0.01</v>
      </c>
      <c r="M25" s="33">
        <f>(D25+F25+I25+L25)-(E25+H25+K25)</f>
        <v>0.010000000000000002</v>
      </c>
      <c r="N25" s="66">
        <v>0.01</v>
      </c>
      <c r="O25" s="64" t="s">
        <v>124</v>
      </c>
      <c r="P25" s="100" t="s">
        <v>178</v>
      </c>
      <c r="Q25" s="151" t="s">
        <v>217</v>
      </c>
    </row>
    <row r="26" spans="1:17" ht="37.5" customHeight="1">
      <c r="A26" s="148"/>
      <c r="B26" s="150"/>
      <c r="C26" s="32" t="s">
        <v>43</v>
      </c>
      <c r="D26" s="34">
        <v>0.01</v>
      </c>
      <c r="E26" s="34">
        <v>0.01</v>
      </c>
      <c r="F26" s="66">
        <v>0</v>
      </c>
      <c r="G26" s="66">
        <f>F26+(D26-E26)</f>
        <v>0</v>
      </c>
      <c r="H26" s="66">
        <v>0</v>
      </c>
      <c r="I26" s="34">
        <v>0</v>
      </c>
      <c r="J26" s="33">
        <f>I26+(G26-H26)</f>
        <v>0</v>
      </c>
      <c r="K26" s="98">
        <v>0</v>
      </c>
      <c r="L26" s="98">
        <v>0</v>
      </c>
      <c r="M26" s="33">
        <f>(D26+F26+I26+L26)-(E26+H26+K26)</f>
        <v>0</v>
      </c>
      <c r="N26" s="66">
        <v>0</v>
      </c>
      <c r="O26" s="64" t="s">
        <v>125</v>
      </c>
      <c r="P26" s="56" t="s">
        <v>172</v>
      </c>
      <c r="Q26" s="152"/>
    </row>
    <row r="27" spans="1:17" ht="102">
      <c r="A27" s="148"/>
      <c r="B27" s="150"/>
      <c r="C27" s="32" t="s">
        <v>44</v>
      </c>
      <c r="D27" s="34">
        <v>0</v>
      </c>
      <c r="E27" s="34">
        <v>0</v>
      </c>
      <c r="F27" s="66">
        <v>0.01</v>
      </c>
      <c r="G27" s="66">
        <f>F27+(D27-E27)</f>
        <v>0.01</v>
      </c>
      <c r="H27" s="66">
        <v>0.01</v>
      </c>
      <c r="I27" s="34">
        <v>0.01</v>
      </c>
      <c r="J27" s="33">
        <f>I27+(G27-H27)</f>
        <v>0.01</v>
      </c>
      <c r="K27" s="98">
        <v>0.01</v>
      </c>
      <c r="L27" s="98">
        <v>0.01</v>
      </c>
      <c r="M27" s="33">
        <f>(D27+F27+I27+L27)-(E27+H27+K27)</f>
        <v>0.009999999999999998</v>
      </c>
      <c r="N27" s="66">
        <v>0.01</v>
      </c>
      <c r="O27" s="61" t="s">
        <v>126</v>
      </c>
      <c r="P27" s="118" t="s">
        <v>179</v>
      </c>
      <c r="Q27" s="152"/>
    </row>
    <row r="28" spans="1:17" s="3" customFormat="1" ht="15">
      <c r="A28" s="148"/>
      <c r="B28" s="150"/>
      <c r="C28" s="44"/>
      <c r="D28" s="45">
        <f>+SUM(D25:D27)</f>
        <v>0.02</v>
      </c>
      <c r="E28" s="45">
        <f aca="true" t="shared" si="9" ref="E28:N28">+SUM(E25:E27)</f>
        <v>0.02</v>
      </c>
      <c r="F28" s="45">
        <f t="shared" si="9"/>
        <v>0.02</v>
      </c>
      <c r="G28" s="45">
        <f t="shared" si="9"/>
        <v>0.02</v>
      </c>
      <c r="H28" s="45">
        <f t="shared" si="9"/>
        <v>0.02</v>
      </c>
      <c r="I28" s="45">
        <f t="shared" si="9"/>
        <v>0.02</v>
      </c>
      <c r="J28" s="45">
        <f t="shared" si="9"/>
        <v>0.02</v>
      </c>
      <c r="K28" s="45">
        <f t="shared" si="9"/>
        <v>0.02</v>
      </c>
      <c r="L28" s="45">
        <f>+SUM(L25:L27)</f>
        <v>0.02</v>
      </c>
      <c r="M28" s="45">
        <f t="shared" si="9"/>
        <v>0.02</v>
      </c>
      <c r="N28" s="45">
        <f t="shared" si="9"/>
        <v>0.02</v>
      </c>
      <c r="O28" s="63"/>
      <c r="P28" s="46"/>
      <c r="Q28" s="152"/>
    </row>
    <row r="29" spans="1:17" ht="114.75">
      <c r="A29" s="148"/>
      <c r="B29" s="150"/>
      <c r="C29" s="32" t="s">
        <v>45</v>
      </c>
      <c r="D29" s="34">
        <v>0.01</v>
      </c>
      <c r="E29" s="34">
        <v>0.01</v>
      </c>
      <c r="F29" s="66">
        <v>0.01</v>
      </c>
      <c r="G29" s="66">
        <f>F29+(D29-E29)</f>
        <v>0.01</v>
      </c>
      <c r="H29" s="66">
        <v>0.01</v>
      </c>
      <c r="I29" s="66">
        <v>0.01</v>
      </c>
      <c r="J29" s="33">
        <f>I29+(G29-H29)</f>
        <v>0.01</v>
      </c>
      <c r="K29" s="98">
        <v>0.01</v>
      </c>
      <c r="L29" s="98">
        <v>0.01</v>
      </c>
      <c r="M29" s="33">
        <f>(D29+F29+I29+L29)-(E29+H29+K29)</f>
        <v>0.010000000000000002</v>
      </c>
      <c r="N29" s="34">
        <v>0.01</v>
      </c>
      <c r="O29" s="64" t="s">
        <v>127</v>
      </c>
      <c r="P29" s="119" t="s">
        <v>207</v>
      </c>
      <c r="Q29" s="152"/>
    </row>
    <row r="30" spans="1:17" ht="51">
      <c r="A30" s="148"/>
      <c r="B30" s="150"/>
      <c r="C30" s="32" t="s">
        <v>46</v>
      </c>
      <c r="D30" s="34">
        <v>0</v>
      </c>
      <c r="E30" s="34">
        <v>0</v>
      </c>
      <c r="F30" s="66">
        <v>0.01</v>
      </c>
      <c r="G30" s="66">
        <f>F30+(D30-E30)</f>
        <v>0.01</v>
      </c>
      <c r="H30" s="66">
        <v>0.01</v>
      </c>
      <c r="I30" s="66">
        <v>0</v>
      </c>
      <c r="J30" s="33">
        <f>I30+(G30-H30)</f>
        <v>0</v>
      </c>
      <c r="K30" s="98">
        <v>0</v>
      </c>
      <c r="L30" s="98">
        <v>0.01</v>
      </c>
      <c r="M30" s="33">
        <f>(D30+F30+I30+L30)-(E30+H30+K30)</f>
        <v>0.01</v>
      </c>
      <c r="N30" s="34">
        <v>0.01</v>
      </c>
      <c r="O30" s="64" t="s">
        <v>128</v>
      </c>
      <c r="P30" s="120"/>
      <c r="Q30" s="152"/>
    </row>
    <row r="31" spans="1:17" s="5" customFormat="1" ht="15.75" customHeight="1">
      <c r="A31" s="148"/>
      <c r="B31" s="150"/>
      <c r="C31" s="92"/>
      <c r="D31" s="45">
        <f>+SUM(D29:D30)</f>
        <v>0.01</v>
      </c>
      <c r="E31" s="45">
        <f aca="true" t="shared" si="10" ref="E31:N31">+SUM(E29:E30)</f>
        <v>0.01</v>
      </c>
      <c r="F31" s="45">
        <f t="shared" si="10"/>
        <v>0.02</v>
      </c>
      <c r="G31" s="45">
        <f t="shared" si="10"/>
        <v>0.02</v>
      </c>
      <c r="H31" s="45">
        <f t="shared" si="10"/>
        <v>0.02</v>
      </c>
      <c r="I31" s="45">
        <f t="shared" si="10"/>
        <v>0.01</v>
      </c>
      <c r="J31" s="45">
        <f t="shared" si="10"/>
        <v>0.01</v>
      </c>
      <c r="K31" s="45">
        <f t="shared" si="10"/>
        <v>0.01</v>
      </c>
      <c r="L31" s="45">
        <f t="shared" si="10"/>
        <v>0.02</v>
      </c>
      <c r="M31" s="45">
        <f t="shared" si="10"/>
        <v>0.020000000000000004</v>
      </c>
      <c r="N31" s="45">
        <f t="shared" si="10"/>
        <v>0.02</v>
      </c>
      <c r="O31" s="63"/>
      <c r="P31" s="46"/>
      <c r="Q31" s="152"/>
    </row>
    <row r="32" spans="1:17" ht="126" customHeight="1">
      <c r="A32" s="148"/>
      <c r="B32" s="150"/>
      <c r="C32" s="32" t="s">
        <v>47</v>
      </c>
      <c r="D32" s="34">
        <v>0</v>
      </c>
      <c r="E32" s="34">
        <v>0</v>
      </c>
      <c r="F32" s="66">
        <v>0</v>
      </c>
      <c r="G32" s="66">
        <f>F32+(D32-E32)</f>
        <v>0</v>
      </c>
      <c r="H32" s="66">
        <v>0</v>
      </c>
      <c r="I32" s="66">
        <v>0.01</v>
      </c>
      <c r="J32" s="33">
        <f>I32+(G32-H32)</f>
        <v>0.01</v>
      </c>
      <c r="K32" s="98">
        <v>0.01</v>
      </c>
      <c r="L32" s="98">
        <v>0</v>
      </c>
      <c r="M32" s="33">
        <f>(D32+F32+I32+L32)-(E32+H32+K32)</f>
        <v>0</v>
      </c>
      <c r="N32" s="34">
        <f>(E32+G32+J32+M32)-(F32+I32+L32)</f>
        <v>0</v>
      </c>
      <c r="O32" s="64" t="s">
        <v>129</v>
      </c>
      <c r="P32" s="110" t="s">
        <v>172</v>
      </c>
      <c r="Q32" s="152"/>
    </row>
    <row r="33" spans="1:17" ht="66" customHeight="1">
      <c r="A33" s="148"/>
      <c r="B33" s="150"/>
      <c r="C33" s="32" t="s">
        <v>48</v>
      </c>
      <c r="D33" s="34">
        <v>0</v>
      </c>
      <c r="E33" s="34">
        <v>0</v>
      </c>
      <c r="F33" s="66">
        <v>0.01</v>
      </c>
      <c r="G33" s="66">
        <f>F33+(D33-E33)</f>
        <v>0.01</v>
      </c>
      <c r="H33" s="66">
        <v>0.01</v>
      </c>
      <c r="I33" s="66">
        <v>0</v>
      </c>
      <c r="J33" s="33">
        <f>I33+(G33-H33)</f>
        <v>0</v>
      </c>
      <c r="K33" s="98">
        <v>0</v>
      </c>
      <c r="L33" s="98">
        <v>0</v>
      </c>
      <c r="M33" s="33">
        <f>(D33+F33+I33+L33)-(E33+H33+K33)</f>
        <v>0</v>
      </c>
      <c r="N33" s="34">
        <f>(E33+G33+J33+M33)-(F33+I33+L33)</f>
        <v>0</v>
      </c>
      <c r="O33" s="64" t="s">
        <v>130</v>
      </c>
      <c r="P33" s="56" t="s">
        <v>172</v>
      </c>
      <c r="Q33" s="152"/>
    </row>
    <row r="34" spans="1:17" s="5" customFormat="1" ht="15.75" customHeight="1">
      <c r="A34" s="148"/>
      <c r="B34" s="150"/>
      <c r="C34" s="92"/>
      <c r="D34" s="45">
        <f>+SUM(D32:D33)</f>
        <v>0</v>
      </c>
      <c r="E34" s="45">
        <f aca="true" t="shared" si="11" ref="E34:N34">+SUM(E32:E33)</f>
        <v>0</v>
      </c>
      <c r="F34" s="45">
        <f t="shared" si="11"/>
        <v>0.01</v>
      </c>
      <c r="G34" s="45">
        <f t="shared" si="11"/>
        <v>0.01</v>
      </c>
      <c r="H34" s="45">
        <f t="shared" si="11"/>
        <v>0.01</v>
      </c>
      <c r="I34" s="45">
        <f t="shared" si="11"/>
        <v>0.01</v>
      </c>
      <c r="J34" s="45">
        <f t="shared" si="11"/>
        <v>0.01</v>
      </c>
      <c r="K34" s="45">
        <f t="shared" si="11"/>
        <v>0.01</v>
      </c>
      <c r="L34" s="45">
        <f t="shared" si="11"/>
        <v>0</v>
      </c>
      <c r="M34" s="45">
        <f t="shared" si="11"/>
        <v>0</v>
      </c>
      <c r="N34" s="45">
        <f t="shared" si="11"/>
        <v>0</v>
      </c>
      <c r="O34" s="63"/>
      <c r="P34" s="46"/>
      <c r="Q34" s="152"/>
    </row>
    <row r="35" spans="1:17" ht="102">
      <c r="A35" s="148"/>
      <c r="B35" s="150"/>
      <c r="C35" s="32" t="s">
        <v>49</v>
      </c>
      <c r="D35" s="34">
        <v>0.01</v>
      </c>
      <c r="E35" s="34">
        <v>0.01</v>
      </c>
      <c r="F35" s="66">
        <v>0.01</v>
      </c>
      <c r="G35" s="66">
        <f>F35+(D35-E35)</f>
        <v>0.01</v>
      </c>
      <c r="H35" s="66">
        <v>0.01</v>
      </c>
      <c r="I35" s="34">
        <v>0.01</v>
      </c>
      <c r="J35" s="33">
        <f>I35+(G35-H35)</f>
        <v>0.01</v>
      </c>
      <c r="K35" s="98">
        <v>0.01</v>
      </c>
      <c r="L35" s="98">
        <v>0.01</v>
      </c>
      <c r="M35" s="33">
        <f>(D35+F35+I35+L35)-(E35+H35+K35)</f>
        <v>0.010000000000000002</v>
      </c>
      <c r="N35" s="66">
        <v>0.01</v>
      </c>
      <c r="O35" s="64" t="s">
        <v>131</v>
      </c>
      <c r="P35" s="112" t="s">
        <v>185</v>
      </c>
      <c r="Q35" s="152"/>
    </row>
    <row r="36" spans="1:17" ht="89.25">
      <c r="A36" s="148"/>
      <c r="B36" s="150"/>
      <c r="C36" s="32" t="s">
        <v>50</v>
      </c>
      <c r="D36" s="34">
        <v>0</v>
      </c>
      <c r="E36" s="34">
        <v>0</v>
      </c>
      <c r="F36" s="66">
        <v>0.01</v>
      </c>
      <c r="G36" s="66">
        <f>F36+(D36-E36)</f>
        <v>0.01</v>
      </c>
      <c r="H36" s="66">
        <v>0.01</v>
      </c>
      <c r="I36" s="34">
        <v>0</v>
      </c>
      <c r="J36" s="33">
        <f>I36+(G36-H36)</f>
        <v>0</v>
      </c>
      <c r="K36" s="98">
        <v>0</v>
      </c>
      <c r="L36" s="98">
        <v>0.01</v>
      </c>
      <c r="M36" s="33">
        <f>(D36+F36+I36+L36)-(E36+H36+K36)</f>
        <v>0.01</v>
      </c>
      <c r="N36" s="66">
        <v>0.01</v>
      </c>
      <c r="O36" s="64" t="s">
        <v>132</v>
      </c>
      <c r="P36" s="115" t="s">
        <v>208</v>
      </c>
      <c r="Q36" s="152"/>
    </row>
    <row r="37" spans="1:17" ht="102">
      <c r="A37" s="148"/>
      <c r="B37" s="150"/>
      <c r="C37" s="32" t="s">
        <v>51</v>
      </c>
      <c r="D37" s="34">
        <v>0.01</v>
      </c>
      <c r="E37" s="34">
        <v>0.01</v>
      </c>
      <c r="F37" s="66">
        <v>0.01</v>
      </c>
      <c r="G37" s="66">
        <f>F37+(D37-E37)</f>
        <v>0.01</v>
      </c>
      <c r="H37" s="66">
        <v>0.01</v>
      </c>
      <c r="I37" s="34">
        <v>0.01</v>
      </c>
      <c r="J37" s="33">
        <f>I37+(G37-H37)</f>
        <v>0.01</v>
      </c>
      <c r="K37" s="98">
        <v>0.01</v>
      </c>
      <c r="L37" s="98">
        <v>0.01</v>
      </c>
      <c r="M37" s="33">
        <f>(D37+F37+I37+L37)-(E37+H37+K37)</f>
        <v>0.010000000000000002</v>
      </c>
      <c r="N37" s="66">
        <v>0.01</v>
      </c>
      <c r="O37" s="64" t="s">
        <v>133</v>
      </c>
      <c r="P37" s="113" t="s">
        <v>186</v>
      </c>
      <c r="Q37" s="152"/>
    </row>
    <row r="38" spans="1:17" ht="125.25" customHeight="1">
      <c r="A38" s="148"/>
      <c r="B38" s="150"/>
      <c r="C38" s="32" t="s">
        <v>52</v>
      </c>
      <c r="D38" s="34">
        <v>0.01</v>
      </c>
      <c r="E38" s="34">
        <v>0.01</v>
      </c>
      <c r="F38" s="66">
        <v>0.01</v>
      </c>
      <c r="G38" s="66">
        <f>F38+(D38-E38)</f>
        <v>0.01</v>
      </c>
      <c r="H38" s="66">
        <v>0.01</v>
      </c>
      <c r="I38" s="34">
        <v>0.01</v>
      </c>
      <c r="J38" s="33">
        <f>I38+(G38-H38)</f>
        <v>0.01</v>
      </c>
      <c r="K38" s="98">
        <v>0.01</v>
      </c>
      <c r="L38" s="98">
        <v>0.01</v>
      </c>
      <c r="M38" s="33">
        <f>(D38+F38+I38+L38)-(E38+H38+K38)</f>
        <v>0.010000000000000002</v>
      </c>
      <c r="N38" s="66">
        <v>0.01</v>
      </c>
      <c r="O38" s="64" t="s">
        <v>134</v>
      </c>
      <c r="P38" s="118" t="s">
        <v>209</v>
      </c>
      <c r="Q38" s="152"/>
    </row>
    <row r="39" spans="1:17" s="5" customFormat="1" ht="16.5" customHeight="1">
      <c r="A39" s="148"/>
      <c r="B39" s="150"/>
      <c r="C39" s="92"/>
      <c r="D39" s="45">
        <f>+SUM(D35:D38)</f>
        <v>0.03</v>
      </c>
      <c r="E39" s="45">
        <f aca="true" t="shared" si="12" ref="E39:N39">+SUM(E35:E38)</f>
        <v>0.03</v>
      </c>
      <c r="F39" s="45">
        <f t="shared" si="12"/>
        <v>0.04</v>
      </c>
      <c r="G39" s="45">
        <f t="shared" si="12"/>
        <v>0.04</v>
      </c>
      <c r="H39" s="45">
        <f t="shared" si="12"/>
        <v>0.04</v>
      </c>
      <c r="I39" s="45">
        <f t="shared" si="12"/>
        <v>0.03</v>
      </c>
      <c r="J39" s="45">
        <f t="shared" si="12"/>
        <v>0.03</v>
      </c>
      <c r="K39" s="45">
        <f t="shared" si="12"/>
        <v>0.03</v>
      </c>
      <c r="L39" s="45">
        <f>+SUM(L35:L38)</f>
        <v>0.04</v>
      </c>
      <c r="M39" s="45">
        <f t="shared" si="12"/>
        <v>0.04000000000000001</v>
      </c>
      <c r="N39" s="45">
        <f t="shared" si="12"/>
        <v>0.04</v>
      </c>
      <c r="O39" s="65" t="s">
        <v>53</v>
      </c>
      <c r="P39" s="47"/>
      <c r="Q39" s="152"/>
    </row>
    <row r="40" spans="1:17" ht="127.5">
      <c r="A40" s="148"/>
      <c r="B40" s="150"/>
      <c r="C40" s="32" t="s">
        <v>54</v>
      </c>
      <c r="D40" s="34">
        <v>0.01</v>
      </c>
      <c r="E40" s="34">
        <v>0.01</v>
      </c>
      <c r="F40" s="66">
        <v>0.01</v>
      </c>
      <c r="G40" s="66">
        <f>F40+(D40-E40)</f>
        <v>0.01</v>
      </c>
      <c r="H40" s="66">
        <v>0.01</v>
      </c>
      <c r="I40" s="34">
        <v>0.0003</v>
      </c>
      <c r="J40" s="33">
        <f>I40+(G40-H40)</f>
        <v>0.0003</v>
      </c>
      <c r="K40" s="99">
        <v>0.0003</v>
      </c>
      <c r="L40" s="99">
        <v>0.0003</v>
      </c>
      <c r="M40" s="33">
        <f>(D40+F40+I40+L40)-(E40+H40+K40)</f>
        <v>0.00030000000000000165</v>
      </c>
      <c r="N40" s="34">
        <v>0.0003</v>
      </c>
      <c r="O40" s="64" t="s">
        <v>135</v>
      </c>
      <c r="P40" s="121" t="s">
        <v>180</v>
      </c>
      <c r="Q40" s="152"/>
    </row>
    <row r="41" spans="1:17" ht="120">
      <c r="A41" s="148"/>
      <c r="B41" s="150"/>
      <c r="C41" s="32" t="s">
        <v>55</v>
      </c>
      <c r="D41" s="34">
        <v>0.0005</v>
      </c>
      <c r="E41" s="34">
        <v>0.0005</v>
      </c>
      <c r="F41" s="66">
        <v>0.0005</v>
      </c>
      <c r="G41" s="66">
        <f>F41+(D41-E41)</f>
        <v>0.0005</v>
      </c>
      <c r="H41" s="66">
        <v>0.0005</v>
      </c>
      <c r="I41" s="34">
        <v>0.0005</v>
      </c>
      <c r="J41" s="33">
        <f>I41+(G41-H41)</f>
        <v>0.0005</v>
      </c>
      <c r="K41" s="99">
        <v>0.0005</v>
      </c>
      <c r="L41" s="99">
        <v>0.0005</v>
      </c>
      <c r="M41" s="33">
        <f>(D41+F41+I41+L41)-(E41+H41+K41)</f>
        <v>0.0005</v>
      </c>
      <c r="N41" s="34">
        <v>0.0005</v>
      </c>
      <c r="O41" s="64" t="s">
        <v>136</v>
      </c>
      <c r="P41" s="122" t="s">
        <v>181</v>
      </c>
      <c r="Q41" s="152"/>
    </row>
    <row r="42" spans="1:17" ht="138.75" customHeight="1">
      <c r="A42" s="148"/>
      <c r="B42" s="150"/>
      <c r="C42" s="32" t="s">
        <v>56</v>
      </c>
      <c r="D42" s="34">
        <v>0.0005</v>
      </c>
      <c r="E42" s="34">
        <v>0.0005</v>
      </c>
      <c r="F42" s="66">
        <v>0.0005</v>
      </c>
      <c r="G42" s="66">
        <f>F42+(D42-E42)</f>
        <v>0.0005</v>
      </c>
      <c r="H42" s="66">
        <v>0.0005</v>
      </c>
      <c r="I42" s="34">
        <v>0.0005</v>
      </c>
      <c r="J42" s="33">
        <f>I42+(G42-H42)</f>
        <v>0.0005</v>
      </c>
      <c r="K42" s="99">
        <v>0.0005</v>
      </c>
      <c r="L42" s="99">
        <v>0.0005</v>
      </c>
      <c r="M42" s="33">
        <f>(D42+F42+I42+L42)-(E42+H42+K42)</f>
        <v>0.0005</v>
      </c>
      <c r="N42" s="34">
        <v>0.0005</v>
      </c>
      <c r="O42" s="64" t="s">
        <v>137</v>
      </c>
      <c r="P42" s="123" t="s">
        <v>182</v>
      </c>
      <c r="Q42" s="152"/>
    </row>
    <row r="43" spans="1:17" s="6" customFormat="1" ht="15.75" customHeight="1">
      <c r="A43" s="148"/>
      <c r="B43" s="150"/>
      <c r="C43" s="92"/>
      <c r="D43" s="45">
        <f>+SUM(D40:D42)</f>
        <v>0.011000000000000001</v>
      </c>
      <c r="E43" s="45">
        <f aca="true" t="shared" si="13" ref="E43:N43">+SUM(E40:E42)</f>
        <v>0.011000000000000001</v>
      </c>
      <c r="F43" s="45">
        <f t="shared" si="13"/>
        <v>0.011000000000000001</v>
      </c>
      <c r="G43" s="45">
        <f t="shared" si="13"/>
        <v>0.011000000000000001</v>
      </c>
      <c r="H43" s="45">
        <f t="shared" si="13"/>
        <v>0.011000000000000001</v>
      </c>
      <c r="I43" s="45">
        <f t="shared" si="13"/>
        <v>0.0013</v>
      </c>
      <c r="J43" s="45">
        <f t="shared" si="13"/>
        <v>0.0013</v>
      </c>
      <c r="K43" s="45">
        <f t="shared" si="13"/>
        <v>0.0013</v>
      </c>
      <c r="L43" s="45">
        <f>+SUM(L40:L42)</f>
        <v>0.0013</v>
      </c>
      <c r="M43" s="45">
        <f t="shared" si="13"/>
        <v>0.0013000000000000017</v>
      </c>
      <c r="N43" s="45">
        <f t="shared" si="13"/>
        <v>0.0013</v>
      </c>
      <c r="O43" s="63"/>
      <c r="P43" s="46"/>
      <c r="Q43" s="152"/>
    </row>
    <row r="44" spans="1:17" ht="71.25" customHeight="1">
      <c r="A44" s="148"/>
      <c r="B44" s="150"/>
      <c r="C44" s="32" t="s">
        <v>57</v>
      </c>
      <c r="D44" s="34">
        <v>0</v>
      </c>
      <c r="E44" s="34">
        <v>0</v>
      </c>
      <c r="F44" s="66">
        <v>0</v>
      </c>
      <c r="G44" s="66">
        <f>F44+(D44-E44)</f>
        <v>0</v>
      </c>
      <c r="H44" s="66">
        <v>0</v>
      </c>
      <c r="I44" s="34">
        <v>0.0005</v>
      </c>
      <c r="J44" s="33">
        <f>I44+(G44-H44)</f>
        <v>0.0005</v>
      </c>
      <c r="K44" s="66">
        <v>0.0005</v>
      </c>
      <c r="L44" s="66">
        <v>0</v>
      </c>
      <c r="M44" s="33">
        <f>(D44+F44+I44+L44)-(E44+H44+K44)</f>
        <v>0</v>
      </c>
      <c r="N44" s="34">
        <f>(E44+G44+J44+M44)-(F44+I44+L44)</f>
        <v>0</v>
      </c>
      <c r="O44" s="64" t="s">
        <v>138</v>
      </c>
      <c r="P44" s="110" t="s">
        <v>172</v>
      </c>
      <c r="Q44" s="152"/>
    </row>
    <row r="45" spans="1:17" s="3" customFormat="1" ht="17.25" customHeight="1">
      <c r="A45" s="148"/>
      <c r="B45" s="150"/>
      <c r="C45" s="92"/>
      <c r="D45" s="45">
        <f>+D44</f>
        <v>0</v>
      </c>
      <c r="E45" s="45">
        <f aca="true" t="shared" si="14" ref="E45:N45">+E44</f>
        <v>0</v>
      </c>
      <c r="F45" s="45">
        <f t="shared" si="14"/>
        <v>0</v>
      </c>
      <c r="G45" s="45">
        <f t="shared" si="14"/>
        <v>0</v>
      </c>
      <c r="H45" s="45">
        <f t="shared" si="14"/>
        <v>0</v>
      </c>
      <c r="I45" s="45">
        <f t="shared" si="14"/>
        <v>0.0005</v>
      </c>
      <c r="J45" s="45">
        <f t="shared" si="14"/>
        <v>0.0005</v>
      </c>
      <c r="K45" s="45">
        <f t="shared" si="14"/>
        <v>0.0005</v>
      </c>
      <c r="L45" s="45">
        <f>+SUM(L44)</f>
        <v>0</v>
      </c>
      <c r="M45" s="45">
        <f t="shared" si="14"/>
        <v>0</v>
      </c>
      <c r="N45" s="45">
        <f t="shared" si="14"/>
        <v>0</v>
      </c>
      <c r="O45" s="63"/>
      <c r="P45" s="46"/>
      <c r="Q45" s="152"/>
    </row>
    <row r="46" spans="1:17" ht="134.25" customHeight="1">
      <c r="A46" s="148"/>
      <c r="B46" s="150"/>
      <c r="C46" s="32" t="s">
        <v>58</v>
      </c>
      <c r="D46" s="34">
        <v>0</v>
      </c>
      <c r="E46" s="34">
        <v>0</v>
      </c>
      <c r="F46" s="66">
        <v>0.0005</v>
      </c>
      <c r="G46" s="66">
        <f>F46+(D46-E46)</f>
        <v>0.0005</v>
      </c>
      <c r="H46" s="66">
        <v>0.0005</v>
      </c>
      <c r="I46" s="34">
        <v>0</v>
      </c>
      <c r="J46" s="33">
        <f>I46+(G46-H46)</f>
        <v>0</v>
      </c>
      <c r="K46" s="34">
        <v>0</v>
      </c>
      <c r="L46" s="34">
        <v>0</v>
      </c>
      <c r="M46" s="33">
        <f>(D46+F46+I46+L46)-(E46+H46+K46)</f>
        <v>0</v>
      </c>
      <c r="N46" s="34">
        <v>0</v>
      </c>
      <c r="O46" s="64" t="s">
        <v>139</v>
      </c>
      <c r="P46" s="110" t="s">
        <v>172</v>
      </c>
      <c r="Q46" s="152"/>
    </row>
    <row r="47" spans="1:17" ht="90.75" customHeight="1">
      <c r="A47" s="148"/>
      <c r="B47" s="150"/>
      <c r="C47" s="32" t="s">
        <v>59</v>
      </c>
      <c r="D47" s="34">
        <v>0</v>
      </c>
      <c r="E47" s="34">
        <v>0</v>
      </c>
      <c r="F47" s="66">
        <v>0</v>
      </c>
      <c r="G47" s="66">
        <f>F47+(D47-E47)</f>
        <v>0</v>
      </c>
      <c r="H47" s="66">
        <v>0</v>
      </c>
      <c r="I47" s="34">
        <v>0.0005</v>
      </c>
      <c r="J47" s="33">
        <f>I47+(G47-H47)</f>
        <v>0.0005</v>
      </c>
      <c r="K47" s="34">
        <v>0.0005</v>
      </c>
      <c r="L47" s="34">
        <v>0.0005</v>
      </c>
      <c r="M47" s="33">
        <f>(D47+F47+I47+L47)-(E47+H47+K47)</f>
        <v>0.0005</v>
      </c>
      <c r="N47" s="34">
        <v>0.0005</v>
      </c>
      <c r="O47" s="64" t="s">
        <v>140</v>
      </c>
      <c r="P47" s="124" t="s">
        <v>201</v>
      </c>
      <c r="Q47" s="152"/>
    </row>
    <row r="48" spans="1:17" ht="97.5" customHeight="1">
      <c r="A48" s="148"/>
      <c r="B48" s="150"/>
      <c r="C48" s="32" t="s">
        <v>60</v>
      </c>
      <c r="D48" s="34">
        <v>0</v>
      </c>
      <c r="E48" s="34">
        <v>0</v>
      </c>
      <c r="F48" s="66">
        <v>0</v>
      </c>
      <c r="G48" s="66">
        <f>F48+(D48-E48)</f>
        <v>0</v>
      </c>
      <c r="H48" s="66">
        <v>0</v>
      </c>
      <c r="I48" s="34">
        <v>0</v>
      </c>
      <c r="J48" s="33">
        <f>I48+(G48-H48)</f>
        <v>0</v>
      </c>
      <c r="K48" s="34">
        <v>0</v>
      </c>
      <c r="L48" s="34">
        <v>0.0005</v>
      </c>
      <c r="M48" s="33">
        <f>(D48+F48+I48+L48)-(E48+H48+K48)</f>
        <v>0.0005</v>
      </c>
      <c r="N48" s="34">
        <v>0.0005</v>
      </c>
      <c r="O48" s="64" t="s">
        <v>141</v>
      </c>
      <c r="P48" s="124" t="s">
        <v>201</v>
      </c>
      <c r="Q48" s="152"/>
    </row>
    <row r="49" spans="1:17" s="3" customFormat="1" ht="15.75" customHeight="1">
      <c r="A49" s="148"/>
      <c r="B49" s="150"/>
      <c r="C49" s="92"/>
      <c r="D49" s="45">
        <f>+SUM(D46:D48)</f>
        <v>0</v>
      </c>
      <c r="E49" s="45">
        <f aca="true" t="shared" si="15" ref="E49:N49">+SUM(E46:E48)</f>
        <v>0</v>
      </c>
      <c r="F49" s="45">
        <f t="shared" si="15"/>
        <v>0.0005</v>
      </c>
      <c r="G49" s="45">
        <f t="shared" si="15"/>
        <v>0.0005</v>
      </c>
      <c r="H49" s="45">
        <f t="shared" si="15"/>
        <v>0.0005</v>
      </c>
      <c r="I49" s="45">
        <f t="shared" si="15"/>
        <v>0.0005</v>
      </c>
      <c r="J49" s="45">
        <f t="shared" si="15"/>
        <v>0.0005</v>
      </c>
      <c r="K49" s="45">
        <f t="shared" si="15"/>
        <v>0.0005</v>
      </c>
      <c r="L49" s="45">
        <f>+SUM(L46:L48)</f>
        <v>0.001</v>
      </c>
      <c r="M49" s="45">
        <f t="shared" si="15"/>
        <v>0.001</v>
      </c>
      <c r="N49" s="45">
        <f t="shared" si="15"/>
        <v>0.001</v>
      </c>
      <c r="O49" s="63"/>
      <c r="P49" s="101"/>
      <c r="Q49" s="152"/>
    </row>
    <row r="50" spans="1:17" ht="61.5" customHeight="1">
      <c r="A50" s="148"/>
      <c r="B50" s="150"/>
      <c r="C50" s="32" t="s">
        <v>61</v>
      </c>
      <c r="D50" s="34">
        <v>0.0005</v>
      </c>
      <c r="E50" s="34">
        <v>0.0005</v>
      </c>
      <c r="F50" s="66">
        <v>0</v>
      </c>
      <c r="G50" s="66">
        <f>F50+(D50-E50)</f>
        <v>0</v>
      </c>
      <c r="H50" s="66">
        <v>0</v>
      </c>
      <c r="I50" s="34">
        <v>0</v>
      </c>
      <c r="J50" s="33">
        <f>I50+(G50-H50)</f>
        <v>0</v>
      </c>
      <c r="K50" s="34">
        <v>0</v>
      </c>
      <c r="L50" s="34">
        <v>0</v>
      </c>
      <c r="M50" s="33">
        <f>(D50+F50+I50+L50)-(E50+H50+K50)</f>
        <v>0</v>
      </c>
      <c r="N50" s="34">
        <v>0</v>
      </c>
      <c r="O50" s="64" t="s">
        <v>142</v>
      </c>
      <c r="P50" s="56" t="s">
        <v>172</v>
      </c>
      <c r="Q50" s="152"/>
    </row>
    <row r="51" spans="1:17" ht="177" customHeight="1">
      <c r="A51" s="148"/>
      <c r="B51" s="150"/>
      <c r="C51" s="32" t="s">
        <v>62</v>
      </c>
      <c r="D51" s="34">
        <v>0.0005</v>
      </c>
      <c r="E51" s="34">
        <v>0.0005</v>
      </c>
      <c r="F51" s="66">
        <v>0</v>
      </c>
      <c r="G51" s="66">
        <f>F51+(D51-E51)</f>
        <v>0</v>
      </c>
      <c r="H51" s="66">
        <v>0</v>
      </c>
      <c r="I51" s="34">
        <v>0</v>
      </c>
      <c r="J51" s="33">
        <f>I51+(G51-H51)</f>
        <v>0</v>
      </c>
      <c r="K51" s="34">
        <v>0</v>
      </c>
      <c r="L51" s="34">
        <v>0</v>
      </c>
      <c r="M51" s="33">
        <f>(D51+F51+I51+L51)-(E51+H51+K51)</f>
        <v>0</v>
      </c>
      <c r="N51" s="34">
        <v>0</v>
      </c>
      <c r="O51" s="64" t="s">
        <v>143</v>
      </c>
      <c r="P51" s="102" t="s">
        <v>172</v>
      </c>
      <c r="Q51" s="152"/>
    </row>
    <row r="52" spans="1:17" ht="114" customHeight="1">
      <c r="A52" s="148"/>
      <c r="B52" s="150"/>
      <c r="C52" s="56" t="s">
        <v>63</v>
      </c>
      <c r="D52" s="34">
        <v>0</v>
      </c>
      <c r="E52" s="34">
        <v>0</v>
      </c>
      <c r="F52" s="66">
        <v>0.0005</v>
      </c>
      <c r="G52" s="66">
        <f>F52+(D52-E52)</f>
        <v>0.0005</v>
      </c>
      <c r="H52" s="66">
        <v>0.0005</v>
      </c>
      <c r="I52" s="34">
        <v>0.0005</v>
      </c>
      <c r="J52" s="33">
        <f>I52+(G52-H52)</f>
        <v>0.0005</v>
      </c>
      <c r="K52" s="34">
        <v>0.0005</v>
      </c>
      <c r="L52" s="34">
        <v>0.0005</v>
      </c>
      <c r="M52" s="33">
        <f>(D52+F52+I52+L52)-(E52+H52+K52)</f>
        <v>0.0005</v>
      </c>
      <c r="N52" s="34">
        <v>0.0005</v>
      </c>
      <c r="O52" s="64" t="s">
        <v>144</v>
      </c>
      <c r="P52" s="121" t="s">
        <v>210</v>
      </c>
      <c r="Q52" s="152"/>
    </row>
    <row r="53" spans="1:17" s="3" customFormat="1" ht="15.75" customHeight="1">
      <c r="A53" s="148"/>
      <c r="B53" s="150"/>
      <c r="C53" s="92"/>
      <c r="D53" s="45">
        <f>+SUM(D50:D52)</f>
        <v>0.001</v>
      </c>
      <c r="E53" s="45">
        <f aca="true" t="shared" si="16" ref="E53:N53">+SUM(E50:E52)</f>
        <v>0.001</v>
      </c>
      <c r="F53" s="45">
        <f t="shared" si="16"/>
        <v>0.0005</v>
      </c>
      <c r="G53" s="45">
        <f t="shared" si="16"/>
        <v>0.0005</v>
      </c>
      <c r="H53" s="45">
        <f t="shared" si="16"/>
        <v>0.0005</v>
      </c>
      <c r="I53" s="45">
        <f t="shared" si="16"/>
        <v>0.0005</v>
      </c>
      <c r="J53" s="45">
        <f t="shared" si="16"/>
        <v>0.0005</v>
      </c>
      <c r="K53" s="45">
        <f t="shared" si="16"/>
        <v>0.0005</v>
      </c>
      <c r="L53" s="45">
        <f t="shared" si="16"/>
        <v>0.0005</v>
      </c>
      <c r="M53" s="45">
        <f t="shared" si="16"/>
        <v>0.0005</v>
      </c>
      <c r="N53" s="45">
        <f t="shared" si="16"/>
        <v>0.0005</v>
      </c>
      <c r="O53" s="63"/>
      <c r="P53" s="46"/>
      <c r="Q53" s="152"/>
    </row>
    <row r="54" spans="1:17" ht="186.75" customHeight="1">
      <c r="A54" s="148"/>
      <c r="B54" s="150"/>
      <c r="C54" s="32" t="s">
        <v>64</v>
      </c>
      <c r="D54" s="34">
        <v>0</v>
      </c>
      <c r="E54" s="34">
        <v>0</v>
      </c>
      <c r="F54" s="66">
        <v>0</v>
      </c>
      <c r="G54" s="66">
        <f>F54+(D54-E54)</f>
        <v>0</v>
      </c>
      <c r="H54" s="66">
        <v>0</v>
      </c>
      <c r="I54" s="34">
        <v>0.01</v>
      </c>
      <c r="J54" s="33">
        <f>I54+(G54-H54)</f>
        <v>0.01</v>
      </c>
      <c r="K54" s="34">
        <v>0.01</v>
      </c>
      <c r="L54" s="34">
        <v>0</v>
      </c>
      <c r="M54" s="33">
        <f>(D54+F54+I54+L54)-(E54+H54+K54)</f>
        <v>0</v>
      </c>
      <c r="N54" s="34">
        <v>0</v>
      </c>
      <c r="O54" s="64" t="s">
        <v>145</v>
      </c>
      <c r="P54" s="102" t="s">
        <v>172</v>
      </c>
      <c r="Q54" s="152"/>
    </row>
    <row r="55" spans="1:17" ht="102">
      <c r="A55" s="148"/>
      <c r="B55" s="150"/>
      <c r="C55" s="32" t="s">
        <v>65</v>
      </c>
      <c r="D55" s="34">
        <v>0</v>
      </c>
      <c r="E55" s="34">
        <v>0</v>
      </c>
      <c r="F55" s="66">
        <v>0</v>
      </c>
      <c r="G55" s="66">
        <f>F55+(D55-E55)</f>
        <v>0</v>
      </c>
      <c r="H55" s="66">
        <v>0</v>
      </c>
      <c r="I55" s="34">
        <v>0.01</v>
      </c>
      <c r="J55" s="33">
        <f>I55+(G55-H55)</f>
        <v>0.01</v>
      </c>
      <c r="K55" s="34">
        <v>0.01</v>
      </c>
      <c r="L55" s="34">
        <v>0</v>
      </c>
      <c r="M55" s="33">
        <f>(D55+F55+I55+L55)-(E55+H55+K55)</f>
        <v>0</v>
      </c>
      <c r="N55" s="34">
        <v>0</v>
      </c>
      <c r="O55" s="64" t="s">
        <v>146</v>
      </c>
      <c r="P55" s="102" t="s">
        <v>172</v>
      </c>
      <c r="Q55" s="152"/>
    </row>
    <row r="56" spans="1:17" s="3" customFormat="1" ht="15.75" customHeight="1">
      <c r="A56" s="148"/>
      <c r="B56" s="150"/>
      <c r="C56" s="92"/>
      <c r="D56" s="45">
        <f>+D54+D55</f>
        <v>0</v>
      </c>
      <c r="E56" s="45">
        <f aca="true" t="shared" si="17" ref="E56:N56">+E54+E55</f>
        <v>0</v>
      </c>
      <c r="F56" s="45">
        <f t="shared" si="17"/>
        <v>0</v>
      </c>
      <c r="G56" s="45">
        <f t="shared" si="17"/>
        <v>0</v>
      </c>
      <c r="H56" s="45">
        <f t="shared" si="17"/>
        <v>0</v>
      </c>
      <c r="I56" s="45">
        <f t="shared" si="17"/>
        <v>0.02</v>
      </c>
      <c r="J56" s="45">
        <f t="shared" si="17"/>
        <v>0.02</v>
      </c>
      <c r="K56" s="45">
        <f t="shared" si="17"/>
        <v>0.02</v>
      </c>
      <c r="L56" s="45">
        <f>+SUM(L54:L55)</f>
        <v>0</v>
      </c>
      <c r="M56" s="45">
        <f t="shared" si="17"/>
        <v>0</v>
      </c>
      <c r="N56" s="45">
        <f t="shared" si="17"/>
        <v>0</v>
      </c>
      <c r="O56" s="63"/>
      <c r="P56" s="46"/>
      <c r="Q56" s="152"/>
    </row>
    <row r="57" spans="1:17" ht="134.25" customHeight="1">
      <c r="A57" s="148"/>
      <c r="B57" s="150"/>
      <c r="C57" s="93" t="s">
        <v>202</v>
      </c>
      <c r="D57" s="34">
        <v>0.01</v>
      </c>
      <c r="E57" s="34">
        <v>0.01</v>
      </c>
      <c r="F57" s="66">
        <v>0.01</v>
      </c>
      <c r="G57" s="66">
        <f>F57+(D57-E57)</f>
        <v>0.01</v>
      </c>
      <c r="H57" s="66">
        <v>0.01</v>
      </c>
      <c r="I57" s="34">
        <v>0</v>
      </c>
      <c r="J57" s="33">
        <f>I57+(G57-H57)</f>
        <v>0</v>
      </c>
      <c r="K57" s="34">
        <v>0</v>
      </c>
      <c r="L57" s="34">
        <v>0</v>
      </c>
      <c r="M57" s="33">
        <f>(D57+F57+I57+L57)-(E57+H57+K57)</f>
        <v>0</v>
      </c>
      <c r="N57" s="34">
        <v>0</v>
      </c>
      <c r="O57" s="64" t="s">
        <v>147</v>
      </c>
      <c r="P57" s="117" t="s">
        <v>172</v>
      </c>
      <c r="Q57" s="152"/>
    </row>
    <row r="58" spans="1:17" ht="237.75" customHeight="1">
      <c r="A58" s="148"/>
      <c r="B58" s="150"/>
      <c r="C58" s="93" t="s">
        <v>203</v>
      </c>
      <c r="D58" s="34">
        <v>0.01</v>
      </c>
      <c r="E58" s="34">
        <v>0.01</v>
      </c>
      <c r="F58" s="66">
        <v>0.01</v>
      </c>
      <c r="G58" s="66">
        <f>F58+(D58-E58)</f>
        <v>0.01</v>
      </c>
      <c r="H58" s="66">
        <v>0.01</v>
      </c>
      <c r="I58" s="34">
        <v>0.01</v>
      </c>
      <c r="J58" s="33">
        <f>I58+(G58-H58)</f>
        <v>0.01</v>
      </c>
      <c r="K58" s="34">
        <v>0.01</v>
      </c>
      <c r="L58" s="34">
        <v>0.01</v>
      </c>
      <c r="M58" s="34">
        <f>(D58+F58+I58+L58)-(E58+H58+K58)</f>
        <v>0.010000000000000002</v>
      </c>
      <c r="N58" s="34">
        <v>0.01</v>
      </c>
      <c r="O58" s="64" t="s">
        <v>147</v>
      </c>
      <c r="P58" s="64" t="s">
        <v>191</v>
      </c>
      <c r="Q58" s="152"/>
    </row>
    <row r="59" spans="1:17" ht="153.75" customHeight="1">
      <c r="A59" s="148"/>
      <c r="B59" s="150"/>
      <c r="C59" s="93" t="s">
        <v>204</v>
      </c>
      <c r="D59" s="34">
        <v>0.01</v>
      </c>
      <c r="E59" s="34">
        <v>0.01</v>
      </c>
      <c r="F59" s="66">
        <v>0.01</v>
      </c>
      <c r="G59" s="66">
        <f>F59+(D59-E59)</f>
        <v>0.01</v>
      </c>
      <c r="H59" s="66">
        <v>0.01</v>
      </c>
      <c r="I59" s="34">
        <v>0.01</v>
      </c>
      <c r="J59" s="33">
        <f>I59+(G59-H59)</f>
        <v>0.01</v>
      </c>
      <c r="K59" s="34">
        <v>0.01</v>
      </c>
      <c r="L59" s="34">
        <v>0.01</v>
      </c>
      <c r="M59" s="33">
        <f>(D59+F59+I59+L59)-(E59+H59+K59)</f>
        <v>0.010000000000000002</v>
      </c>
      <c r="N59" s="34">
        <v>0.01</v>
      </c>
      <c r="O59" s="64" t="s">
        <v>147</v>
      </c>
      <c r="P59" s="64" t="s">
        <v>192</v>
      </c>
      <c r="Q59" s="152"/>
    </row>
    <row r="60" spans="1:17" ht="141" customHeight="1">
      <c r="A60" s="148"/>
      <c r="B60" s="150"/>
      <c r="C60" s="93" t="s">
        <v>205</v>
      </c>
      <c r="D60" s="34">
        <v>0.01</v>
      </c>
      <c r="E60" s="34">
        <v>0.01</v>
      </c>
      <c r="F60" s="66">
        <v>0.01</v>
      </c>
      <c r="G60" s="66">
        <f>F60+(D60-E60)</f>
        <v>0.01</v>
      </c>
      <c r="H60" s="66">
        <v>0.01</v>
      </c>
      <c r="I60" s="34">
        <v>0.01</v>
      </c>
      <c r="J60" s="33">
        <f>I60+(G60-H60)</f>
        <v>0.01</v>
      </c>
      <c r="K60" s="34">
        <v>0.01</v>
      </c>
      <c r="L60" s="34">
        <v>0.01</v>
      </c>
      <c r="M60" s="34">
        <f>(D60+F60+I60+L60)-(E60+H60+K60)</f>
        <v>0.010000000000000002</v>
      </c>
      <c r="N60" s="34">
        <v>0.01</v>
      </c>
      <c r="O60" s="64" t="s">
        <v>147</v>
      </c>
      <c r="P60" s="64" t="s">
        <v>193</v>
      </c>
      <c r="Q60" s="152"/>
    </row>
    <row r="61" spans="1:17" s="3" customFormat="1" ht="15.75" customHeight="1">
      <c r="A61" s="148"/>
      <c r="B61" s="150"/>
      <c r="C61" s="92"/>
      <c r="D61" s="45">
        <f>+SUM(D57:D60)</f>
        <v>0.04</v>
      </c>
      <c r="E61" s="45">
        <f aca="true" t="shared" si="18" ref="E61:N61">+SUM(E57:E60)</f>
        <v>0.04</v>
      </c>
      <c r="F61" s="45">
        <f t="shared" si="18"/>
        <v>0.04</v>
      </c>
      <c r="G61" s="45">
        <f t="shared" si="18"/>
        <v>0.04</v>
      </c>
      <c r="H61" s="45">
        <f t="shared" si="18"/>
        <v>0.04</v>
      </c>
      <c r="I61" s="45">
        <f t="shared" si="18"/>
        <v>0.03</v>
      </c>
      <c r="J61" s="45">
        <f t="shared" si="18"/>
        <v>0.03</v>
      </c>
      <c r="K61" s="45">
        <f t="shared" si="18"/>
        <v>0.03</v>
      </c>
      <c r="L61" s="45">
        <f>+SUM(L57:L60)</f>
        <v>0.03</v>
      </c>
      <c r="M61" s="45">
        <f t="shared" si="18"/>
        <v>0.030000000000000006</v>
      </c>
      <c r="N61" s="45">
        <f t="shared" si="18"/>
        <v>0.03</v>
      </c>
      <c r="O61" s="63"/>
      <c r="P61" s="46"/>
      <c r="Q61" s="152"/>
    </row>
    <row r="62" spans="1:17" ht="134.25" customHeight="1">
      <c r="A62" s="148"/>
      <c r="B62" s="150"/>
      <c r="C62" s="32" t="s">
        <v>66</v>
      </c>
      <c r="D62" s="34">
        <v>0.01</v>
      </c>
      <c r="E62" s="34">
        <v>0.01</v>
      </c>
      <c r="F62" s="66">
        <v>0.01</v>
      </c>
      <c r="G62" s="66">
        <f>F62+(D62-E62)</f>
        <v>0.01</v>
      </c>
      <c r="H62" s="66">
        <v>0.01</v>
      </c>
      <c r="I62" s="34">
        <v>0</v>
      </c>
      <c r="J62" s="33">
        <f>I62+(G62-H62)</f>
        <v>0</v>
      </c>
      <c r="K62" s="66">
        <v>0</v>
      </c>
      <c r="L62" s="66">
        <v>0</v>
      </c>
      <c r="M62" s="33">
        <f>(D62+F62+I62+L62)-(E62+H62+K62)</f>
        <v>0</v>
      </c>
      <c r="N62" s="66">
        <v>0</v>
      </c>
      <c r="O62" s="64" t="s">
        <v>148</v>
      </c>
      <c r="P62" s="95" t="s">
        <v>172</v>
      </c>
      <c r="Q62" s="152"/>
    </row>
    <row r="63" spans="1:17" ht="128.25" customHeight="1">
      <c r="A63" s="148"/>
      <c r="B63" s="150"/>
      <c r="C63" s="32" t="s">
        <v>67</v>
      </c>
      <c r="D63" s="34">
        <v>0.01</v>
      </c>
      <c r="E63" s="34">
        <v>0.01</v>
      </c>
      <c r="F63" s="66">
        <v>0.01</v>
      </c>
      <c r="G63" s="66">
        <f>F63+(D63-E63)</f>
        <v>0.01</v>
      </c>
      <c r="H63" s="66">
        <v>0.01</v>
      </c>
      <c r="I63" s="34">
        <v>0.01</v>
      </c>
      <c r="J63" s="33">
        <f>I63+(G63-H63)</f>
        <v>0.01</v>
      </c>
      <c r="K63" s="66">
        <v>0.01</v>
      </c>
      <c r="L63" s="66">
        <v>0.01</v>
      </c>
      <c r="M63" s="33">
        <f>(D63+F63+I63+L63)-(E63+H63+K63)</f>
        <v>0.010000000000000002</v>
      </c>
      <c r="N63" s="66">
        <v>0.01</v>
      </c>
      <c r="O63" s="64" t="s">
        <v>149</v>
      </c>
      <c r="P63" s="125" t="s">
        <v>196</v>
      </c>
      <c r="Q63" s="152"/>
    </row>
    <row r="64" spans="1:17" s="3" customFormat="1" ht="16.5" customHeight="1">
      <c r="A64" s="148"/>
      <c r="B64" s="150"/>
      <c r="C64" s="50"/>
      <c r="D64" s="51">
        <f>+SUM(D62:D63)</f>
        <v>0.02</v>
      </c>
      <c r="E64" s="51">
        <f aca="true" t="shared" si="19" ref="E64:N64">+SUM(E62:E63)</f>
        <v>0.02</v>
      </c>
      <c r="F64" s="51">
        <f t="shared" si="19"/>
        <v>0.02</v>
      </c>
      <c r="G64" s="51">
        <f t="shared" si="19"/>
        <v>0.02</v>
      </c>
      <c r="H64" s="51">
        <f t="shared" si="19"/>
        <v>0.02</v>
      </c>
      <c r="I64" s="51">
        <f t="shared" si="19"/>
        <v>0.01</v>
      </c>
      <c r="J64" s="51">
        <f t="shared" si="19"/>
        <v>0.01</v>
      </c>
      <c r="K64" s="51">
        <f t="shared" si="19"/>
        <v>0.01</v>
      </c>
      <c r="L64" s="51">
        <f>+SUM(L62:L63)</f>
        <v>0.01</v>
      </c>
      <c r="M64" s="51">
        <f t="shared" si="19"/>
        <v>0.010000000000000002</v>
      </c>
      <c r="N64" s="51">
        <f t="shared" si="19"/>
        <v>0.01</v>
      </c>
      <c r="O64" s="63"/>
      <c r="P64" s="46"/>
      <c r="Q64" s="152"/>
    </row>
    <row r="65" spans="1:17" ht="157.5" customHeight="1">
      <c r="A65" s="148"/>
      <c r="B65" s="150"/>
      <c r="C65" s="52" t="s">
        <v>68</v>
      </c>
      <c r="D65" s="34">
        <v>0.01</v>
      </c>
      <c r="E65" s="34">
        <v>0.01</v>
      </c>
      <c r="F65" s="66">
        <v>0</v>
      </c>
      <c r="G65" s="66">
        <f>F65+(D65-E65)</f>
        <v>0</v>
      </c>
      <c r="H65" s="66">
        <v>0</v>
      </c>
      <c r="I65" s="34">
        <v>0</v>
      </c>
      <c r="J65" s="33">
        <f>I65+(G65-H65)</f>
        <v>0</v>
      </c>
      <c r="K65" s="34">
        <v>0</v>
      </c>
      <c r="L65" s="34">
        <v>0</v>
      </c>
      <c r="M65" s="33">
        <f>(D65+F65+I65+L65)-(E65+H65+K65)</f>
        <v>0</v>
      </c>
      <c r="N65" s="34">
        <v>0</v>
      </c>
      <c r="O65" s="64" t="s">
        <v>150</v>
      </c>
      <c r="P65" s="56" t="s">
        <v>172</v>
      </c>
      <c r="Q65" s="152"/>
    </row>
    <row r="66" spans="1:17" ht="102" customHeight="1">
      <c r="A66" s="148"/>
      <c r="B66" s="150"/>
      <c r="C66" s="52" t="s">
        <v>69</v>
      </c>
      <c r="D66" s="34">
        <v>0</v>
      </c>
      <c r="E66" s="34">
        <v>0</v>
      </c>
      <c r="F66" s="66">
        <v>0.01</v>
      </c>
      <c r="G66" s="66">
        <f>F66+(D66-E66)</f>
        <v>0.01</v>
      </c>
      <c r="H66" s="66">
        <v>0</v>
      </c>
      <c r="I66" s="34">
        <v>0.01</v>
      </c>
      <c r="J66" s="33">
        <v>0.01</v>
      </c>
      <c r="K66" s="34">
        <v>0.01</v>
      </c>
      <c r="L66" s="34">
        <v>0.01</v>
      </c>
      <c r="M66" s="34">
        <f>(D66+F66+I66+L66)-(E66+H66+K66)</f>
        <v>0.019999999999999997</v>
      </c>
      <c r="N66" s="34">
        <v>0.02</v>
      </c>
      <c r="O66" s="64" t="s">
        <v>151</v>
      </c>
      <c r="P66" s="126" t="s">
        <v>211</v>
      </c>
      <c r="Q66" s="152"/>
    </row>
    <row r="67" spans="1:17" ht="190.5" customHeight="1">
      <c r="A67" s="148"/>
      <c r="B67" s="150"/>
      <c r="C67" s="53" t="s">
        <v>70</v>
      </c>
      <c r="D67" s="34">
        <v>0</v>
      </c>
      <c r="E67" s="34">
        <v>0</v>
      </c>
      <c r="F67" s="66">
        <v>0.01</v>
      </c>
      <c r="G67" s="66">
        <f>F67+(D67-E67)</f>
        <v>0.01</v>
      </c>
      <c r="H67" s="66">
        <v>0.01</v>
      </c>
      <c r="I67" s="34">
        <v>0.01</v>
      </c>
      <c r="J67" s="33">
        <f>I67+(G67-H67)</f>
        <v>0.01</v>
      </c>
      <c r="K67" s="34">
        <v>0.01</v>
      </c>
      <c r="L67" s="34">
        <v>0.01</v>
      </c>
      <c r="M67" s="33">
        <f>(D67+F67+I67+L67)-(E67+H67+K67)</f>
        <v>0.009999999999999998</v>
      </c>
      <c r="N67" s="34">
        <v>0.01</v>
      </c>
      <c r="O67" s="64" t="s">
        <v>152</v>
      </c>
      <c r="P67" s="112" t="s">
        <v>188</v>
      </c>
      <c r="Q67" s="152"/>
    </row>
    <row r="68" spans="1:17" ht="213" customHeight="1">
      <c r="A68" s="148"/>
      <c r="B68" s="150"/>
      <c r="C68" s="52" t="s">
        <v>71</v>
      </c>
      <c r="D68" s="34">
        <v>0</v>
      </c>
      <c r="E68" s="34">
        <v>0</v>
      </c>
      <c r="F68" s="66">
        <v>0.01</v>
      </c>
      <c r="G68" s="66">
        <f>F68+(D68-E68)</f>
        <v>0.01</v>
      </c>
      <c r="H68" s="66">
        <v>0</v>
      </c>
      <c r="I68" s="34">
        <v>0.01</v>
      </c>
      <c r="J68" s="33">
        <f>I68+(G68-H68)</f>
        <v>0.02</v>
      </c>
      <c r="K68" s="34">
        <v>0.014</v>
      </c>
      <c r="L68" s="34">
        <v>0</v>
      </c>
      <c r="M68" s="34">
        <f>(D68+F68+I68+L68)-(E68+H68+K68)</f>
        <v>0.006</v>
      </c>
      <c r="N68" s="34">
        <v>0.006</v>
      </c>
      <c r="O68" s="64" t="s">
        <v>153</v>
      </c>
      <c r="P68" s="127" t="s">
        <v>212</v>
      </c>
      <c r="Q68" s="152"/>
    </row>
    <row r="69" spans="1:17" ht="127.5">
      <c r="A69" s="148"/>
      <c r="B69" s="150"/>
      <c r="C69" s="52" t="s">
        <v>72</v>
      </c>
      <c r="D69" s="33">
        <v>0</v>
      </c>
      <c r="E69" s="33">
        <v>0</v>
      </c>
      <c r="F69" s="66">
        <v>0.01</v>
      </c>
      <c r="G69" s="66">
        <f>F69+(D69-E69)</f>
        <v>0.01</v>
      </c>
      <c r="H69" s="66">
        <v>0</v>
      </c>
      <c r="I69" s="34">
        <v>0</v>
      </c>
      <c r="J69" s="33">
        <f>I69+(G69-H69)</f>
        <v>0.01</v>
      </c>
      <c r="K69" s="34">
        <v>0</v>
      </c>
      <c r="L69" s="34">
        <v>0</v>
      </c>
      <c r="M69" s="34">
        <f>(D69+F69+I69+L69)-(E69+H69+K69)</f>
        <v>0.01</v>
      </c>
      <c r="N69" s="34">
        <v>0</v>
      </c>
      <c r="O69" s="64" t="s">
        <v>154</v>
      </c>
      <c r="P69" s="127" t="s">
        <v>213</v>
      </c>
      <c r="Q69" s="152"/>
    </row>
    <row r="70" spans="1:17" s="3" customFormat="1" ht="16.5" customHeight="1">
      <c r="A70" s="148"/>
      <c r="B70" s="150"/>
      <c r="C70" s="50"/>
      <c r="D70" s="45">
        <f>+SUM(D65:D69)</f>
        <v>0.01</v>
      </c>
      <c r="E70" s="45">
        <f aca="true" t="shared" si="20" ref="E70:N70">+SUM(E65:E69)</f>
        <v>0.01</v>
      </c>
      <c r="F70" s="45">
        <f t="shared" si="20"/>
        <v>0.04</v>
      </c>
      <c r="G70" s="45">
        <f t="shared" si="20"/>
        <v>0.04</v>
      </c>
      <c r="H70" s="45">
        <f t="shared" si="20"/>
        <v>0.01</v>
      </c>
      <c r="I70" s="45">
        <f t="shared" si="20"/>
        <v>0.03</v>
      </c>
      <c r="J70" s="45">
        <f t="shared" si="20"/>
        <v>0.05</v>
      </c>
      <c r="K70" s="45">
        <f t="shared" si="20"/>
        <v>0.034</v>
      </c>
      <c r="L70" s="45">
        <f>+SUM(L65:L69)</f>
        <v>0.02</v>
      </c>
      <c r="M70" s="45">
        <f t="shared" si="20"/>
        <v>0.046</v>
      </c>
      <c r="N70" s="45">
        <f t="shared" si="20"/>
        <v>0.036</v>
      </c>
      <c r="O70" s="63"/>
      <c r="P70" s="46"/>
      <c r="Q70" s="152"/>
    </row>
    <row r="71" spans="1:17" ht="147.75" customHeight="1">
      <c r="A71" s="148"/>
      <c r="B71" s="150"/>
      <c r="C71" s="104" t="s">
        <v>73</v>
      </c>
      <c r="D71" s="33">
        <v>0</v>
      </c>
      <c r="E71" s="33">
        <v>0</v>
      </c>
      <c r="F71" s="34">
        <v>0.01</v>
      </c>
      <c r="G71" s="66">
        <f>F71+(D71-E71)</f>
        <v>0.01</v>
      </c>
      <c r="H71" s="34">
        <v>0</v>
      </c>
      <c r="I71" s="34">
        <v>0</v>
      </c>
      <c r="J71" s="33">
        <f>I71+(G71-H71)</f>
        <v>0.01</v>
      </c>
      <c r="K71" s="34">
        <v>0</v>
      </c>
      <c r="L71" s="34">
        <v>0</v>
      </c>
      <c r="M71" s="34">
        <f>(D71+F71+I71+L71)-(E71+H71+K71)</f>
        <v>0.01</v>
      </c>
      <c r="N71" s="33">
        <v>0.01</v>
      </c>
      <c r="O71" s="64" t="s">
        <v>155</v>
      </c>
      <c r="P71" s="117" t="s">
        <v>222</v>
      </c>
      <c r="Q71" s="152"/>
    </row>
    <row r="72" spans="1:17" s="3" customFormat="1" ht="16.5" customHeight="1">
      <c r="A72" s="148"/>
      <c r="B72" s="150"/>
      <c r="C72" s="50"/>
      <c r="D72" s="45">
        <f aca="true" t="shared" si="21" ref="D72:N72">+D71</f>
        <v>0</v>
      </c>
      <c r="E72" s="45">
        <f t="shared" si="21"/>
        <v>0</v>
      </c>
      <c r="F72" s="45">
        <f t="shared" si="21"/>
        <v>0.01</v>
      </c>
      <c r="G72" s="45">
        <f t="shared" si="21"/>
        <v>0.01</v>
      </c>
      <c r="H72" s="45">
        <f t="shared" si="21"/>
        <v>0</v>
      </c>
      <c r="I72" s="45">
        <f t="shared" si="21"/>
        <v>0</v>
      </c>
      <c r="J72" s="45">
        <f t="shared" si="21"/>
        <v>0.01</v>
      </c>
      <c r="K72" s="45">
        <f t="shared" si="21"/>
        <v>0</v>
      </c>
      <c r="L72" s="45">
        <f t="shared" si="21"/>
        <v>0</v>
      </c>
      <c r="M72" s="45">
        <f t="shared" si="21"/>
        <v>0.01</v>
      </c>
      <c r="N72" s="45">
        <f t="shared" si="21"/>
        <v>0.01</v>
      </c>
      <c r="O72" s="63"/>
      <c r="P72" s="46"/>
      <c r="Q72" s="152"/>
    </row>
    <row r="73" spans="1:17" ht="124.5" customHeight="1">
      <c r="A73" s="148"/>
      <c r="B73" s="150"/>
      <c r="C73" s="48" t="s">
        <v>74</v>
      </c>
      <c r="D73" s="34">
        <v>0.01</v>
      </c>
      <c r="E73" s="34">
        <v>0.01</v>
      </c>
      <c r="F73" s="66">
        <v>0</v>
      </c>
      <c r="G73" s="66">
        <f>F73+(D73-E73)</f>
        <v>0</v>
      </c>
      <c r="H73" s="66">
        <v>0</v>
      </c>
      <c r="I73" s="34">
        <v>0</v>
      </c>
      <c r="J73" s="33">
        <f>I73+(G73-H73)</f>
        <v>0</v>
      </c>
      <c r="K73" s="99">
        <v>0</v>
      </c>
      <c r="L73" s="99">
        <v>0</v>
      </c>
      <c r="M73" s="34">
        <f>(+D73+F73+I73+L73)-(E73+H73+K73)</f>
        <v>0</v>
      </c>
      <c r="N73" s="34">
        <v>0</v>
      </c>
      <c r="O73" s="64" t="s">
        <v>156</v>
      </c>
      <c r="P73" s="96" t="s">
        <v>172</v>
      </c>
      <c r="Q73" s="152"/>
    </row>
    <row r="74" spans="1:17" ht="208.5" customHeight="1">
      <c r="A74" s="148"/>
      <c r="B74" s="150"/>
      <c r="C74" s="48" t="s">
        <v>75</v>
      </c>
      <c r="D74" s="34">
        <v>0.01</v>
      </c>
      <c r="E74" s="34">
        <v>0.01</v>
      </c>
      <c r="F74" s="66">
        <v>0</v>
      </c>
      <c r="G74" s="66">
        <f>F74+(D74-E74)</f>
        <v>0</v>
      </c>
      <c r="H74" s="66">
        <v>0</v>
      </c>
      <c r="I74" s="34">
        <v>0</v>
      </c>
      <c r="J74" s="33">
        <f>I74+(G74-H74)</f>
        <v>0</v>
      </c>
      <c r="K74" s="99">
        <v>0</v>
      </c>
      <c r="L74" s="99">
        <v>0</v>
      </c>
      <c r="M74" s="34">
        <f>(+D74+F74+I74+L74)-(E74+H74+K74)</f>
        <v>0</v>
      </c>
      <c r="N74" s="131">
        <v>0</v>
      </c>
      <c r="O74" s="64" t="s">
        <v>157</v>
      </c>
      <c r="P74" s="96" t="s">
        <v>172</v>
      </c>
      <c r="Q74" s="152"/>
    </row>
    <row r="75" spans="1:17" ht="254.25" customHeight="1">
      <c r="A75" s="148"/>
      <c r="B75" s="150"/>
      <c r="C75" s="53" t="s">
        <v>76</v>
      </c>
      <c r="D75" s="34">
        <v>0</v>
      </c>
      <c r="E75" s="34">
        <v>0</v>
      </c>
      <c r="F75" s="66">
        <v>0.01</v>
      </c>
      <c r="G75" s="66">
        <f>F75+(D75-E75)</f>
        <v>0.01</v>
      </c>
      <c r="H75" s="66">
        <v>0.01</v>
      </c>
      <c r="I75" s="34">
        <v>0.01</v>
      </c>
      <c r="J75" s="33">
        <f>I75+(G75-H75)</f>
        <v>0.01</v>
      </c>
      <c r="K75" s="99">
        <v>0.01</v>
      </c>
      <c r="L75" s="99">
        <v>0</v>
      </c>
      <c r="M75" s="34">
        <f>(+D75+F75+I75+L75)-(E75+H75+K75)</f>
        <v>0</v>
      </c>
      <c r="N75" s="131">
        <v>0</v>
      </c>
      <c r="O75" s="64" t="s">
        <v>156</v>
      </c>
      <c r="P75" s="96" t="s">
        <v>172</v>
      </c>
      <c r="Q75" s="152"/>
    </row>
    <row r="76" spans="1:17" ht="90">
      <c r="A76" s="148"/>
      <c r="B76" s="150"/>
      <c r="C76" s="53" t="s">
        <v>77</v>
      </c>
      <c r="D76" s="34">
        <v>0</v>
      </c>
      <c r="E76" s="34">
        <v>0</v>
      </c>
      <c r="F76" s="66">
        <v>0.01</v>
      </c>
      <c r="G76" s="66">
        <f>F76+(D76-E76)</f>
        <v>0.01</v>
      </c>
      <c r="H76" s="66">
        <v>0.01</v>
      </c>
      <c r="I76" s="34">
        <v>0.01</v>
      </c>
      <c r="J76" s="33">
        <f>I76+(G76-H76)</f>
        <v>0.01</v>
      </c>
      <c r="K76" s="99">
        <v>0.01</v>
      </c>
      <c r="L76" s="99">
        <v>0</v>
      </c>
      <c r="M76" s="34">
        <f>(+D76+F76+I76+L76)-(E76+H76+K76)</f>
        <v>0</v>
      </c>
      <c r="N76" s="131">
        <v>0</v>
      </c>
      <c r="O76" s="64" t="s">
        <v>157</v>
      </c>
      <c r="P76" s="96" t="s">
        <v>172</v>
      </c>
      <c r="Q76" s="152"/>
    </row>
    <row r="77" spans="1:17" s="3" customFormat="1" ht="16.5" customHeight="1">
      <c r="A77" s="148"/>
      <c r="B77" s="150"/>
      <c r="C77" s="50"/>
      <c r="D77" s="45">
        <f>+SUM(D73:D76)</f>
        <v>0.02</v>
      </c>
      <c r="E77" s="45">
        <f aca="true" t="shared" si="22" ref="E77:N77">+SUM(E73:E76)</f>
        <v>0.02</v>
      </c>
      <c r="F77" s="45">
        <f t="shared" si="22"/>
        <v>0.02</v>
      </c>
      <c r="G77" s="45">
        <f t="shared" si="22"/>
        <v>0.02</v>
      </c>
      <c r="H77" s="45">
        <f t="shared" si="22"/>
        <v>0.02</v>
      </c>
      <c r="I77" s="45">
        <f t="shared" si="22"/>
        <v>0.02</v>
      </c>
      <c r="J77" s="45">
        <f t="shared" si="22"/>
        <v>0.02</v>
      </c>
      <c r="K77" s="45">
        <f t="shared" si="22"/>
        <v>0.02</v>
      </c>
      <c r="L77" s="45">
        <f>+SUM(L73:L76)</f>
        <v>0</v>
      </c>
      <c r="M77" s="45">
        <f t="shared" si="22"/>
        <v>0</v>
      </c>
      <c r="N77" s="45">
        <f t="shared" si="22"/>
        <v>0</v>
      </c>
      <c r="O77" s="63"/>
      <c r="P77" s="46"/>
      <c r="Q77" s="152"/>
    </row>
    <row r="78" spans="1:17" ht="234" customHeight="1">
      <c r="A78" s="148"/>
      <c r="B78" s="150"/>
      <c r="C78" s="97" t="s">
        <v>78</v>
      </c>
      <c r="D78" s="34">
        <v>0.01</v>
      </c>
      <c r="E78" s="34">
        <v>0.01</v>
      </c>
      <c r="F78" s="66">
        <v>0.01</v>
      </c>
      <c r="G78" s="66">
        <f>F78+(D78-E78)</f>
        <v>0.01</v>
      </c>
      <c r="H78" s="66">
        <v>0.01</v>
      </c>
      <c r="I78" s="34">
        <v>0.01</v>
      </c>
      <c r="J78" s="33">
        <f>I78+(G78-H78)</f>
        <v>0.01</v>
      </c>
      <c r="K78" s="98">
        <v>0.01</v>
      </c>
      <c r="L78" s="98">
        <v>0.01</v>
      </c>
      <c r="M78" s="34">
        <f>(+D78+F78+I78+L78)-(E78+H78+K78)</f>
        <v>0.010000000000000002</v>
      </c>
      <c r="N78" s="132">
        <v>0.01</v>
      </c>
      <c r="O78" s="64" t="s">
        <v>157</v>
      </c>
      <c r="P78" s="128" t="s">
        <v>214</v>
      </c>
      <c r="Q78" s="152"/>
    </row>
    <row r="79" spans="1:17" s="3" customFormat="1" ht="16.5" customHeight="1">
      <c r="A79" s="148"/>
      <c r="B79" s="150"/>
      <c r="C79" s="50"/>
      <c r="D79" s="59">
        <f>+D78</f>
        <v>0.01</v>
      </c>
      <c r="E79" s="59">
        <f aca="true" t="shared" si="23" ref="E79:N79">+E78</f>
        <v>0.01</v>
      </c>
      <c r="F79" s="59">
        <f t="shared" si="23"/>
        <v>0.01</v>
      </c>
      <c r="G79" s="59">
        <f t="shared" si="23"/>
        <v>0.01</v>
      </c>
      <c r="H79" s="59">
        <f t="shared" si="23"/>
        <v>0.01</v>
      </c>
      <c r="I79" s="59">
        <f t="shared" si="23"/>
        <v>0.01</v>
      </c>
      <c r="J79" s="59">
        <f t="shared" si="23"/>
        <v>0.01</v>
      </c>
      <c r="K79" s="59">
        <f t="shared" si="23"/>
        <v>0.01</v>
      </c>
      <c r="L79" s="59">
        <f t="shared" si="23"/>
        <v>0.01</v>
      </c>
      <c r="M79" s="59">
        <f t="shared" si="23"/>
        <v>0.010000000000000002</v>
      </c>
      <c r="N79" s="59">
        <f t="shared" si="23"/>
        <v>0.01</v>
      </c>
      <c r="O79" s="63"/>
      <c r="P79" s="54"/>
      <c r="Q79" s="152"/>
    </row>
    <row r="80" spans="1:17" ht="144" customHeight="1">
      <c r="A80" s="148"/>
      <c r="B80" s="150"/>
      <c r="C80" s="52" t="s">
        <v>79</v>
      </c>
      <c r="D80" s="34">
        <v>0.01</v>
      </c>
      <c r="E80" s="34">
        <v>0.01</v>
      </c>
      <c r="F80" s="66">
        <v>0.01</v>
      </c>
      <c r="G80" s="66">
        <f>F80+(D80-E80)</f>
        <v>0.01</v>
      </c>
      <c r="H80" s="66">
        <v>0.01</v>
      </c>
      <c r="I80" s="34">
        <v>0.01</v>
      </c>
      <c r="J80" s="33">
        <f>I80+(G80-H80)</f>
        <v>0.01</v>
      </c>
      <c r="K80" s="34">
        <v>0.01</v>
      </c>
      <c r="L80" s="34">
        <v>0.01</v>
      </c>
      <c r="M80" s="34">
        <f>(+D80+F80+I80+L80)-(E80+H80+K80)</f>
        <v>0.010000000000000002</v>
      </c>
      <c r="N80" s="131">
        <v>0.01</v>
      </c>
      <c r="O80" s="64" t="s">
        <v>158</v>
      </c>
      <c r="P80" s="124" t="s">
        <v>215</v>
      </c>
      <c r="Q80" s="152"/>
    </row>
    <row r="81" spans="1:17" ht="169.5" customHeight="1">
      <c r="A81" s="148"/>
      <c r="B81" s="150"/>
      <c r="C81" s="52" t="s">
        <v>80</v>
      </c>
      <c r="D81" s="34">
        <v>0</v>
      </c>
      <c r="E81" s="34">
        <v>0</v>
      </c>
      <c r="F81" s="66">
        <v>0.01</v>
      </c>
      <c r="G81" s="66">
        <f>F81+(D81-E81)</f>
        <v>0.01</v>
      </c>
      <c r="H81" s="66">
        <v>0.01</v>
      </c>
      <c r="I81" s="34">
        <v>0</v>
      </c>
      <c r="J81" s="33">
        <f>I81+(G81-H81)</f>
        <v>0</v>
      </c>
      <c r="K81" s="99">
        <v>0</v>
      </c>
      <c r="L81" s="99">
        <v>0</v>
      </c>
      <c r="M81" s="34">
        <f>(+D81+F81+I81+L81)-(E81+H81+K81)</f>
        <v>0</v>
      </c>
      <c r="N81" s="131">
        <v>0</v>
      </c>
      <c r="O81" s="64" t="s">
        <v>159</v>
      </c>
      <c r="P81" s="96" t="s">
        <v>172</v>
      </c>
      <c r="Q81" s="152"/>
    </row>
    <row r="82" spans="1:17" ht="101.25" customHeight="1">
      <c r="A82" s="148"/>
      <c r="B82" s="150"/>
      <c r="C82" s="52" t="s">
        <v>81</v>
      </c>
      <c r="D82" s="34">
        <v>0.00030000000000000003</v>
      </c>
      <c r="E82" s="34">
        <v>0.00030000000000000003</v>
      </c>
      <c r="F82" s="66">
        <v>0.00030000000000000003</v>
      </c>
      <c r="G82" s="66">
        <f>F82+(D82-E82)</f>
        <v>0.00030000000000000003</v>
      </c>
      <c r="H82" s="66">
        <v>0.00030000000000000003</v>
      </c>
      <c r="I82" s="34">
        <v>0.0003</v>
      </c>
      <c r="J82" s="33">
        <f>I82+(G82-H82)</f>
        <v>0.0003</v>
      </c>
      <c r="K82" s="99">
        <v>0.0003</v>
      </c>
      <c r="L82" s="99">
        <v>0.0003</v>
      </c>
      <c r="M82" s="34">
        <f>(+D82+F82+I82+L82)-(E82+H82+K82)</f>
        <v>0.0002999999999999999</v>
      </c>
      <c r="N82" s="131">
        <v>0.0003</v>
      </c>
      <c r="O82" s="64" t="s">
        <v>160</v>
      </c>
      <c r="P82" s="129" t="s">
        <v>183</v>
      </c>
      <c r="Q82" s="152"/>
    </row>
    <row r="83" spans="1:17" ht="159.75" customHeight="1">
      <c r="A83" s="148"/>
      <c r="B83" s="150"/>
      <c r="C83" s="52" t="s">
        <v>82</v>
      </c>
      <c r="D83" s="34">
        <v>0.01</v>
      </c>
      <c r="E83" s="34">
        <v>0.01</v>
      </c>
      <c r="F83" s="66">
        <v>0.01</v>
      </c>
      <c r="G83" s="66">
        <f>F83+(D83-E83)</f>
        <v>0.01</v>
      </c>
      <c r="H83" s="66">
        <v>0.01</v>
      </c>
      <c r="I83" s="34">
        <v>0.01</v>
      </c>
      <c r="J83" s="33">
        <f>I83+(G83-H83)</f>
        <v>0.01</v>
      </c>
      <c r="K83" s="99">
        <v>0.01</v>
      </c>
      <c r="L83" s="99">
        <v>0.01</v>
      </c>
      <c r="M83" s="34">
        <f>(+D83+F83+I83+L83)-(E83+H83+K83)</f>
        <v>0.010000000000000002</v>
      </c>
      <c r="N83" s="131">
        <v>0.01</v>
      </c>
      <c r="O83" s="64" t="s">
        <v>161</v>
      </c>
      <c r="P83" s="129" t="s">
        <v>184</v>
      </c>
      <c r="Q83" s="152"/>
    </row>
    <row r="84" spans="1:17" s="3" customFormat="1" ht="16.5" customHeight="1">
      <c r="A84" s="148"/>
      <c r="B84" s="150"/>
      <c r="C84" s="50"/>
      <c r="D84" s="59">
        <f>+SUM(D80:D83)</f>
        <v>0.0203</v>
      </c>
      <c r="E84" s="59">
        <f aca="true" t="shared" si="24" ref="E84:N84">+SUM(E80:E83)</f>
        <v>0.0203</v>
      </c>
      <c r="F84" s="59">
        <f t="shared" si="24"/>
        <v>0.0303</v>
      </c>
      <c r="G84" s="59">
        <f t="shared" si="24"/>
        <v>0.0303</v>
      </c>
      <c r="H84" s="59">
        <f t="shared" si="24"/>
        <v>0.0303</v>
      </c>
      <c r="I84" s="59">
        <f t="shared" si="24"/>
        <v>0.0203</v>
      </c>
      <c r="J84" s="59">
        <f t="shared" si="24"/>
        <v>0.0203</v>
      </c>
      <c r="K84" s="59">
        <f t="shared" si="24"/>
        <v>0.0203</v>
      </c>
      <c r="L84" s="59">
        <f>+SUM(L80:L83)</f>
        <v>0.0203</v>
      </c>
      <c r="M84" s="59">
        <f t="shared" si="24"/>
        <v>0.020300000000000006</v>
      </c>
      <c r="N84" s="59">
        <f t="shared" si="24"/>
        <v>0.0203</v>
      </c>
      <c r="O84" s="63"/>
      <c r="P84" s="46"/>
      <c r="Q84" s="152"/>
    </row>
    <row r="85" spans="1:17" ht="249" customHeight="1">
      <c r="A85" s="148"/>
      <c r="B85" s="150"/>
      <c r="C85" s="53" t="s">
        <v>83</v>
      </c>
      <c r="D85" s="34">
        <v>0</v>
      </c>
      <c r="E85" s="34">
        <v>0</v>
      </c>
      <c r="F85" s="66">
        <v>0.01</v>
      </c>
      <c r="G85" s="66">
        <f>F85+(D85-E85)</f>
        <v>0.01</v>
      </c>
      <c r="H85" s="66">
        <v>0.01</v>
      </c>
      <c r="I85" s="34">
        <v>0.00075</v>
      </c>
      <c r="J85" s="33">
        <f>I85+(G85-H85)</f>
        <v>0.00075</v>
      </c>
      <c r="K85" s="99">
        <v>0.0008</v>
      </c>
      <c r="L85" s="99">
        <v>0.0013</v>
      </c>
      <c r="M85" s="34">
        <f>(+D85+F85+I85+L85)-(E85+H85+K85)</f>
        <v>0.0012500000000000011</v>
      </c>
      <c r="N85" s="131">
        <v>0.0013</v>
      </c>
      <c r="O85" s="64" t="s">
        <v>162</v>
      </c>
      <c r="P85" s="118" t="s">
        <v>216</v>
      </c>
      <c r="Q85" s="152"/>
    </row>
    <row r="86" spans="1:17" s="3" customFormat="1" ht="16.5" customHeight="1">
      <c r="A86" s="148"/>
      <c r="B86" s="49" t="s">
        <v>22</v>
      </c>
      <c r="C86" s="50"/>
      <c r="D86" s="45">
        <f aca="true" t="shared" si="25" ref="D86:N86">+D85</f>
        <v>0</v>
      </c>
      <c r="E86" s="45">
        <f t="shared" si="25"/>
        <v>0</v>
      </c>
      <c r="F86" s="45">
        <f t="shared" si="25"/>
        <v>0.01</v>
      </c>
      <c r="G86" s="45">
        <f t="shared" si="25"/>
        <v>0.01</v>
      </c>
      <c r="H86" s="45">
        <f t="shared" si="25"/>
        <v>0.01</v>
      </c>
      <c r="I86" s="45">
        <f t="shared" si="25"/>
        <v>0.00075</v>
      </c>
      <c r="J86" s="45">
        <f t="shared" si="25"/>
        <v>0.00075</v>
      </c>
      <c r="K86" s="45">
        <f t="shared" si="25"/>
        <v>0.0008</v>
      </c>
      <c r="L86" s="45">
        <f>+SUM(L85:L85)</f>
        <v>0.0013</v>
      </c>
      <c r="M86" s="45">
        <f t="shared" si="25"/>
        <v>0.0012500000000000011</v>
      </c>
      <c r="N86" s="45">
        <f t="shared" si="25"/>
        <v>0.0013</v>
      </c>
      <c r="O86" s="63"/>
      <c r="P86" s="46"/>
      <c r="Q86" s="152"/>
    </row>
    <row r="87" spans="1:17" ht="85.5" customHeight="1">
      <c r="A87" s="148"/>
      <c r="B87" s="155" t="s">
        <v>84</v>
      </c>
      <c r="C87" s="52" t="s">
        <v>85</v>
      </c>
      <c r="D87" s="34">
        <v>0.01</v>
      </c>
      <c r="E87" s="34">
        <v>0.01</v>
      </c>
      <c r="F87" s="66">
        <v>0</v>
      </c>
      <c r="G87" s="66">
        <f>F87+(D87-E87)</f>
        <v>0</v>
      </c>
      <c r="H87" s="66">
        <v>0</v>
      </c>
      <c r="I87" s="66">
        <v>0</v>
      </c>
      <c r="J87" s="33">
        <f>I87+(G87-H87)</f>
        <v>0</v>
      </c>
      <c r="K87" s="99">
        <v>0</v>
      </c>
      <c r="L87" s="99">
        <v>0</v>
      </c>
      <c r="M87" s="34">
        <f>(+D87+F87+I87+L87)-(E87+H87+K87)</f>
        <v>0</v>
      </c>
      <c r="N87" s="131">
        <v>0</v>
      </c>
      <c r="O87" s="64" t="s">
        <v>163</v>
      </c>
      <c r="P87" s="96" t="s">
        <v>172</v>
      </c>
      <c r="Q87" s="152"/>
    </row>
    <row r="88" spans="1:17" ht="88.5" customHeight="1">
      <c r="A88" s="148"/>
      <c r="B88" s="155"/>
      <c r="C88" s="53" t="s">
        <v>6</v>
      </c>
      <c r="D88" s="34">
        <v>0</v>
      </c>
      <c r="E88" s="34">
        <v>0</v>
      </c>
      <c r="F88" s="66">
        <v>0.01</v>
      </c>
      <c r="G88" s="66">
        <f>F88+(D88-E88)</f>
        <v>0.01</v>
      </c>
      <c r="H88" s="66">
        <v>0.01</v>
      </c>
      <c r="I88" s="66">
        <v>0.01</v>
      </c>
      <c r="J88" s="33">
        <f>I88+(G88-H88)</f>
        <v>0.01</v>
      </c>
      <c r="K88" s="99">
        <v>0.01</v>
      </c>
      <c r="L88" s="99">
        <v>0.01</v>
      </c>
      <c r="M88" s="34">
        <f>(+D88+F88+I88+L88)-(E88+H88+K88)</f>
        <v>0.009999999999999998</v>
      </c>
      <c r="N88" s="131">
        <v>0.01</v>
      </c>
      <c r="O88" s="64" t="s">
        <v>164</v>
      </c>
      <c r="P88" s="126" t="s">
        <v>220</v>
      </c>
      <c r="Q88" s="152"/>
    </row>
    <row r="89" spans="1:17" ht="162.75" customHeight="1">
      <c r="A89" s="148"/>
      <c r="B89" s="155"/>
      <c r="C89" s="53" t="s">
        <v>86</v>
      </c>
      <c r="D89" s="34">
        <v>0</v>
      </c>
      <c r="E89" s="34">
        <v>0</v>
      </c>
      <c r="F89" s="66">
        <v>0.01</v>
      </c>
      <c r="G89" s="66">
        <f>F89+(D89-E89)</f>
        <v>0.01</v>
      </c>
      <c r="H89" s="66">
        <v>0.01</v>
      </c>
      <c r="I89" s="66">
        <v>0.01</v>
      </c>
      <c r="J89" s="33">
        <f>I89+(G89-H89)</f>
        <v>0.01</v>
      </c>
      <c r="K89" s="99">
        <v>0.01</v>
      </c>
      <c r="L89" s="99">
        <v>0.01</v>
      </c>
      <c r="M89" s="34">
        <f>(+D89+F89+I89+L89)-(E89+H89+K89)</f>
        <v>0.009999999999999998</v>
      </c>
      <c r="N89" s="131">
        <v>0.01</v>
      </c>
      <c r="O89" s="64" t="s">
        <v>165</v>
      </c>
      <c r="P89" s="126" t="s">
        <v>218</v>
      </c>
      <c r="Q89" s="152"/>
    </row>
    <row r="90" spans="1:17" ht="171.75" customHeight="1">
      <c r="A90" s="148"/>
      <c r="B90" s="155"/>
      <c r="C90" s="55" t="s">
        <v>87</v>
      </c>
      <c r="D90" s="34">
        <v>0</v>
      </c>
      <c r="E90" s="34">
        <v>0</v>
      </c>
      <c r="F90" s="66">
        <v>0.01</v>
      </c>
      <c r="G90" s="66">
        <f>F90+(D90-E90)</f>
        <v>0.01</v>
      </c>
      <c r="H90" s="66">
        <v>0.01</v>
      </c>
      <c r="I90" s="66">
        <v>0.01</v>
      </c>
      <c r="J90" s="33">
        <f>I90+(G90-H90)</f>
        <v>0.01</v>
      </c>
      <c r="K90" s="99">
        <v>0.01</v>
      </c>
      <c r="L90" s="99">
        <v>0.01</v>
      </c>
      <c r="M90" s="34">
        <f>(+D90+F90+I90+L90)-(E90+H90+K90)</f>
        <v>0.009999999999999998</v>
      </c>
      <c r="N90" s="131">
        <v>0.01</v>
      </c>
      <c r="O90" s="64" t="s">
        <v>166</v>
      </c>
      <c r="P90" s="126" t="s">
        <v>187</v>
      </c>
      <c r="Q90" s="152"/>
    </row>
    <row r="91" spans="1:17" s="3" customFormat="1" ht="16.5" customHeight="1">
      <c r="A91" s="148"/>
      <c r="B91" s="49" t="s">
        <v>22</v>
      </c>
      <c r="C91" s="50"/>
      <c r="D91" s="45">
        <f>+SUM(D87:D90)</f>
        <v>0.01</v>
      </c>
      <c r="E91" s="45">
        <f aca="true" t="shared" si="26" ref="E91:N91">+SUM(E87:E90)</f>
        <v>0.01</v>
      </c>
      <c r="F91" s="45">
        <f t="shared" si="26"/>
        <v>0.03</v>
      </c>
      <c r="G91" s="45">
        <f t="shared" si="26"/>
        <v>0.03</v>
      </c>
      <c r="H91" s="45">
        <f t="shared" si="26"/>
        <v>0.03</v>
      </c>
      <c r="I91" s="45">
        <f t="shared" si="26"/>
        <v>0.03</v>
      </c>
      <c r="J91" s="45">
        <f t="shared" si="26"/>
        <v>0.03</v>
      </c>
      <c r="K91" s="45">
        <f t="shared" si="26"/>
        <v>0.03</v>
      </c>
      <c r="L91" s="45">
        <f>+SUM(L87:L90)</f>
        <v>0.03</v>
      </c>
      <c r="M91" s="45">
        <f t="shared" si="26"/>
        <v>0.029999999999999995</v>
      </c>
      <c r="N91" s="45">
        <f t="shared" si="26"/>
        <v>0.03</v>
      </c>
      <c r="O91" s="63"/>
      <c r="P91" s="46"/>
      <c r="Q91" s="152"/>
    </row>
    <row r="92" spans="1:17" ht="78" customHeight="1">
      <c r="A92" s="148"/>
      <c r="B92" s="155" t="s">
        <v>174</v>
      </c>
      <c r="C92" s="32" t="s">
        <v>89</v>
      </c>
      <c r="D92" s="34">
        <v>0.0004</v>
      </c>
      <c r="E92" s="34">
        <v>0.0004</v>
      </c>
      <c r="F92" s="66">
        <v>0</v>
      </c>
      <c r="G92" s="66">
        <f>F92+(D92-E92)</f>
        <v>0</v>
      </c>
      <c r="H92" s="66">
        <v>0</v>
      </c>
      <c r="I92" s="91">
        <v>0</v>
      </c>
      <c r="J92" s="33">
        <f>I92+(G92-H92)</f>
        <v>0</v>
      </c>
      <c r="K92" s="66">
        <v>0</v>
      </c>
      <c r="L92" s="66">
        <v>0</v>
      </c>
      <c r="M92" s="34">
        <f>(+D92+F92+I92+L92)-(E92+H92+K92)</f>
        <v>0</v>
      </c>
      <c r="N92" s="132">
        <v>0</v>
      </c>
      <c r="O92" s="64" t="s">
        <v>167</v>
      </c>
      <c r="P92" s="56" t="s">
        <v>172</v>
      </c>
      <c r="Q92" s="152"/>
    </row>
    <row r="93" spans="1:17" ht="55.5" customHeight="1">
      <c r="A93" s="148"/>
      <c r="B93" s="155"/>
      <c r="C93" s="32" t="s">
        <v>90</v>
      </c>
      <c r="D93" s="34">
        <v>0</v>
      </c>
      <c r="E93" s="34">
        <v>0</v>
      </c>
      <c r="F93" s="66">
        <v>0.0125</v>
      </c>
      <c r="G93" s="66">
        <f>F93+(D93-E93)</f>
        <v>0.0125</v>
      </c>
      <c r="H93" s="66">
        <v>0.0125</v>
      </c>
      <c r="I93" s="91">
        <v>0.0125</v>
      </c>
      <c r="J93" s="33">
        <f>I93+(G93-H93)</f>
        <v>0.0125</v>
      </c>
      <c r="K93" s="91">
        <v>0.0125</v>
      </c>
      <c r="L93" s="91">
        <v>0.0125</v>
      </c>
      <c r="M93" s="34">
        <f>(+D93+F93+I93+L93)-(E93+H93+K93)</f>
        <v>0.012500000000000004</v>
      </c>
      <c r="N93" s="132">
        <v>0.0125</v>
      </c>
      <c r="O93" s="64" t="s">
        <v>168</v>
      </c>
      <c r="P93" s="124" t="s">
        <v>221</v>
      </c>
      <c r="Q93" s="152"/>
    </row>
    <row r="94" spans="1:17" s="7" customFormat="1" ht="14.25" customHeight="1">
      <c r="A94" s="148"/>
      <c r="B94" s="49" t="s">
        <v>22</v>
      </c>
      <c r="C94" s="49"/>
      <c r="D94" s="45">
        <f>+SUM(D92:D93)</f>
        <v>0.0004</v>
      </c>
      <c r="E94" s="45">
        <f aca="true" t="shared" si="27" ref="E94:N94">+SUM(E92:E93)</f>
        <v>0.0004</v>
      </c>
      <c r="F94" s="45">
        <f t="shared" si="27"/>
        <v>0.0125</v>
      </c>
      <c r="G94" s="45">
        <f t="shared" si="27"/>
        <v>0.0125</v>
      </c>
      <c r="H94" s="45">
        <f t="shared" si="27"/>
        <v>0.0125</v>
      </c>
      <c r="I94" s="45">
        <f t="shared" si="27"/>
        <v>0.0125</v>
      </c>
      <c r="J94" s="45">
        <f t="shared" si="27"/>
        <v>0.0125</v>
      </c>
      <c r="K94" s="45">
        <f t="shared" si="27"/>
        <v>0.0125</v>
      </c>
      <c r="L94" s="45">
        <f t="shared" si="27"/>
        <v>0.0125</v>
      </c>
      <c r="M94" s="45">
        <f t="shared" si="27"/>
        <v>0.012500000000000004</v>
      </c>
      <c r="N94" s="45">
        <f t="shared" si="27"/>
        <v>0.0125</v>
      </c>
      <c r="O94" s="63"/>
      <c r="P94" s="46"/>
      <c r="Q94" s="152"/>
    </row>
    <row r="95" spans="1:17" s="7" customFormat="1" ht="14.25" customHeight="1">
      <c r="A95" s="148"/>
      <c r="B95" s="75" t="s">
        <v>40</v>
      </c>
      <c r="C95" s="76"/>
      <c r="D95" s="77">
        <f>+D28+D31+D34+D39+D43+D45+D49+D53+D56+D61+D64+D70+D72+D77+D79+D84+D86+D91+D94</f>
        <v>0.2027</v>
      </c>
      <c r="E95" s="77">
        <f aca="true" t="shared" si="28" ref="E95:N95">+E28+E31+E34+E39+E43+E45+E49+E53+E56+E61+E64+E70+E72+E77+E79+E84+E86+E91+E94</f>
        <v>0.2027</v>
      </c>
      <c r="F95" s="77">
        <f t="shared" si="28"/>
        <v>0.32480000000000003</v>
      </c>
      <c r="G95" s="77">
        <f t="shared" si="28"/>
        <v>0.32480000000000003</v>
      </c>
      <c r="H95" s="77">
        <f t="shared" si="28"/>
        <v>0.2848</v>
      </c>
      <c r="I95" s="103">
        <f t="shared" si="28"/>
        <v>0.25635</v>
      </c>
      <c r="J95" s="103">
        <f t="shared" si="28"/>
        <v>0.28635000000000005</v>
      </c>
      <c r="K95" s="103">
        <f t="shared" si="28"/>
        <v>0.2604</v>
      </c>
      <c r="L95" s="103">
        <f t="shared" si="28"/>
        <v>0.21689999999999998</v>
      </c>
      <c r="M95" s="77">
        <f t="shared" si="28"/>
        <v>0.25285</v>
      </c>
      <c r="N95" s="77">
        <f t="shared" si="28"/>
        <v>0.2429</v>
      </c>
      <c r="O95" s="78"/>
      <c r="P95" s="79"/>
      <c r="Q95" s="153"/>
    </row>
    <row r="96" spans="1:17" ht="51" customHeight="1">
      <c r="A96" s="154" t="s">
        <v>91</v>
      </c>
      <c r="B96" s="156" t="s">
        <v>88</v>
      </c>
      <c r="C96" s="52" t="s">
        <v>92</v>
      </c>
      <c r="D96" s="34">
        <v>0.12</v>
      </c>
      <c r="E96" s="34">
        <v>0.12</v>
      </c>
      <c r="F96" s="66">
        <v>0</v>
      </c>
      <c r="G96" s="66">
        <f>F96+(D96-E96)</f>
        <v>0</v>
      </c>
      <c r="H96" s="66">
        <v>0</v>
      </c>
      <c r="I96" s="34">
        <v>0</v>
      </c>
      <c r="J96" s="33">
        <f>I96+(G96-H96)</f>
        <v>0</v>
      </c>
      <c r="K96" s="34">
        <v>0</v>
      </c>
      <c r="L96" s="34">
        <v>0</v>
      </c>
      <c r="M96" s="34">
        <f>(+D96+F96+I96+L96)-(E96+H96+K96)</f>
        <v>0</v>
      </c>
      <c r="N96" s="131">
        <v>0</v>
      </c>
      <c r="O96" s="64" t="s">
        <v>169</v>
      </c>
      <c r="P96" s="56" t="s">
        <v>172</v>
      </c>
      <c r="Q96" s="138" t="s">
        <v>195</v>
      </c>
    </row>
    <row r="97" spans="1:17" ht="93" customHeight="1">
      <c r="A97" s="154"/>
      <c r="B97" s="156"/>
      <c r="C97" s="57" t="s">
        <v>93</v>
      </c>
      <c r="D97" s="34">
        <v>0</v>
      </c>
      <c r="E97" s="34">
        <v>0</v>
      </c>
      <c r="F97" s="66">
        <v>0.12</v>
      </c>
      <c r="G97" s="66">
        <f>F97+(D97-E97)</f>
        <v>0.12</v>
      </c>
      <c r="H97" s="66">
        <v>0.12</v>
      </c>
      <c r="I97" s="34">
        <v>0.13</v>
      </c>
      <c r="J97" s="33">
        <f>I97+(G97-H97)</f>
        <v>0.13</v>
      </c>
      <c r="K97" s="34">
        <v>0.13</v>
      </c>
      <c r="L97" s="34">
        <v>0.13</v>
      </c>
      <c r="M97" s="34">
        <f>(+D97+F97+I97+L97)-(E97+H97+K97)</f>
        <v>0.13</v>
      </c>
      <c r="N97" s="131">
        <v>0.13</v>
      </c>
      <c r="O97" s="64" t="s">
        <v>170</v>
      </c>
      <c r="P97" s="112" t="s">
        <v>176</v>
      </c>
      <c r="Q97" s="138"/>
    </row>
    <row r="98" spans="1:17" s="7" customFormat="1" ht="14.25" customHeight="1">
      <c r="A98" s="154"/>
      <c r="B98" s="49" t="s">
        <v>22</v>
      </c>
      <c r="C98" s="49"/>
      <c r="D98" s="45">
        <f aca="true" t="shared" si="29" ref="D98:N98">+D96+D97</f>
        <v>0.12</v>
      </c>
      <c r="E98" s="45">
        <f t="shared" si="29"/>
        <v>0.12</v>
      </c>
      <c r="F98" s="45">
        <f t="shared" si="29"/>
        <v>0.12</v>
      </c>
      <c r="G98" s="45">
        <f t="shared" si="29"/>
        <v>0.12</v>
      </c>
      <c r="H98" s="45">
        <f t="shared" si="29"/>
        <v>0.12</v>
      </c>
      <c r="I98" s="45">
        <f t="shared" si="29"/>
        <v>0.13</v>
      </c>
      <c r="J98" s="45">
        <f t="shared" si="29"/>
        <v>0.13</v>
      </c>
      <c r="K98" s="45">
        <f t="shared" si="29"/>
        <v>0.13</v>
      </c>
      <c r="L98" s="45">
        <f>+SUM(L96:L97)</f>
        <v>0.13</v>
      </c>
      <c r="M98" s="45">
        <f t="shared" si="29"/>
        <v>0.13</v>
      </c>
      <c r="N98" s="45">
        <f t="shared" si="29"/>
        <v>0.13</v>
      </c>
      <c r="O98" s="63"/>
      <c r="P98" s="46"/>
      <c r="Q98" s="138"/>
    </row>
    <row r="99" spans="1:17" ht="199.5" customHeight="1">
      <c r="A99" s="154"/>
      <c r="B99" s="58" t="s">
        <v>94</v>
      </c>
      <c r="C99" s="58" t="s">
        <v>95</v>
      </c>
      <c r="D99" s="34">
        <v>0.12</v>
      </c>
      <c r="E99" s="34">
        <v>0.12</v>
      </c>
      <c r="F99" s="66">
        <v>0.13</v>
      </c>
      <c r="G99" s="66">
        <f>F99+(D99-E99)</f>
        <v>0.13</v>
      </c>
      <c r="H99" s="66">
        <v>0.13</v>
      </c>
      <c r="I99" s="34">
        <v>0.13</v>
      </c>
      <c r="J99" s="33">
        <f>I99+(G99-H99)</f>
        <v>0.13</v>
      </c>
      <c r="K99" s="34">
        <v>0.13</v>
      </c>
      <c r="L99" s="34">
        <v>0.12</v>
      </c>
      <c r="M99" s="34">
        <f>(+D99+F99+I99+L99)-(E99+H99+K99)</f>
        <v>0.12</v>
      </c>
      <c r="N99" s="131">
        <v>0.12</v>
      </c>
      <c r="O99" s="61" t="s">
        <v>171</v>
      </c>
      <c r="P99" s="114" t="s">
        <v>206</v>
      </c>
      <c r="Q99" s="138"/>
    </row>
    <row r="100" spans="1:17" s="8" customFormat="1" ht="14.25" customHeight="1">
      <c r="A100" s="154"/>
      <c r="B100" s="49" t="s">
        <v>22</v>
      </c>
      <c r="C100" s="49"/>
      <c r="D100" s="59">
        <f aca="true" t="shared" si="30" ref="D100:N100">+D99</f>
        <v>0.12</v>
      </c>
      <c r="E100" s="59">
        <f t="shared" si="30"/>
        <v>0.12</v>
      </c>
      <c r="F100" s="59">
        <f t="shared" si="30"/>
        <v>0.13</v>
      </c>
      <c r="G100" s="59">
        <f t="shared" si="30"/>
        <v>0.13</v>
      </c>
      <c r="H100" s="59">
        <f t="shared" si="30"/>
        <v>0.13</v>
      </c>
      <c r="I100" s="59">
        <f t="shared" si="30"/>
        <v>0.13</v>
      </c>
      <c r="J100" s="59">
        <f t="shared" si="30"/>
        <v>0.13</v>
      </c>
      <c r="K100" s="59">
        <f t="shared" si="30"/>
        <v>0.13</v>
      </c>
      <c r="L100" s="59">
        <f>+SUM(L99:L99)</f>
        <v>0.12</v>
      </c>
      <c r="M100" s="59">
        <f t="shared" si="30"/>
        <v>0.12</v>
      </c>
      <c r="N100" s="59">
        <f t="shared" si="30"/>
        <v>0.12</v>
      </c>
      <c r="O100" s="62"/>
      <c r="P100" s="60"/>
      <c r="Q100" s="138"/>
    </row>
    <row r="101" spans="1:17" ht="15.75" customHeight="1">
      <c r="A101" s="154"/>
      <c r="B101" s="84" t="s">
        <v>40</v>
      </c>
      <c r="C101" s="85"/>
      <c r="D101" s="86">
        <f>+D98+D100</f>
        <v>0.24</v>
      </c>
      <c r="E101" s="86">
        <f>+E98+E100</f>
        <v>0.24</v>
      </c>
      <c r="F101" s="87">
        <f>+F98+F100</f>
        <v>0.25</v>
      </c>
      <c r="G101" s="87">
        <f aca="true" t="shared" si="31" ref="G101:N101">+G98+G100</f>
        <v>0.25</v>
      </c>
      <c r="H101" s="87">
        <f t="shared" si="31"/>
        <v>0.25</v>
      </c>
      <c r="I101" s="86">
        <f t="shared" si="31"/>
        <v>0.26</v>
      </c>
      <c r="J101" s="86">
        <f t="shared" si="31"/>
        <v>0.26</v>
      </c>
      <c r="K101" s="86">
        <f t="shared" si="31"/>
        <v>0.26</v>
      </c>
      <c r="L101" s="86">
        <f>L98+L100</f>
        <v>0.25</v>
      </c>
      <c r="M101" s="86">
        <f t="shared" si="31"/>
        <v>0.25</v>
      </c>
      <c r="N101" s="86">
        <f t="shared" si="31"/>
        <v>0.25</v>
      </c>
      <c r="O101" s="88"/>
      <c r="P101" s="88"/>
      <c r="Q101" s="138"/>
    </row>
    <row r="102" spans="4:15" ht="15.75" customHeight="1">
      <c r="D102" s="9"/>
      <c r="E102" s="9"/>
      <c r="F102" s="67"/>
      <c r="G102" s="68"/>
      <c r="H102" s="67"/>
      <c r="I102" s="10"/>
      <c r="J102" s="10"/>
      <c r="K102" s="10"/>
      <c r="L102" s="10"/>
      <c r="M102" s="10"/>
      <c r="N102" s="10"/>
      <c r="O102" s="8"/>
    </row>
    <row r="103" spans="6:15" ht="15.75" customHeight="1">
      <c r="F103" s="69"/>
      <c r="G103" s="68"/>
      <c r="H103" s="67"/>
      <c r="O103" s="8"/>
    </row>
    <row r="104" spans="6:15" ht="15.75" customHeight="1">
      <c r="F104" s="69"/>
      <c r="G104" s="68"/>
      <c r="H104" s="67"/>
      <c r="O104" s="8"/>
    </row>
    <row r="105" spans="6:8" ht="15.75" customHeight="1">
      <c r="F105" s="69"/>
      <c r="G105" s="68"/>
      <c r="H105" s="67"/>
    </row>
    <row r="106" spans="6:8" ht="15.75" customHeight="1">
      <c r="F106" s="69"/>
      <c r="G106" s="68"/>
      <c r="H106" s="67"/>
    </row>
    <row r="107" spans="6:8" ht="15.75" customHeight="1">
      <c r="F107" s="69"/>
      <c r="G107" s="68"/>
      <c r="H107" s="67"/>
    </row>
    <row r="108" spans="6:8" ht="15.75" customHeight="1">
      <c r="F108" s="69"/>
      <c r="G108" s="68"/>
      <c r="H108" s="67"/>
    </row>
    <row r="109" spans="6:8" ht="15.75" customHeight="1">
      <c r="F109" s="69"/>
      <c r="G109" s="68"/>
      <c r="H109" s="67"/>
    </row>
    <row r="110" spans="6:8" ht="15.75" customHeight="1">
      <c r="F110" s="69"/>
      <c r="G110" s="68"/>
      <c r="H110" s="67"/>
    </row>
    <row r="111" spans="6:8" ht="15.75" customHeight="1">
      <c r="F111" s="69"/>
      <c r="G111" s="68"/>
      <c r="H111" s="67"/>
    </row>
    <row r="112" spans="6:8" ht="15.75" customHeight="1">
      <c r="F112" s="69"/>
      <c r="G112" s="68"/>
      <c r="H112" s="67"/>
    </row>
    <row r="113" spans="6:8" ht="15.75" customHeight="1">
      <c r="F113" s="69"/>
      <c r="G113" s="68"/>
      <c r="H113" s="67"/>
    </row>
    <row r="114" spans="6:8" ht="15.75" customHeight="1">
      <c r="F114" s="69"/>
      <c r="G114" s="68"/>
      <c r="H114" s="67"/>
    </row>
    <row r="115" spans="6:8" ht="15.75" customHeight="1">
      <c r="F115" s="69"/>
      <c r="G115" s="68"/>
      <c r="H115" s="67"/>
    </row>
    <row r="116" spans="6:8" ht="15.75" customHeight="1">
      <c r="F116" s="70"/>
      <c r="G116" s="71"/>
      <c r="H116" s="72"/>
    </row>
  </sheetData>
  <sheetProtection selectLockedCells="1" selectUnlockedCells="1"/>
  <mergeCells count="18">
    <mergeCell ref="A25:A95"/>
    <mergeCell ref="B25:B85"/>
    <mergeCell ref="Q25:Q95"/>
    <mergeCell ref="A96:A101"/>
    <mergeCell ref="Q96:Q101"/>
    <mergeCell ref="B87:B90"/>
    <mergeCell ref="B92:B93"/>
    <mergeCell ref="B96:B97"/>
    <mergeCell ref="B1:M1"/>
    <mergeCell ref="B2:M2"/>
    <mergeCell ref="O2:Q2"/>
    <mergeCell ref="B8:B10"/>
    <mergeCell ref="N1:P1"/>
    <mergeCell ref="A4:A24"/>
    <mergeCell ref="Q4:Q24"/>
    <mergeCell ref="B12:B14"/>
    <mergeCell ref="B18:B19"/>
    <mergeCell ref="B21:B22"/>
  </mergeCells>
  <printOptions/>
  <pageMargins left="0.7083333333333334" right="0.7083333333333334" top="0.7479166666666667" bottom="0.7479166666666667" header="0.5118055555555555" footer="0.5118055555555555"/>
  <pageSetup horizontalDpi="300" verticalDpi="300" orientation="landscape" scale="37" r:id="rId4"/>
  <rowBreaks count="3" manualBreakCount="3">
    <brk id="39" max="255" man="1"/>
    <brk id="56" max="16" man="1"/>
    <brk id="65"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dc:creator>
  <cp:keywords/>
  <dc:description/>
  <cp:lastModifiedBy>User</cp:lastModifiedBy>
  <dcterms:created xsi:type="dcterms:W3CDTF">2020-08-27T20:33:07Z</dcterms:created>
  <dcterms:modified xsi:type="dcterms:W3CDTF">2021-03-01T13:36:08Z</dcterms:modified>
  <cp:category/>
  <cp:version/>
  <cp:contentType/>
  <cp:contentStatus/>
</cp:coreProperties>
</file>