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840" activeTab="0"/>
  </bookViews>
  <sheets>
    <sheet name="ABRIL" sheetId="1" r:id="rId1"/>
  </sheets>
  <externalReferences>
    <externalReference r:id="rId4"/>
  </externalReferences>
  <definedNames>
    <definedName name="_xlnm.Print_Area" localSheetId="0">'ABRIL'!$A$1:$F$64</definedName>
  </definedNames>
  <calcPr fullCalcOnLoad="1"/>
</workbook>
</file>

<file path=xl/sharedStrings.xml><?xml version="1.0" encoding="utf-8"?>
<sst xmlns="http://schemas.openxmlformats.org/spreadsheetml/2006/main" count="185" uniqueCount="128">
  <si>
    <t>SECRETARIA DISTRITAL DE SALUD</t>
  </si>
  <si>
    <t>INFORME DE EJECUCION DEL PRESUPUESTO DE GASTO</t>
  </si>
  <si>
    <t>VIGENCIA A ABRIL DE 2020</t>
  </si>
  <si>
    <t>Cadena Rubro</t>
  </si>
  <si>
    <t>T/M</t>
  </si>
  <si>
    <t>Descripcion Rubro</t>
  </si>
  <si>
    <t>Apropiacion Inicial Mes</t>
  </si>
  <si>
    <t>Modificaciones Mes</t>
  </si>
  <si>
    <t>Apropiación Vigente</t>
  </si>
  <si>
    <t>T</t>
  </si>
  <si>
    <t>GASTOS</t>
  </si>
  <si>
    <t>3-1</t>
  </si>
  <si>
    <t>GASTOS DE FUNCIONAMIENTO</t>
  </si>
  <si>
    <t>3-1-1</t>
  </si>
  <si>
    <t>Gastos de personal</t>
  </si>
  <si>
    <t>3-1-1-01</t>
  </si>
  <si>
    <t>Planta de personal permanente</t>
  </si>
  <si>
    <t>3-1-1-01-01</t>
  </si>
  <si>
    <t>Factores constitutivos de salario</t>
  </si>
  <si>
    <t>3-1-1-01-01-01</t>
  </si>
  <si>
    <t>Factores salariales comunes</t>
  </si>
  <si>
    <t>3-1-1-01-01-01-0001</t>
  </si>
  <si>
    <t>M</t>
  </si>
  <si>
    <t>Sueldo básico</t>
  </si>
  <si>
    <t>3-1-1-01-01-01-0002</t>
  </si>
  <si>
    <t>Auxilio de maternidad y paternidad</t>
  </si>
  <si>
    <t>3-1-1-01-01-01-0003</t>
  </si>
  <si>
    <t>Auxilio de incapacidad</t>
  </si>
  <si>
    <t>3-1-1-01-01-01-0004</t>
  </si>
  <si>
    <t>Gastos de representación</t>
  </si>
  <si>
    <t>3-1-1-01-01-01-0005</t>
  </si>
  <si>
    <t>Horas Extras, Dominicales, Festivos, Recargo Nocturno y Trabajo Suplementario</t>
  </si>
  <si>
    <t>3-1-1-01-01-01-0006</t>
  </si>
  <si>
    <t>Auxilio de transporte</t>
  </si>
  <si>
    <t>3-1-1-01-01-01-0007</t>
  </si>
  <si>
    <t>Subsidio de alimentación</t>
  </si>
  <si>
    <t>3-1-1-01-01-01-0008</t>
  </si>
  <si>
    <t>Bonificación por servicios prestados</t>
  </si>
  <si>
    <t>3-1-1-01-01-01-0010</t>
  </si>
  <si>
    <t>Prima de navidad</t>
  </si>
  <si>
    <t>3-1-1-01-01-01-0011</t>
  </si>
  <si>
    <t>Prima de vacaciones</t>
  </si>
  <si>
    <t>3-1-1-01-01-02</t>
  </si>
  <si>
    <t>Factores salariales especiales</t>
  </si>
  <si>
    <t>3-1-1-01-01-02-0001</t>
  </si>
  <si>
    <t>Prima de antigüedad</t>
  </si>
  <si>
    <t>3-1-1-01-01-02-0002</t>
  </si>
  <si>
    <t>Prima Técnica</t>
  </si>
  <si>
    <t>3-1-1-01-01-02-0003</t>
  </si>
  <si>
    <t>Prima Semestral</t>
  </si>
  <si>
    <t>3-1-1-01-01-02-0005</t>
  </si>
  <si>
    <t>Prima de Riesgo</t>
  </si>
  <si>
    <t>3-1-1-01-02</t>
  </si>
  <si>
    <t>Contribuciones inherentes a la nómina</t>
  </si>
  <si>
    <t>3-1-1-01-02-01</t>
  </si>
  <si>
    <t>Aportes a la seguridad social en pensiones</t>
  </si>
  <si>
    <t>3-1-1-01-02-01-0001</t>
  </si>
  <si>
    <t>Aportes a la seguridad social en pensiones públicas</t>
  </si>
  <si>
    <t>3-1-1-01-02-01-0002</t>
  </si>
  <si>
    <t>Aportes a la seguridad social en pensiones privadas</t>
  </si>
  <si>
    <t>3-1-1-01-02-02</t>
  </si>
  <si>
    <t>Aportes a la seguridad social en salud</t>
  </si>
  <si>
    <t>3-1-1-01-02-02-0001</t>
  </si>
  <si>
    <t>Aportes a la seguridad social en salud pública</t>
  </si>
  <si>
    <t>3-1-1-01-02-02-0002</t>
  </si>
  <si>
    <t>Aportes a la seguridad social en salud privada</t>
  </si>
  <si>
    <t>3-1-1-01-02-03</t>
  </si>
  <si>
    <t>Aportes de cesantías</t>
  </si>
  <si>
    <t>3-1-1-01-02-03-0001</t>
  </si>
  <si>
    <t>Aportes de cesantías a fondos públicos</t>
  </si>
  <si>
    <t>3-1-1-01-02-03-0002</t>
  </si>
  <si>
    <t>Aportes de cesantías a fondos privados</t>
  </si>
  <si>
    <t>3-1-1-01-02-04</t>
  </si>
  <si>
    <t>Aportes a cajas de compensación familiar</t>
  </si>
  <si>
    <t>3-1-1-01-02-04-0001</t>
  </si>
  <si>
    <t>Compensar</t>
  </si>
  <si>
    <t>3-1-1-01-02-05</t>
  </si>
  <si>
    <t>Aportes generales al sistema de riesgos laborales</t>
  </si>
  <si>
    <t>3-1-1-01-02-05-0001</t>
  </si>
  <si>
    <t>Aportes generales al sistema de riesgos laborales públicos</t>
  </si>
  <si>
    <t>3-1-1-01-02-05-0002</t>
  </si>
  <si>
    <t>Aportes generales al sistema de riesgos laborales privados</t>
  </si>
  <si>
    <t>3-1-1-01-02-06</t>
  </si>
  <si>
    <t>Aportes al ICBF</t>
  </si>
  <si>
    <t>3-1-1-01-02-06-0001</t>
  </si>
  <si>
    <t>Aportes al ICBF de funcionarios</t>
  </si>
  <si>
    <t>3-1-1-01-02-07</t>
  </si>
  <si>
    <t>Aportes al SENA</t>
  </si>
  <si>
    <t>3-1-1-01-02-07-0001</t>
  </si>
  <si>
    <t>Aportes al SENA de funcionarios</t>
  </si>
  <si>
    <t>3-1-1-01-02-08</t>
  </si>
  <si>
    <t>Aportes a la ESAP</t>
  </si>
  <si>
    <t>3-1-1-01-02-08-0001</t>
  </si>
  <si>
    <t>Aportes a la ESAP de funcionarios</t>
  </si>
  <si>
    <t>3-1-1-01-02-09</t>
  </si>
  <si>
    <t>Aportes a escuelas industriales e institutos técnicos</t>
  </si>
  <si>
    <t>3-1-1-01-02-09-0001</t>
  </si>
  <si>
    <t>Aportes a escuelas industriales e institutos técnicos de funcionarios</t>
  </si>
  <si>
    <t>3-1-1-01-03</t>
  </si>
  <si>
    <t>Remuneraciones no constitutivas de factor salarial</t>
  </si>
  <si>
    <t>3-1-1-01-03-01</t>
  </si>
  <si>
    <t>Indemnización por vacaciones</t>
  </si>
  <si>
    <t>3-1-1-01-03-02</t>
  </si>
  <si>
    <t>Bonificación por recreación</t>
  </si>
  <si>
    <t>3-1-1-01-03-05</t>
  </si>
  <si>
    <t>Reconocimiento por permanencia en el servicio público - Bogotá D.C.</t>
  </si>
  <si>
    <t>3-1-1-01-03-06</t>
  </si>
  <si>
    <t>Prima Secretarial</t>
  </si>
  <si>
    <t>3-1-2</t>
  </si>
  <si>
    <t>Adquisición de bienes y servicios</t>
  </si>
  <si>
    <t>3-1-2-02</t>
  </si>
  <si>
    <t>Adquisiciones diferentes de activos no financieros</t>
  </si>
  <si>
    <t>3-1-2-02-02</t>
  </si>
  <si>
    <t>Adquisición de servicios</t>
  </si>
  <si>
    <t>3-1-2-02-02-02</t>
  </si>
  <si>
    <t>Servicios financieros y servicios conexos, servicios inmobiliarios y servicios de leasing</t>
  </si>
  <si>
    <t>3-1-2-02-02-02-0001</t>
  </si>
  <si>
    <t>Servicios financieros y servicios conexos</t>
  </si>
  <si>
    <t>3-1-2-02-02-02-0001-011</t>
  </si>
  <si>
    <t>Servicios de administración de fondos de pensiones y cesantías</t>
  </si>
  <si>
    <t>3-1-2-02-02-03</t>
  </si>
  <si>
    <t>Servicios prestados a las empresas y servicios de producción</t>
  </si>
  <si>
    <t>3-1-2-02-02-03-0003</t>
  </si>
  <si>
    <t>Otros servicios profesionales, científicos y técnicos</t>
  </si>
  <si>
    <t>3-1-2-02-02-03-0003-001</t>
  </si>
  <si>
    <t>Servicios de consultoría en administración y servicios de gestión; servicios de tecnología de la información</t>
  </si>
  <si>
    <t>3-1-2-02-02-03-0003-013</t>
  </si>
  <si>
    <t>Otros servicios profesionales y técnicos n.c.p.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</si>
</sst>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24"/>
      <color indexed="8"/>
      <name val="Calibri"/>
      <family val="2"/>
    </font>
    <font>
      <b/>
      <sz val="24"/>
      <color indexed="8"/>
      <name val="Calibri"/>
      <family val="2"/>
    </font>
    <font>
      <b/>
      <sz val="20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i/>
      <sz val="24"/>
      <color theme="1"/>
      <name val="Calibri"/>
      <family val="2"/>
    </font>
    <font>
      <b/>
      <sz val="24"/>
      <color theme="1"/>
      <name val="Calibri"/>
      <family val="2"/>
    </font>
    <font>
      <b/>
      <sz val="2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49" fontId="37" fillId="0" borderId="0" xfId="0" applyNumberFormat="1" applyFont="1" applyAlignment="1">
      <alignment vertical="center"/>
    </xf>
    <xf numFmtId="0" fontId="38" fillId="0" borderId="0" xfId="0" applyFont="1" applyAlignment="1">
      <alignment vertical="center"/>
    </xf>
    <xf numFmtId="49" fontId="39" fillId="0" borderId="0" xfId="0" applyNumberFormat="1" applyFont="1" applyAlignment="1">
      <alignment vertical="center"/>
    </xf>
    <xf numFmtId="0" fontId="39" fillId="0" borderId="0" xfId="0" applyFont="1" applyAlignment="1">
      <alignment vertical="center"/>
    </xf>
    <xf numFmtId="49" fontId="39" fillId="0" borderId="10" xfId="0" applyNumberFormat="1" applyFont="1" applyBorder="1" applyAlignment="1">
      <alignment vertical="center"/>
    </xf>
    <xf numFmtId="49" fontId="36" fillId="14" borderId="11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 horizontal="center" vertical="center" wrapText="1"/>
    </xf>
    <xf numFmtId="49" fontId="36" fillId="0" borderId="0" xfId="0" applyNumberFormat="1" applyFont="1" applyAlignment="1">
      <alignment/>
    </xf>
    <xf numFmtId="49" fontId="36" fillId="0" borderId="0" xfId="0" applyNumberFormat="1" applyFont="1" applyAlignment="1">
      <alignment horizontal="center" vertical="center"/>
    </xf>
    <xf numFmtId="0" fontId="36" fillId="0" borderId="0" xfId="0" applyFont="1" applyAlignment="1">
      <alignment/>
    </xf>
    <xf numFmtId="43" fontId="36" fillId="0" borderId="0" xfId="47" applyFont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 vertical="center"/>
    </xf>
    <xf numFmtId="43" fontId="0" fillId="0" borderId="0" xfId="47" applyFont="1" applyAlignment="1">
      <alignment/>
    </xf>
    <xf numFmtId="49" fontId="37" fillId="0" borderId="0" xfId="0" applyNumberFormat="1" applyFont="1" applyAlignment="1">
      <alignment horizontal="center" vertical="center"/>
    </xf>
    <xf numFmtId="49" fontId="39" fillId="0" borderId="0" xfId="0" applyNumberFormat="1" applyFont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ybravo\Documents\CIERRES\2020\Abril\DEFINITIVOS\MODIFICACION%20PPTAL%20ABRIL%20SD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ERO"/>
      <sheetName val="FEBRERO"/>
      <sheetName val="MARZO"/>
      <sheetName val="ABRIL"/>
    </sheetNames>
    <sheetDataSet>
      <sheetData sheetId="2">
        <row r="6">
          <cell r="C6" t="str">
            <v>GASTOS</v>
          </cell>
          <cell r="D6">
            <v>71985141000</v>
          </cell>
          <cell r="E6">
            <v>0</v>
          </cell>
          <cell r="F6">
            <v>71985141000</v>
          </cell>
        </row>
        <row r="7">
          <cell r="C7" t="str">
            <v>GASTOS DE FUNCIONAMIENTO</v>
          </cell>
          <cell r="D7">
            <v>71985141000</v>
          </cell>
          <cell r="E7">
            <v>0</v>
          </cell>
          <cell r="F7">
            <v>71985141000</v>
          </cell>
        </row>
        <row r="8">
          <cell r="C8" t="str">
            <v>Gastos de personal</v>
          </cell>
          <cell r="D8">
            <v>70685141000</v>
          </cell>
          <cell r="E8">
            <v>0</v>
          </cell>
          <cell r="F8">
            <v>70685141000</v>
          </cell>
        </row>
        <row r="9">
          <cell r="C9" t="str">
            <v>Planta de personal permanente</v>
          </cell>
          <cell r="D9">
            <v>52889983000</v>
          </cell>
          <cell r="E9">
            <v>0</v>
          </cell>
          <cell r="F9">
            <v>52889983000</v>
          </cell>
        </row>
        <row r="10">
          <cell r="C10" t="str">
            <v>Factores constitutivos de salario</v>
          </cell>
          <cell r="D10">
            <v>51589983000</v>
          </cell>
          <cell r="E10">
            <v>0</v>
          </cell>
          <cell r="F10">
            <v>51589983000</v>
          </cell>
        </row>
        <row r="11">
          <cell r="C11" t="str">
            <v>Factores salariales comunes</v>
          </cell>
          <cell r="D11">
            <v>37211094000</v>
          </cell>
          <cell r="E11">
            <v>0</v>
          </cell>
          <cell r="F11">
            <v>37211094000</v>
          </cell>
        </row>
        <row r="12">
          <cell r="C12" t="str">
            <v>Sueldo básico</v>
          </cell>
          <cell r="D12">
            <v>27295495000</v>
          </cell>
          <cell r="E12">
            <v>0</v>
          </cell>
          <cell r="F12">
            <v>27295495000</v>
          </cell>
        </row>
        <row r="13">
          <cell r="C13" t="str">
            <v>Auxilio de maternidad y paternidad</v>
          </cell>
          <cell r="D13">
            <v>65000000</v>
          </cell>
          <cell r="E13">
            <v>0</v>
          </cell>
          <cell r="F13">
            <v>65000000</v>
          </cell>
        </row>
        <row r="14">
          <cell r="C14" t="str">
            <v>Auxilio de incapacidad</v>
          </cell>
          <cell r="D14">
            <v>450000000</v>
          </cell>
          <cell r="E14">
            <v>0</v>
          </cell>
          <cell r="F14">
            <v>450000000</v>
          </cell>
        </row>
        <row r="15">
          <cell r="C15" t="str">
            <v>Gastos de representación</v>
          </cell>
          <cell r="D15">
            <v>1916103000</v>
          </cell>
          <cell r="E15">
            <v>0</v>
          </cell>
          <cell r="F15">
            <v>1916103000</v>
          </cell>
        </row>
        <row r="16">
          <cell r="C16" t="str">
            <v>Horas Extras, Dominicales, Festivos, Recargo Nocturno y Trabajo Suplementario</v>
          </cell>
          <cell r="D16">
            <v>658353000</v>
          </cell>
          <cell r="E16">
            <v>0</v>
          </cell>
          <cell r="F16">
            <v>658353000</v>
          </cell>
        </row>
        <row r="17">
          <cell r="C17" t="str">
            <v>Auxilio de transporte</v>
          </cell>
          <cell r="D17">
            <v>65718000</v>
          </cell>
          <cell r="E17">
            <v>0</v>
          </cell>
          <cell r="F17">
            <v>65718000</v>
          </cell>
        </row>
        <row r="18">
          <cell r="C18" t="str">
            <v>Subsidio de alimentación</v>
          </cell>
          <cell r="D18">
            <v>52008000</v>
          </cell>
          <cell r="E18">
            <v>0</v>
          </cell>
          <cell r="F18">
            <v>52008000</v>
          </cell>
        </row>
        <row r="19">
          <cell r="C19" t="str">
            <v>Bonificación por servicios prestados</v>
          </cell>
          <cell r="D19">
            <v>907552000</v>
          </cell>
          <cell r="E19">
            <v>0</v>
          </cell>
          <cell r="F19">
            <v>907552000</v>
          </cell>
        </row>
        <row r="20">
          <cell r="C20" t="str">
            <v>Prima de navidad</v>
          </cell>
          <cell r="D20">
            <v>3919487000</v>
          </cell>
          <cell r="E20">
            <v>0</v>
          </cell>
          <cell r="F20">
            <v>3919487000</v>
          </cell>
        </row>
        <row r="21">
          <cell r="C21" t="str">
            <v>Prima de vacaciones</v>
          </cell>
          <cell r="D21">
            <v>1881378000</v>
          </cell>
          <cell r="E21">
            <v>0</v>
          </cell>
          <cell r="F21">
            <v>1881378000</v>
          </cell>
        </row>
        <row r="22">
          <cell r="C22" t="str">
            <v>Factores salariales especiales</v>
          </cell>
          <cell r="D22">
            <v>14378889000</v>
          </cell>
          <cell r="E22">
            <v>0</v>
          </cell>
          <cell r="F22">
            <v>14378889000</v>
          </cell>
        </row>
        <row r="23">
          <cell r="C23" t="str">
            <v>Prima de antigüedad</v>
          </cell>
          <cell r="D23">
            <v>800752000</v>
          </cell>
          <cell r="E23">
            <v>0</v>
          </cell>
          <cell r="F23">
            <v>800752000</v>
          </cell>
        </row>
        <row r="24">
          <cell r="C24" t="str">
            <v>Prima Técnica</v>
          </cell>
          <cell r="D24">
            <v>9181899000</v>
          </cell>
          <cell r="E24">
            <v>0</v>
          </cell>
          <cell r="F24">
            <v>9181899000</v>
          </cell>
        </row>
        <row r="25">
          <cell r="C25" t="str">
            <v>Prima Semestral</v>
          </cell>
          <cell r="D25">
            <v>4372671000</v>
          </cell>
          <cell r="E25">
            <v>0</v>
          </cell>
          <cell r="F25">
            <v>4372671000</v>
          </cell>
        </row>
        <row r="26">
          <cell r="C26" t="str">
            <v>Prima de Riesgo</v>
          </cell>
          <cell r="D26">
            <v>23567000</v>
          </cell>
          <cell r="E26">
            <v>0</v>
          </cell>
          <cell r="F26">
            <v>23567000</v>
          </cell>
        </row>
        <row r="27">
          <cell r="C27" t="str">
            <v>Contribuciones inherentes a la nómina</v>
          </cell>
          <cell r="D27">
            <v>17880997000</v>
          </cell>
          <cell r="E27">
            <v>0</v>
          </cell>
          <cell r="F27">
            <v>17880997000</v>
          </cell>
        </row>
        <row r="28">
          <cell r="C28" t="str">
            <v>Aportes a la seguridad social en pensiones</v>
          </cell>
          <cell r="D28">
            <v>4958521000</v>
          </cell>
          <cell r="E28">
            <v>0</v>
          </cell>
          <cell r="F28">
            <v>4958521000</v>
          </cell>
        </row>
        <row r="29">
          <cell r="C29" t="str">
            <v>Aportes a la seguridad social en pensiones públicas</v>
          </cell>
          <cell r="D29">
            <v>3086761000</v>
          </cell>
          <cell r="E29">
            <v>0</v>
          </cell>
          <cell r="F29">
            <v>3086761000</v>
          </cell>
        </row>
        <row r="30">
          <cell r="C30" t="str">
            <v>Aportes a la seguridad social en pensiones privadas</v>
          </cell>
          <cell r="D30">
            <v>1871760000</v>
          </cell>
          <cell r="E30">
            <v>0</v>
          </cell>
          <cell r="F30">
            <v>1871760000</v>
          </cell>
        </row>
        <row r="31">
          <cell r="C31" t="str">
            <v>Aportes a la seguridad social en salud</v>
          </cell>
          <cell r="D31">
            <v>3512323000</v>
          </cell>
          <cell r="E31">
            <v>0</v>
          </cell>
          <cell r="F31">
            <v>3512323000</v>
          </cell>
        </row>
        <row r="32">
          <cell r="C32" t="str">
            <v>Aportes a la seguridad social en salud pública</v>
          </cell>
          <cell r="D32">
            <v>44804000</v>
          </cell>
          <cell r="E32">
            <v>0</v>
          </cell>
          <cell r="F32">
            <v>44804000</v>
          </cell>
        </row>
        <row r="33">
          <cell r="C33" t="str">
            <v>Aportes a la seguridad social en salud privada</v>
          </cell>
          <cell r="D33">
            <v>3467519000</v>
          </cell>
          <cell r="E33">
            <v>0</v>
          </cell>
          <cell r="F33">
            <v>3467519000</v>
          </cell>
        </row>
        <row r="34">
          <cell r="C34" t="str">
            <v>Aportes de cesantías</v>
          </cell>
          <cell r="D34">
            <v>4800190000</v>
          </cell>
          <cell r="E34">
            <v>0</v>
          </cell>
          <cell r="F34">
            <v>4800190000</v>
          </cell>
        </row>
        <row r="35">
          <cell r="C35" t="str">
            <v>Aportes de cesantías a fondos públicos</v>
          </cell>
          <cell r="D35">
            <v>3104708000</v>
          </cell>
          <cell r="E35">
            <v>0</v>
          </cell>
          <cell r="F35">
            <v>3104708000</v>
          </cell>
        </row>
        <row r="36">
          <cell r="C36" t="str">
            <v>Aportes de cesantías a fondos privados</v>
          </cell>
          <cell r="D36">
            <v>1695482000</v>
          </cell>
          <cell r="E36">
            <v>0</v>
          </cell>
          <cell r="F36">
            <v>1695482000</v>
          </cell>
        </row>
        <row r="37">
          <cell r="C37" t="str">
            <v>Aportes a cajas de compensación familiar</v>
          </cell>
          <cell r="D37">
            <v>1905080000</v>
          </cell>
          <cell r="E37">
            <v>0</v>
          </cell>
          <cell r="F37">
            <v>1905080000</v>
          </cell>
        </row>
        <row r="38">
          <cell r="C38" t="str">
            <v>Compensar</v>
          </cell>
          <cell r="D38">
            <v>1905080000</v>
          </cell>
          <cell r="E38">
            <v>0</v>
          </cell>
          <cell r="F38">
            <v>1905080000</v>
          </cell>
        </row>
        <row r="39">
          <cell r="C39" t="str">
            <v>Aportes generales al sistema de riesgos laborales</v>
          </cell>
          <cell r="D39">
            <v>341989000</v>
          </cell>
          <cell r="E39">
            <v>0</v>
          </cell>
          <cell r="F39">
            <v>341989000</v>
          </cell>
        </row>
        <row r="40">
          <cell r="C40" t="str">
            <v>Aportes generales al sistema de riesgos laborales públicos</v>
          </cell>
          <cell r="D40">
            <v>0</v>
          </cell>
          <cell r="E40">
            <v>0</v>
          </cell>
          <cell r="F40">
            <v>0</v>
          </cell>
        </row>
        <row r="41">
          <cell r="C41" t="str">
            <v>Aportes generales al sistema de riesgos laborales privados</v>
          </cell>
          <cell r="D41">
            <v>341989000</v>
          </cell>
          <cell r="E41">
            <v>0</v>
          </cell>
          <cell r="F41">
            <v>341989000</v>
          </cell>
        </row>
        <row r="42">
          <cell r="C42" t="str">
            <v>Aportes al ICBF</v>
          </cell>
          <cell r="D42">
            <v>1428864000</v>
          </cell>
          <cell r="E42">
            <v>0</v>
          </cell>
          <cell r="F42">
            <v>1428864000</v>
          </cell>
        </row>
        <row r="43">
          <cell r="C43" t="str">
            <v>Aportes al ICBF de funcionarios</v>
          </cell>
          <cell r="D43">
            <v>1428864000</v>
          </cell>
          <cell r="E43">
            <v>0</v>
          </cell>
          <cell r="F43">
            <v>1428864000</v>
          </cell>
        </row>
        <row r="44">
          <cell r="C44" t="str">
            <v>Aportes al SENA</v>
          </cell>
          <cell r="D44">
            <v>238170000</v>
          </cell>
          <cell r="E44">
            <v>0</v>
          </cell>
          <cell r="F44">
            <v>238170000</v>
          </cell>
        </row>
        <row r="45">
          <cell r="C45" t="str">
            <v>Aportes al SENA de funcionarios</v>
          </cell>
          <cell r="D45">
            <v>238170000</v>
          </cell>
          <cell r="E45">
            <v>0</v>
          </cell>
          <cell r="F45">
            <v>238170000</v>
          </cell>
        </row>
        <row r="46">
          <cell r="C46" t="str">
            <v>Aportes a la ESAP</v>
          </cell>
          <cell r="D46">
            <v>238170000</v>
          </cell>
          <cell r="E46">
            <v>0</v>
          </cell>
          <cell r="F46">
            <v>238170000</v>
          </cell>
        </row>
        <row r="47">
          <cell r="C47" t="str">
            <v>Aportes a la ESAP de funcionarios</v>
          </cell>
          <cell r="D47">
            <v>238170000</v>
          </cell>
          <cell r="E47">
            <v>0</v>
          </cell>
          <cell r="F47">
            <v>238170000</v>
          </cell>
        </row>
        <row r="48">
          <cell r="C48" t="str">
            <v>Aportes a escuelas industriales e institutos técnicos</v>
          </cell>
          <cell r="D48">
            <v>457690000</v>
          </cell>
          <cell r="E48">
            <v>0</v>
          </cell>
          <cell r="F48">
            <v>457690000</v>
          </cell>
        </row>
        <row r="49">
          <cell r="C49" t="str">
            <v>Aportes a escuelas industriales e institutos técnicos de funcionarios</v>
          </cell>
          <cell r="D49">
            <v>457690000</v>
          </cell>
          <cell r="E49">
            <v>0</v>
          </cell>
          <cell r="F49">
            <v>457690000</v>
          </cell>
        </row>
        <row r="50">
          <cell r="C50" t="str">
            <v>Remuneraciones no constitutivas de factor salarial</v>
          </cell>
          <cell r="D50">
            <v>1214161000</v>
          </cell>
          <cell r="E50">
            <v>0</v>
          </cell>
          <cell r="F50">
            <v>1214161000</v>
          </cell>
        </row>
        <row r="51">
          <cell r="C51" t="str">
            <v>Indemnización por vacaciones</v>
          </cell>
          <cell r="D51">
            <v>721662000</v>
          </cell>
          <cell r="E51">
            <v>0</v>
          </cell>
          <cell r="F51">
            <v>721662000</v>
          </cell>
        </row>
        <row r="52">
          <cell r="C52" t="str">
            <v>Bonificación por recreación</v>
          </cell>
          <cell r="D52">
            <v>154454000</v>
          </cell>
          <cell r="E52">
            <v>0</v>
          </cell>
          <cell r="F52">
            <v>154454000</v>
          </cell>
        </row>
        <row r="53">
          <cell r="C53" t="str">
            <v>Reconocimiento por permanencia en el servicio público - Bogotá D.C.</v>
          </cell>
          <cell r="D53">
            <v>315612000</v>
          </cell>
          <cell r="E53">
            <v>0</v>
          </cell>
          <cell r="F53">
            <v>315612000</v>
          </cell>
        </row>
        <row r="54">
          <cell r="C54" t="str">
            <v>Prima Secretarial</v>
          </cell>
          <cell r="D54">
            <v>22433000</v>
          </cell>
          <cell r="E54">
            <v>0</v>
          </cell>
          <cell r="F54">
            <v>22433000</v>
          </cell>
        </row>
        <row r="55">
          <cell r="C55" t="str">
            <v>Adquisición de bienes y servicios</v>
          </cell>
          <cell r="D55">
            <v>1300000000</v>
          </cell>
          <cell r="E55">
            <v>0</v>
          </cell>
          <cell r="F55">
            <v>1300000000</v>
          </cell>
        </row>
        <row r="56">
          <cell r="C56" t="str">
            <v>Adquisiciones diferentes de activos no financieros</v>
          </cell>
          <cell r="D56">
            <v>1300000000</v>
          </cell>
          <cell r="E56">
            <v>0</v>
          </cell>
          <cell r="F56">
            <v>1300000000</v>
          </cell>
        </row>
        <row r="57">
          <cell r="C57" t="str">
            <v>Adquisición de servicios</v>
          </cell>
          <cell r="D57">
            <v>1300000000</v>
          </cell>
          <cell r="E57">
            <v>0</v>
          </cell>
          <cell r="F57">
            <v>1300000000</v>
          </cell>
        </row>
        <row r="58">
          <cell r="C58" t="str">
            <v>Servicios financieros y servicios conexos, servicios inmobiliarios y servicios de leasing</v>
          </cell>
          <cell r="D58">
            <v>11000000</v>
          </cell>
          <cell r="E58">
            <v>0</v>
          </cell>
          <cell r="F58">
            <v>11000000</v>
          </cell>
        </row>
        <row r="59">
          <cell r="C59" t="str">
            <v>Servicios financieros y servicios conexos</v>
          </cell>
          <cell r="D59">
            <v>11000000</v>
          </cell>
          <cell r="E59">
            <v>0</v>
          </cell>
          <cell r="F59">
            <v>11000000</v>
          </cell>
        </row>
        <row r="60">
          <cell r="C60" t="str">
            <v>Servicios de administración de fondos de pensiones y cesantías</v>
          </cell>
          <cell r="D60">
            <v>11000000</v>
          </cell>
          <cell r="E60">
            <v>0</v>
          </cell>
          <cell r="F60">
            <v>11000000</v>
          </cell>
        </row>
        <row r="61">
          <cell r="C61" t="str">
            <v>Servicios prestados a las empresas y servicios de producción</v>
          </cell>
          <cell r="D61">
            <v>1289000000</v>
          </cell>
          <cell r="E61">
            <v>0</v>
          </cell>
          <cell r="F61">
            <v>1289000000</v>
          </cell>
        </row>
        <row r="62">
          <cell r="C62" t="str">
            <v>Otros servicios profesionales, científicos y técnicos</v>
          </cell>
          <cell r="D62">
            <v>1289000000</v>
          </cell>
          <cell r="E62">
            <v>0</v>
          </cell>
          <cell r="F62">
            <v>1289000000</v>
          </cell>
        </row>
        <row r="63">
          <cell r="C63" t="str">
            <v>Servicios de consultoría en administración y servicios de gestión; servicios de tecnología de la información</v>
          </cell>
          <cell r="D63">
            <v>2000000</v>
          </cell>
          <cell r="E63">
            <v>0</v>
          </cell>
          <cell r="F63">
            <v>2000000</v>
          </cell>
        </row>
        <row r="64">
          <cell r="C64" t="str">
            <v>Otros servicios profesionales y técnicos n.c.p.</v>
          </cell>
          <cell r="D64">
            <v>1287000000</v>
          </cell>
          <cell r="E64">
            <v>0</v>
          </cell>
          <cell r="F64">
            <v>1287000000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4"/>
  <sheetViews>
    <sheetView showGridLines="0" tabSelected="1" zoomScalePageLayoutView="0" workbookViewId="0" topLeftCell="A1">
      <selection activeCell="A3" sqref="A3:F3"/>
    </sheetView>
  </sheetViews>
  <sheetFormatPr defaultColWidth="11.421875" defaultRowHeight="15"/>
  <cols>
    <col min="1" max="1" width="21.57421875" style="12" customWidth="1"/>
    <col min="2" max="2" width="4.7109375" style="12" bestFit="1" customWidth="1"/>
    <col min="3" max="3" width="36.8515625" style="0" customWidth="1"/>
    <col min="4" max="4" width="17.8515625" style="14" bestFit="1" customWidth="1"/>
    <col min="5" max="5" width="15.7109375" style="14" customWidth="1"/>
    <col min="6" max="6" width="17.8515625" style="14" bestFit="1" customWidth="1"/>
  </cols>
  <sheetData>
    <row r="1" spans="1:22" s="2" customFormat="1" ht="30" customHeight="1">
      <c r="A1" s="15" t="s">
        <v>0</v>
      </c>
      <c r="B1" s="15"/>
      <c r="C1" s="15"/>
      <c r="D1" s="15"/>
      <c r="E1" s="15"/>
      <c r="F1" s="15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s="4" customFormat="1" ht="30" customHeight="1">
      <c r="A2" s="16" t="s">
        <v>1</v>
      </c>
      <c r="B2" s="16"/>
      <c r="C2" s="16"/>
      <c r="D2" s="16"/>
      <c r="E2" s="16"/>
      <c r="F2" s="16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2" s="4" customFormat="1" ht="30" customHeight="1">
      <c r="A3" s="16" t="s">
        <v>2</v>
      </c>
      <c r="B3" s="16"/>
      <c r="C3" s="16"/>
      <c r="D3" s="16"/>
      <c r="E3" s="16"/>
      <c r="F3" s="16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</row>
    <row r="4" spans="1:22" s="4" customFormat="1" ht="16.5" customHeight="1">
      <c r="A4" s="5"/>
      <c r="B4" s="5"/>
      <c r="C4" s="5"/>
      <c r="D4" s="5"/>
      <c r="E4" s="5"/>
      <c r="F4" s="5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</row>
    <row r="5" spans="1:6" s="7" customFormat="1" ht="30" customHeight="1">
      <c r="A5" s="6" t="s">
        <v>3</v>
      </c>
      <c r="B5" s="6" t="s">
        <v>4</v>
      </c>
      <c r="C5" s="6" t="s">
        <v>5</v>
      </c>
      <c r="D5" s="6" t="s">
        <v>6</v>
      </c>
      <c r="E5" s="6" t="s">
        <v>7</v>
      </c>
      <c r="F5" s="6" t="s">
        <v>8</v>
      </c>
    </row>
    <row r="6" spans="1:6" s="10" customFormat="1" ht="15">
      <c r="A6" s="8">
        <v>3</v>
      </c>
      <c r="B6" s="9" t="s">
        <v>9</v>
      </c>
      <c r="C6" s="10" t="s">
        <v>10</v>
      </c>
      <c r="D6" s="11">
        <v>71985141000</v>
      </c>
      <c r="E6" s="11">
        <v>0</v>
      </c>
      <c r="F6" s="11">
        <v>71985141000</v>
      </c>
    </row>
    <row r="7" spans="1:6" s="10" customFormat="1" ht="15">
      <c r="A7" s="8" t="s">
        <v>11</v>
      </c>
      <c r="B7" s="9" t="s">
        <v>9</v>
      </c>
      <c r="C7" s="10" t="s">
        <v>12</v>
      </c>
      <c r="D7" s="11">
        <v>71985141000</v>
      </c>
      <c r="E7" s="11">
        <v>0</v>
      </c>
      <c r="F7" s="11">
        <v>71985141000</v>
      </c>
    </row>
    <row r="8" spans="1:6" s="10" customFormat="1" ht="15">
      <c r="A8" s="8" t="s">
        <v>13</v>
      </c>
      <c r="B8" s="9" t="s">
        <v>9</v>
      </c>
      <c r="C8" s="10" t="s">
        <v>14</v>
      </c>
      <c r="D8" s="11">
        <v>70685141000</v>
      </c>
      <c r="E8" s="11">
        <v>0</v>
      </c>
      <c r="F8" s="11">
        <v>70685141000</v>
      </c>
    </row>
    <row r="9" spans="1:6" s="10" customFormat="1" ht="15">
      <c r="A9" s="8" t="s">
        <v>15</v>
      </c>
      <c r="B9" s="9" t="s">
        <v>9</v>
      </c>
      <c r="C9" s="10" t="s">
        <v>16</v>
      </c>
      <c r="D9" s="11">
        <f>+D10+D27+D50</f>
        <v>70685141000</v>
      </c>
      <c r="E9" s="11">
        <v>0</v>
      </c>
      <c r="F9" s="11">
        <f>+F10+F27+F50</f>
        <v>70685141000</v>
      </c>
    </row>
    <row r="10" spans="1:6" s="10" customFormat="1" ht="15">
      <c r="A10" s="8" t="s">
        <v>17</v>
      </c>
      <c r="B10" s="9" t="s">
        <v>9</v>
      </c>
      <c r="C10" s="10" t="s">
        <v>18</v>
      </c>
      <c r="D10" s="11">
        <f>+D11+D22</f>
        <v>51589983000</v>
      </c>
      <c r="E10" s="11">
        <v>-32898559</v>
      </c>
      <c r="F10" s="11">
        <f>+F11+F22</f>
        <v>51557084441</v>
      </c>
    </row>
    <row r="11" spans="1:6" s="10" customFormat="1" ht="15">
      <c r="A11" s="8" t="s">
        <v>19</v>
      </c>
      <c r="B11" s="9" t="s">
        <v>9</v>
      </c>
      <c r="C11" s="10" t="s">
        <v>20</v>
      </c>
      <c r="D11" s="11">
        <f>SUM(D12:D21)</f>
        <v>37211094000</v>
      </c>
      <c r="E11" s="11">
        <v>-32898559</v>
      </c>
      <c r="F11" s="11">
        <f>SUM(F12:F21)</f>
        <v>37178195441</v>
      </c>
    </row>
    <row r="12" spans="1:6" ht="15">
      <c r="A12" s="12" t="s">
        <v>21</v>
      </c>
      <c r="B12" s="13" t="s">
        <v>22</v>
      </c>
      <c r="C12" t="s">
        <v>23</v>
      </c>
      <c r="D12" s="14">
        <f>VLOOKUP(C12,'[1]MARZO'!$C$6:$F$64,4,0)</f>
        <v>27295495000</v>
      </c>
      <c r="E12" s="14">
        <v>-32898559</v>
      </c>
      <c r="F12" s="14">
        <f>+D12+E12</f>
        <v>27262596441</v>
      </c>
    </row>
    <row r="13" spans="1:6" ht="15">
      <c r="A13" s="12" t="s">
        <v>24</v>
      </c>
      <c r="B13" s="13" t="s">
        <v>22</v>
      </c>
      <c r="C13" t="s">
        <v>25</v>
      </c>
      <c r="D13" s="14">
        <f>VLOOKUP(C13,'[1]MARZO'!$C$6:$F$64,4,0)</f>
        <v>65000000</v>
      </c>
      <c r="E13" s="14">
        <v>0</v>
      </c>
      <c r="F13" s="14">
        <f aca="true" t="shared" si="0" ref="F13:F21">+D13+E13</f>
        <v>65000000</v>
      </c>
    </row>
    <row r="14" spans="1:6" ht="15">
      <c r="A14" s="12" t="s">
        <v>26</v>
      </c>
      <c r="B14" s="13" t="s">
        <v>22</v>
      </c>
      <c r="C14" t="s">
        <v>27</v>
      </c>
      <c r="D14" s="14">
        <f>VLOOKUP(C14,'[1]MARZO'!$C$6:$F$64,4,0)</f>
        <v>450000000</v>
      </c>
      <c r="E14" s="14">
        <v>0</v>
      </c>
      <c r="F14" s="14">
        <f t="shared" si="0"/>
        <v>450000000</v>
      </c>
    </row>
    <row r="15" spans="1:6" ht="15">
      <c r="A15" s="12" t="s">
        <v>28</v>
      </c>
      <c r="B15" s="13" t="s">
        <v>22</v>
      </c>
      <c r="C15" t="s">
        <v>29</v>
      </c>
      <c r="D15" s="14">
        <f>VLOOKUP(C15,'[1]MARZO'!$C$6:$F$64,4,0)</f>
        <v>1916103000</v>
      </c>
      <c r="E15" s="14">
        <v>0</v>
      </c>
      <c r="F15" s="14">
        <f t="shared" si="0"/>
        <v>1916103000</v>
      </c>
    </row>
    <row r="16" spans="1:6" ht="15">
      <c r="A16" s="12" t="s">
        <v>30</v>
      </c>
      <c r="B16" s="13" t="s">
        <v>22</v>
      </c>
      <c r="C16" t="s">
        <v>31</v>
      </c>
      <c r="D16" s="14">
        <f>VLOOKUP(C16,'[1]MARZO'!$C$6:$F$64,4,0)</f>
        <v>658353000</v>
      </c>
      <c r="E16" s="14">
        <v>0</v>
      </c>
      <c r="F16" s="14">
        <f t="shared" si="0"/>
        <v>658353000</v>
      </c>
    </row>
    <row r="17" spans="1:6" ht="15">
      <c r="A17" s="12" t="s">
        <v>32</v>
      </c>
      <c r="B17" s="13" t="s">
        <v>22</v>
      </c>
      <c r="C17" t="s">
        <v>33</v>
      </c>
      <c r="D17" s="14">
        <f>VLOOKUP(C17,'[1]MARZO'!$C$6:$F$64,4,0)</f>
        <v>65718000</v>
      </c>
      <c r="E17" s="14">
        <v>0</v>
      </c>
      <c r="F17" s="14">
        <f t="shared" si="0"/>
        <v>65718000</v>
      </c>
    </row>
    <row r="18" spans="1:6" ht="15">
      <c r="A18" s="12" t="s">
        <v>34</v>
      </c>
      <c r="B18" s="13" t="s">
        <v>22</v>
      </c>
      <c r="C18" t="s">
        <v>35</v>
      </c>
      <c r="D18" s="14">
        <f>VLOOKUP(C18,'[1]MARZO'!$C$6:$F$64,4,0)</f>
        <v>52008000</v>
      </c>
      <c r="E18" s="14">
        <v>0</v>
      </c>
      <c r="F18" s="14">
        <f t="shared" si="0"/>
        <v>52008000</v>
      </c>
    </row>
    <row r="19" spans="1:6" ht="15">
      <c r="A19" s="12" t="s">
        <v>36</v>
      </c>
      <c r="B19" s="13" t="s">
        <v>22</v>
      </c>
      <c r="C19" t="s">
        <v>37</v>
      </c>
      <c r="D19" s="14">
        <f>VLOOKUP(C19,'[1]MARZO'!$C$6:$F$64,4,0)</f>
        <v>907552000</v>
      </c>
      <c r="E19" s="14">
        <v>0</v>
      </c>
      <c r="F19" s="14">
        <f t="shared" si="0"/>
        <v>907552000</v>
      </c>
    </row>
    <row r="20" spans="1:6" ht="15">
      <c r="A20" s="12" t="s">
        <v>38</v>
      </c>
      <c r="B20" s="13" t="s">
        <v>22</v>
      </c>
      <c r="C20" t="s">
        <v>39</v>
      </c>
      <c r="D20" s="14">
        <f>VLOOKUP(C20,'[1]MARZO'!$C$6:$F$64,4,0)</f>
        <v>3919487000</v>
      </c>
      <c r="E20" s="14">
        <v>0</v>
      </c>
      <c r="F20" s="14">
        <f t="shared" si="0"/>
        <v>3919487000</v>
      </c>
    </row>
    <row r="21" spans="1:6" ht="15">
      <c r="A21" s="12" t="s">
        <v>40</v>
      </c>
      <c r="B21" s="13" t="s">
        <v>22</v>
      </c>
      <c r="C21" t="s">
        <v>41</v>
      </c>
      <c r="D21" s="14">
        <f>VLOOKUP(C21,'[1]MARZO'!$C$6:$F$64,4,0)</f>
        <v>1881378000</v>
      </c>
      <c r="E21" s="14">
        <v>0</v>
      </c>
      <c r="F21" s="14">
        <f t="shared" si="0"/>
        <v>1881378000</v>
      </c>
    </row>
    <row r="22" spans="1:6" s="10" customFormat="1" ht="15">
      <c r="A22" s="8" t="s">
        <v>42</v>
      </c>
      <c r="B22" s="9" t="s">
        <v>9</v>
      </c>
      <c r="C22" s="10" t="s">
        <v>43</v>
      </c>
      <c r="D22" s="11">
        <f>SUM(D23:D26)</f>
        <v>14378889000</v>
      </c>
      <c r="E22" s="11">
        <v>0</v>
      </c>
      <c r="F22" s="11">
        <f>SUM(F23:F26)</f>
        <v>14378889000</v>
      </c>
    </row>
    <row r="23" spans="1:6" ht="15">
      <c r="A23" s="12" t="s">
        <v>44</v>
      </c>
      <c r="B23" s="13" t="s">
        <v>22</v>
      </c>
      <c r="C23" t="s">
        <v>45</v>
      </c>
      <c r="D23" s="14">
        <f>VLOOKUP(C23,'[1]MARZO'!$C$6:$F$64,4,0)</f>
        <v>800752000</v>
      </c>
      <c r="E23" s="14">
        <v>0</v>
      </c>
      <c r="F23" s="14">
        <f>+D23+E23</f>
        <v>800752000</v>
      </c>
    </row>
    <row r="24" spans="1:6" ht="15">
      <c r="A24" s="12" t="s">
        <v>46</v>
      </c>
      <c r="B24" s="13" t="s">
        <v>22</v>
      </c>
      <c r="C24" t="s">
        <v>47</v>
      </c>
      <c r="D24" s="14">
        <f>VLOOKUP(C24,'[1]MARZO'!$C$6:$F$64,4,0)</f>
        <v>9181899000</v>
      </c>
      <c r="E24" s="14">
        <v>0</v>
      </c>
      <c r="F24" s="14">
        <f>+D24+E24</f>
        <v>9181899000</v>
      </c>
    </row>
    <row r="25" spans="1:6" ht="15">
      <c r="A25" s="12" t="s">
        <v>48</v>
      </c>
      <c r="B25" s="13" t="s">
        <v>22</v>
      </c>
      <c r="C25" t="s">
        <v>49</v>
      </c>
      <c r="D25" s="14">
        <f>VLOOKUP(C25,'[1]MARZO'!$C$6:$F$64,4,0)</f>
        <v>4372671000</v>
      </c>
      <c r="E25" s="14">
        <v>0</v>
      </c>
      <c r="F25" s="14">
        <f>+D25+E25</f>
        <v>4372671000</v>
      </c>
    </row>
    <row r="26" spans="1:6" ht="15">
      <c r="A26" s="12" t="s">
        <v>50</v>
      </c>
      <c r="B26" s="13" t="s">
        <v>22</v>
      </c>
      <c r="C26" t="s">
        <v>51</v>
      </c>
      <c r="D26" s="14">
        <f>VLOOKUP(C26,'[1]MARZO'!$C$6:$F$64,4,0)</f>
        <v>23567000</v>
      </c>
      <c r="E26" s="14">
        <v>0</v>
      </c>
      <c r="F26" s="14">
        <f>+D26+E26</f>
        <v>23567000</v>
      </c>
    </row>
    <row r="27" spans="1:6" s="10" customFormat="1" ht="15">
      <c r="A27" s="8" t="s">
        <v>52</v>
      </c>
      <c r="B27" s="9" t="s">
        <v>9</v>
      </c>
      <c r="C27" s="10" t="s">
        <v>53</v>
      </c>
      <c r="D27" s="11">
        <f>+D28+D31+D34+D37+D39+D42+D44+D46+D48</f>
        <v>17880997000</v>
      </c>
      <c r="E27" s="11">
        <v>0</v>
      </c>
      <c r="F27" s="11">
        <f>+F28+F31+F34+F37+F39+F42+F44+F46+F48</f>
        <v>17880997000</v>
      </c>
    </row>
    <row r="28" spans="1:6" s="10" customFormat="1" ht="15">
      <c r="A28" s="8" t="s">
        <v>54</v>
      </c>
      <c r="B28" s="9" t="s">
        <v>9</v>
      </c>
      <c r="C28" s="10" t="s">
        <v>55</v>
      </c>
      <c r="D28" s="11">
        <f>SUM(D29:D30)</f>
        <v>4958521000</v>
      </c>
      <c r="E28" s="11">
        <v>0</v>
      </c>
      <c r="F28" s="11">
        <f>SUM(F29:F30)</f>
        <v>4958521000</v>
      </c>
    </row>
    <row r="29" spans="1:6" ht="15">
      <c r="A29" s="12" t="s">
        <v>56</v>
      </c>
      <c r="B29" s="13" t="s">
        <v>22</v>
      </c>
      <c r="C29" t="s">
        <v>57</v>
      </c>
      <c r="D29" s="14">
        <f>VLOOKUP(C29,'[1]MARZO'!$C$6:$F$64,4,0)</f>
        <v>3086761000</v>
      </c>
      <c r="E29" s="14">
        <v>0</v>
      </c>
      <c r="F29" s="14">
        <f>+D29+E29</f>
        <v>3086761000</v>
      </c>
    </row>
    <row r="30" spans="1:6" ht="15">
      <c r="A30" s="12" t="s">
        <v>58</v>
      </c>
      <c r="B30" s="13" t="s">
        <v>22</v>
      </c>
      <c r="C30" t="s">
        <v>59</v>
      </c>
      <c r="D30" s="14">
        <f>VLOOKUP(C30,'[1]MARZO'!$C$6:$F$64,4,0)</f>
        <v>1871760000</v>
      </c>
      <c r="E30" s="14">
        <v>0</v>
      </c>
      <c r="F30" s="14">
        <f>+D30+E30</f>
        <v>1871760000</v>
      </c>
    </row>
    <row r="31" spans="1:6" s="10" customFormat="1" ht="15">
      <c r="A31" s="8" t="s">
        <v>60</v>
      </c>
      <c r="B31" s="9" t="s">
        <v>9</v>
      </c>
      <c r="C31" s="10" t="s">
        <v>61</v>
      </c>
      <c r="D31" s="11">
        <f>SUM(D32:D33)</f>
        <v>3512323000</v>
      </c>
      <c r="E31" s="11">
        <v>0</v>
      </c>
      <c r="F31" s="11">
        <f>SUM(F32:F33)</f>
        <v>3512323000</v>
      </c>
    </row>
    <row r="32" spans="1:6" ht="15">
      <c r="A32" s="12" t="s">
        <v>62</v>
      </c>
      <c r="B32" s="13" t="s">
        <v>22</v>
      </c>
      <c r="C32" t="s">
        <v>63</v>
      </c>
      <c r="D32" s="14">
        <f>VLOOKUP(C32,'[1]MARZO'!$C$6:$F$64,4,0)</f>
        <v>44804000</v>
      </c>
      <c r="E32" s="14">
        <v>0</v>
      </c>
      <c r="F32" s="14">
        <f>+D32+E32</f>
        <v>44804000</v>
      </c>
    </row>
    <row r="33" spans="1:6" ht="15">
      <c r="A33" s="12" t="s">
        <v>64</v>
      </c>
      <c r="B33" s="13" t="s">
        <v>22</v>
      </c>
      <c r="C33" t="s">
        <v>65</v>
      </c>
      <c r="D33" s="14">
        <f>VLOOKUP(C33,'[1]MARZO'!$C$6:$F$64,4,0)</f>
        <v>3467519000</v>
      </c>
      <c r="E33" s="14">
        <v>0</v>
      </c>
      <c r="F33" s="14">
        <f>+D33+E33</f>
        <v>3467519000</v>
      </c>
    </row>
    <row r="34" spans="1:6" s="10" customFormat="1" ht="15">
      <c r="A34" s="8" t="s">
        <v>66</v>
      </c>
      <c r="B34" s="9" t="s">
        <v>9</v>
      </c>
      <c r="C34" s="10" t="s">
        <v>67</v>
      </c>
      <c r="D34" s="11">
        <f>SUM(D35:D36)</f>
        <v>4800190000</v>
      </c>
      <c r="E34" s="11">
        <v>0</v>
      </c>
      <c r="F34" s="11">
        <f>SUM(F35:F36)</f>
        <v>4800190000</v>
      </c>
    </row>
    <row r="35" spans="1:6" ht="15">
      <c r="A35" s="12" t="s">
        <v>68</v>
      </c>
      <c r="B35" s="13" t="s">
        <v>22</v>
      </c>
      <c r="C35" t="s">
        <v>69</v>
      </c>
      <c r="D35" s="14">
        <f>VLOOKUP(C35,'[1]MARZO'!$C$6:$F$64,4,0)</f>
        <v>3104708000</v>
      </c>
      <c r="E35" s="14">
        <v>0</v>
      </c>
      <c r="F35" s="14">
        <f>+D35+E35</f>
        <v>3104708000</v>
      </c>
    </row>
    <row r="36" spans="1:6" ht="15">
      <c r="A36" s="12" t="s">
        <v>70</v>
      </c>
      <c r="B36" s="13" t="s">
        <v>22</v>
      </c>
      <c r="C36" t="s">
        <v>71</v>
      </c>
      <c r="D36" s="14">
        <f>VLOOKUP(C36,'[1]MARZO'!$C$6:$F$64,4,0)</f>
        <v>1695482000</v>
      </c>
      <c r="E36" s="14">
        <v>0</v>
      </c>
      <c r="F36" s="14">
        <f>+D36+E36</f>
        <v>1695482000</v>
      </c>
    </row>
    <row r="37" spans="1:6" s="10" customFormat="1" ht="15">
      <c r="A37" s="8" t="s">
        <v>72</v>
      </c>
      <c r="B37" s="9" t="s">
        <v>9</v>
      </c>
      <c r="C37" s="10" t="s">
        <v>73</v>
      </c>
      <c r="D37" s="11">
        <f>SUM(D38)</f>
        <v>1905080000</v>
      </c>
      <c r="E37" s="11">
        <v>0</v>
      </c>
      <c r="F37" s="11">
        <f>SUM(F38)</f>
        <v>1905080000</v>
      </c>
    </row>
    <row r="38" spans="1:6" ht="15">
      <c r="A38" s="12" t="s">
        <v>74</v>
      </c>
      <c r="B38" s="13" t="s">
        <v>22</v>
      </c>
      <c r="C38" t="s">
        <v>75</v>
      </c>
      <c r="D38" s="14">
        <f>VLOOKUP(C38,'[1]MARZO'!$C$6:$F$64,4,0)</f>
        <v>1905080000</v>
      </c>
      <c r="E38" s="14">
        <v>0</v>
      </c>
      <c r="F38" s="14">
        <f>+D38+E38</f>
        <v>1905080000</v>
      </c>
    </row>
    <row r="39" spans="1:6" s="10" customFormat="1" ht="15">
      <c r="A39" s="8" t="s">
        <v>76</v>
      </c>
      <c r="B39" s="9" t="s">
        <v>9</v>
      </c>
      <c r="C39" s="10" t="s">
        <v>77</v>
      </c>
      <c r="D39" s="11">
        <f>SUM(D40:D41)</f>
        <v>341989000</v>
      </c>
      <c r="E39" s="11">
        <v>0</v>
      </c>
      <c r="F39" s="11">
        <f>SUM(F40:F41)</f>
        <v>341989000</v>
      </c>
    </row>
    <row r="40" spans="1:6" ht="15">
      <c r="A40" s="12" t="s">
        <v>78</v>
      </c>
      <c r="B40" s="13" t="s">
        <v>22</v>
      </c>
      <c r="C40" t="s">
        <v>79</v>
      </c>
      <c r="D40" s="14">
        <f>VLOOKUP(C40,'[1]MARZO'!$C$6:$F$64,4,0)</f>
        <v>0</v>
      </c>
      <c r="E40" s="14">
        <v>0</v>
      </c>
      <c r="F40" s="14">
        <f>+D40+E40</f>
        <v>0</v>
      </c>
    </row>
    <row r="41" spans="1:6" ht="15">
      <c r="A41" s="12" t="s">
        <v>80</v>
      </c>
      <c r="B41" s="13" t="s">
        <v>22</v>
      </c>
      <c r="C41" t="s">
        <v>81</v>
      </c>
      <c r="D41" s="14">
        <f>VLOOKUP(C41,'[1]MARZO'!$C$6:$F$64,4,0)</f>
        <v>341989000</v>
      </c>
      <c r="E41" s="14">
        <v>0</v>
      </c>
      <c r="F41" s="14">
        <f>+D41+E41</f>
        <v>341989000</v>
      </c>
    </row>
    <row r="42" spans="1:6" s="10" customFormat="1" ht="15">
      <c r="A42" s="8" t="s">
        <v>82</v>
      </c>
      <c r="B42" s="9" t="s">
        <v>9</v>
      </c>
      <c r="C42" s="10" t="s">
        <v>83</v>
      </c>
      <c r="D42" s="11">
        <f>+D43</f>
        <v>1428864000</v>
      </c>
      <c r="E42" s="11">
        <v>0</v>
      </c>
      <c r="F42" s="11">
        <f>+F43</f>
        <v>1428864000</v>
      </c>
    </row>
    <row r="43" spans="1:6" ht="15">
      <c r="A43" s="12" t="s">
        <v>84</v>
      </c>
      <c r="B43" s="13" t="s">
        <v>22</v>
      </c>
      <c r="C43" t="s">
        <v>85</v>
      </c>
      <c r="D43" s="14">
        <f>VLOOKUP(C43,'[1]MARZO'!$C$6:$F$64,4,0)</f>
        <v>1428864000</v>
      </c>
      <c r="E43" s="14">
        <v>0</v>
      </c>
      <c r="F43" s="14">
        <f>+D43+E43</f>
        <v>1428864000</v>
      </c>
    </row>
    <row r="44" spans="1:6" s="10" customFormat="1" ht="15">
      <c r="A44" s="8" t="s">
        <v>86</v>
      </c>
      <c r="B44" s="9" t="s">
        <v>9</v>
      </c>
      <c r="C44" s="10" t="s">
        <v>87</v>
      </c>
      <c r="D44" s="11">
        <f>+D45</f>
        <v>238170000</v>
      </c>
      <c r="E44" s="11">
        <v>0</v>
      </c>
      <c r="F44" s="11">
        <f>+F45</f>
        <v>238170000</v>
      </c>
    </row>
    <row r="45" spans="1:6" ht="15">
      <c r="A45" s="12" t="s">
        <v>88</v>
      </c>
      <c r="B45" s="13" t="s">
        <v>22</v>
      </c>
      <c r="C45" t="s">
        <v>89</v>
      </c>
      <c r="D45" s="14">
        <f>VLOOKUP(C45,'[1]MARZO'!$C$6:$F$64,4,0)</f>
        <v>238170000</v>
      </c>
      <c r="E45" s="14">
        <v>0</v>
      </c>
      <c r="F45" s="14">
        <f>+D45+E45</f>
        <v>238170000</v>
      </c>
    </row>
    <row r="46" spans="1:6" s="10" customFormat="1" ht="15">
      <c r="A46" s="8" t="s">
        <v>90</v>
      </c>
      <c r="B46" s="9" t="s">
        <v>9</v>
      </c>
      <c r="C46" s="10" t="s">
        <v>91</v>
      </c>
      <c r="D46" s="11">
        <f>+D47</f>
        <v>238170000</v>
      </c>
      <c r="E46" s="11">
        <v>0</v>
      </c>
      <c r="F46" s="11">
        <f>+F47</f>
        <v>238170000</v>
      </c>
    </row>
    <row r="47" spans="1:6" ht="15">
      <c r="A47" s="12" t="s">
        <v>92</v>
      </c>
      <c r="B47" s="13" t="s">
        <v>22</v>
      </c>
      <c r="C47" t="s">
        <v>93</v>
      </c>
      <c r="D47" s="14">
        <f>VLOOKUP(C47,'[1]MARZO'!$C$6:$F$64,4,0)</f>
        <v>238170000</v>
      </c>
      <c r="E47" s="14">
        <v>0</v>
      </c>
      <c r="F47" s="14">
        <f>+D47+E47</f>
        <v>238170000</v>
      </c>
    </row>
    <row r="48" spans="1:6" s="10" customFormat="1" ht="15">
      <c r="A48" s="8" t="s">
        <v>94</v>
      </c>
      <c r="B48" s="9" t="s">
        <v>9</v>
      </c>
      <c r="C48" s="10" t="s">
        <v>95</v>
      </c>
      <c r="D48" s="11">
        <f>+D49</f>
        <v>457690000</v>
      </c>
      <c r="E48" s="11">
        <v>0</v>
      </c>
      <c r="F48" s="11">
        <f>+F49</f>
        <v>457690000</v>
      </c>
    </row>
    <row r="49" spans="1:6" ht="15">
      <c r="A49" s="12" t="s">
        <v>96</v>
      </c>
      <c r="B49" s="13" t="s">
        <v>22</v>
      </c>
      <c r="C49" t="s">
        <v>97</v>
      </c>
      <c r="D49" s="14">
        <f>VLOOKUP(C49,'[1]MARZO'!$C$6:$F$64,4,0)</f>
        <v>457690000</v>
      </c>
      <c r="E49" s="14">
        <v>0</v>
      </c>
      <c r="F49" s="14">
        <f>+D49+E49</f>
        <v>457690000</v>
      </c>
    </row>
    <row r="50" spans="1:6" s="10" customFormat="1" ht="15">
      <c r="A50" s="8" t="s">
        <v>98</v>
      </c>
      <c r="B50" s="9" t="s">
        <v>9</v>
      </c>
      <c r="C50" s="10" t="s">
        <v>99</v>
      </c>
      <c r="D50" s="11">
        <f>SUM(D51:D54)</f>
        <v>1214161000</v>
      </c>
      <c r="E50" s="11">
        <f>SUM(E51:E54)</f>
        <v>32898559</v>
      </c>
      <c r="F50" s="11">
        <f>SUM(F51:F54)</f>
        <v>1247059559</v>
      </c>
    </row>
    <row r="51" spans="1:6" ht="15">
      <c r="A51" s="12" t="s">
        <v>100</v>
      </c>
      <c r="B51" s="13" t="s">
        <v>22</v>
      </c>
      <c r="C51" t="s">
        <v>101</v>
      </c>
      <c r="D51" s="14">
        <f>VLOOKUP(C51,'[1]MARZO'!$C$6:$F$64,4,0)</f>
        <v>721662000</v>
      </c>
      <c r="E51" s="14">
        <v>0</v>
      </c>
      <c r="F51" s="14">
        <f>+D51+E51</f>
        <v>721662000</v>
      </c>
    </row>
    <row r="52" spans="1:6" ht="15">
      <c r="A52" s="12" t="s">
        <v>102</v>
      </c>
      <c r="B52" s="13" t="s">
        <v>22</v>
      </c>
      <c r="C52" t="s">
        <v>103</v>
      </c>
      <c r="D52" s="14">
        <f>VLOOKUP(C52,'[1]MARZO'!$C$6:$F$64,4,0)</f>
        <v>154454000</v>
      </c>
      <c r="E52" s="14">
        <v>0</v>
      </c>
      <c r="F52" s="14">
        <f>+D52+E52</f>
        <v>154454000</v>
      </c>
    </row>
    <row r="53" spans="1:6" ht="15">
      <c r="A53" s="12" t="s">
        <v>104</v>
      </c>
      <c r="B53" s="13" t="s">
        <v>22</v>
      </c>
      <c r="C53" t="s">
        <v>105</v>
      </c>
      <c r="D53" s="14">
        <f>VLOOKUP(C53,'[1]MARZO'!$C$6:$F$64,4,0)</f>
        <v>315612000</v>
      </c>
      <c r="E53" s="14">
        <v>32898559</v>
      </c>
      <c r="F53" s="14">
        <f>+D53+E53</f>
        <v>348510559</v>
      </c>
    </row>
    <row r="54" spans="1:6" ht="15">
      <c r="A54" s="12" t="s">
        <v>106</v>
      </c>
      <c r="B54" s="13" t="s">
        <v>22</v>
      </c>
      <c r="C54" t="s">
        <v>107</v>
      </c>
      <c r="D54" s="14">
        <f>VLOOKUP(C54,'[1]MARZO'!$C$6:$F$64,4,0)</f>
        <v>22433000</v>
      </c>
      <c r="E54" s="14">
        <v>0</v>
      </c>
      <c r="F54" s="14">
        <f>+D54+E54</f>
        <v>22433000</v>
      </c>
    </row>
    <row r="55" spans="1:6" s="10" customFormat="1" ht="15">
      <c r="A55" s="8" t="s">
        <v>108</v>
      </c>
      <c r="B55" s="9" t="s">
        <v>9</v>
      </c>
      <c r="C55" s="10" t="s">
        <v>109</v>
      </c>
      <c r="D55" s="11">
        <f>+D56</f>
        <v>1300000000</v>
      </c>
      <c r="E55" s="11">
        <v>0</v>
      </c>
      <c r="F55" s="11">
        <f>+F56</f>
        <v>1300000000</v>
      </c>
    </row>
    <row r="56" spans="1:6" s="10" customFormat="1" ht="15">
      <c r="A56" s="8" t="s">
        <v>110</v>
      </c>
      <c r="B56" s="9" t="s">
        <v>9</v>
      </c>
      <c r="C56" s="10" t="s">
        <v>111</v>
      </c>
      <c r="D56" s="11">
        <f>+D57</f>
        <v>1300000000</v>
      </c>
      <c r="E56" s="11">
        <v>0</v>
      </c>
      <c r="F56" s="11">
        <f>+F57</f>
        <v>1300000000</v>
      </c>
    </row>
    <row r="57" spans="1:6" s="10" customFormat="1" ht="15">
      <c r="A57" s="8" t="s">
        <v>112</v>
      </c>
      <c r="B57" s="9" t="s">
        <v>9</v>
      </c>
      <c r="C57" s="10" t="s">
        <v>113</v>
      </c>
      <c r="D57" s="11">
        <f>+D58+D61</f>
        <v>1300000000</v>
      </c>
      <c r="E57" s="11">
        <v>0</v>
      </c>
      <c r="F57" s="11">
        <f>+F58+F61</f>
        <v>1300000000</v>
      </c>
    </row>
    <row r="58" spans="1:6" s="10" customFormat="1" ht="15">
      <c r="A58" s="8" t="s">
        <v>114</v>
      </c>
      <c r="B58" s="9" t="s">
        <v>9</v>
      </c>
      <c r="C58" s="10" t="s">
        <v>115</v>
      </c>
      <c r="D58" s="11">
        <f>+D59</f>
        <v>11000000</v>
      </c>
      <c r="E58" s="11">
        <v>0</v>
      </c>
      <c r="F58" s="11">
        <f>+F59</f>
        <v>11000000</v>
      </c>
    </row>
    <row r="59" spans="1:6" s="10" customFormat="1" ht="15">
      <c r="A59" s="8" t="s">
        <v>116</v>
      </c>
      <c r="B59" s="9" t="s">
        <v>9</v>
      </c>
      <c r="C59" s="10" t="s">
        <v>117</v>
      </c>
      <c r="D59" s="11">
        <f>+D60</f>
        <v>11000000</v>
      </c>
      <c r="E59" s="11">
        <v>0</v>
      </c>
      <c r="F59" s="11">
        <f>+F60</f>
        <v>11000000</v>
      </c>
    </row>
    <row r="60" spans="1:6" ht="15">
      <c r="A60" s="12" t="s">
        <v>118</v>
      </c>
      <c r="B60" s="13" t="s">
        <v>22</v>
      </c>
      <c r="C60" t="s">
        <v>119</v>
      </c>
      <c r="D60" s="14">
        <f>VLOOKUP(C60,'[1]MARZO'!$C$6:$F$64,4,0)</f>
        <v>11000000</v>
      </c>
      <c r="E60" s="14">
        <v>0</v>
      </c>
      <c r="F60" s="14">
        <f>+D60+E60</f>
        <v>11000000</v>
      </c>
    </row>
    <row r="61" spans="1:6" s="10" customFormat="1" ht="15">
      <c r="A61" s="8" t="s">
        <v>120</v>
      </c>
      <c r="B61" s="9" t="s">
        <v>9</v>
      </c>
      <c r="C61" s="10" t="s">
        <v>121</v>
      </c>
      <c r="D61" s="11">
        <f>+D62</f>
        <v>1289000000</v>
      </c>
      <c r="E61" s="11">
        <v>0</v>
      </c>
      <c r="F61" s="11">
        <f>+F62</f>
        <v>1289000000</v>
      </c>
    </row>
    <row r="62" spans="1:6" s="10" customFormat="1" ht="15">
      <c r="A62" s="8" t="s">
        <v>122</v>
      </c>
      <c r="B62" s="9" t="s">
        <v>9</v>
      </c>
      <c r="C62" s="10" t="s">
        <v>123</v>
      </c>
      <c r="D62" s="11">
        <f>SUM(D63:D64)</f>
        <v>1289000000</v>
      </c>
      <c r="E62" s="11">
        <v>0</v>
      </c>
      <c r="F62" s="11">
        <f>SUM(F63:F64)</f>
        <v>1289000000</v>
      </c>
    </row>
    <row r="63" spans="1:6" ht="15">
      <c r="A63" s="12" t="s">
        <v>124</v>
      </c>
      <c r="B63" s="13" t="s">
        <v>22</v>
      </c>
      <c r="C63" t="s">
        <v>125</v>
      </c>
      <c r="D63" s="14">
        <f>VLOOKUP(C63,'[1]MARZO'!$C$6:$F$64,4,0)</f>
        <v>2000000</v>
      </c>
      <c r="E63" s="14">
        <v>0</v>
      </c>
      <c r="F63" s="14">
        <f>+D63+E63</f>
        <v>2000000</v>
      </c>
    </row>
    <row r="64" spans="1:6" ht="15">
      <c r="A64" s="12" t="s">
        <v>126</v>
      </c>
      <c r="B64" s="13" t="s">
        <v>22</v>
      </c>
      <c r="C64" t="s">
        <v>127</v>
      </c>
      <c r="D64" s="14">
        <f>VLOOKUP(C64,'[1]MARZO'!$C$6:$F$64,4,0)</f>
        <v>1287000000</v>
      </c>
      <c r="E64" s="14">
        <v>0</v>
      </c>
      <c r="F64" s="14">
        <f>+D64+E64</f>
        <v>1287000000</v>
      </c>
    </row>
  </sheetData>
  <sheetProtection/>
  <mergeCells count="3">
    <mergeCell ref="A1:F1"/>
    <mergeCell ref="A2:F2"/>
    <mergeCell ref="A3:F3"/>
  </mergeCells>
  <printOptions/>
  <pageMargins left="0.7086614173228347" right="0.7086614173228347" top="0.7480314960629921" bottom="0.7480314960629921" header="0.31496062992125984" footer="0.31496062992125984"/>
  <pageSetup orientation="portrait" scale="65" r:id="rId1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Bravo Arandia, Angelica Yadira</dc:creator>
  <cp:keywords/>
  <dc:description/>
  <cp:lastModifiedBy>Villamizar Villamizar, Carmen Sofia</cp:lastModifiedBy>
  <cp:lastPrinted>2020-05-14T14:24:29Z</cp:lastPrinted>
  <dcterms:created xsi:type="dcterms:W3CDTF">2020-05-14T03:08:46Z</dcterms:created>
  <dcterms:modified xsi:type="dcterms:W3CDTF">2020-05-14T14:24:51Z</dcterms:modified>
  <cp:category/>
  <cp:version/>
  <cp:contentType/>
  <cp:contentStatus/>
</cp:coreProperties>
</file>