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7755" tabRatio="712" activeTab="3"/>
  </bookViews>
  <sheets>
    <sheet name="Metas inversión 877" sheetId="1" r:id="rId1"/>
    <sheet name="Actividades inversión 877" sheetId="2" r:id="rId2"/>
    <sheet name="Metas gestión" sheetId="3" r:id="rId3"/>
    <sheet name="Actividades gestión" sheetId="4" r:id="rId4"/>
  </sheets>
  <externalReferences>
    <externalReference r:id="rId7"/>
    <externalReference r:id="rId8"/>
  </externalReferences>
  <definedNames>
    <definedName name="_xlnm._FilterDatabase" localSheetId="3" hidden="1">'Actividades gestión'!$A$3:$V$3</definedName>
    <definedName name="_xlnm._FilterDatabase" localSheetId="1" hidden="1">'Actividades inversión 877'!$A$13:$AU$30</definedName>
    <definedName name="_xlnm._FilterDatabase" localSheetId="0" hidden="1">'Metas inversión 877'!$A$15:$AA$95</definedName>
    <definedName name="_xlnm.Print_Area" localSheetId="2">'Metas gestión'!#REF!</definedName>
  </definedNames>
  <calcPr fullCalcOnLoad="1"/>
</workbook>
</file>

<file path=xl/comments1.xml><?xml version="1.0" encoding="utf-8"?>
<comments xmlns="http://schemas.openxmlformats.org/spreadsheetml/2006/main">
  <authors>
    <author>sjgomez</author>
    <author>Gomez Gomez, Sandra Janet</author>
  </authors>
  <commentList>
    <comment ref="O16" authorId="0">
      <text>
        <r>
          <rPr>
            <b/>
            <sz val="9"/>
            <rFont val="Tahoma"/>
            <family val="2"/>
          </rPr>
          <t>sjgomez:</t>
        </r>
        <r>
          <rPr>
            <sz val="9"/>
            <rFont val="Tahoma"/>
            <family val="2"/>
          </rPr>
          <t xml:space="preserve">
meta constante</t>
        </r>
      </text>
    </comment>
    <comment ref="O32" authorId="0">
      <text>
        <r>
          <rPr>
            <b/>
            <sz val="9"/>
            <rFont val="Tahoma"/>
            <family val="2"/>
          </rPr>
          <t>sjgomez:</t>
        </r>
        <r>
          <rPr>
            <sz val="9"/>
            <rFont val="Tahoma"/>
            <family val="2"/>
          </rPr>
          <t xml:space="preserve">
meta incremental</t>
        </r>
      </text>
    </comment>
    <comment ref="O48" authorId="0">
      <text>
        <r>
          <rPr>
            <b/>
            <sz val="9"/>
            <rFont val="Tahoma"/>
            <family val="2"/>
          </rPr>
          <t>sjgomez:</t>
        </r>
        <r>
          <rPr>
            <sz val="9"/>
            <rFont val="Tahoma"/>
            <family val="2"/>
          </rPr>
          <t xml:space="preserve">
meta constante</t>
        </r>
      </text>
    </comment>
    <comment ref="P48" authorId="1">
      <text>
        <r>
          <rPr>
            <b/>
            <sz val="9"/>
            <rFont val="Tahoma"/>
            <family val="2"/>
          </rPr>
          <t>Dirección calidad de servicios de salud:</t>
        </r>
        <r>
          <rPr>
            <sz val="9"/>
            <rFont val="Tahoma"/>
            <family val="2"/>
          </rPr>
          <t xml:space="preserve">
El avance reportado no permite incrementar el porcentaje de ejecución puesto que los resultados  de las tareas realizadas se verán hasta la realización del evento Internación en el mes de Septiembre 2015.</t>
        </r>
      </text>
    </comment>
    <comment ref="O64" authorId="0">
      <text>
        <r>
          <rPr>
            <b/>
            <sz val="9"/>
            <rFont val="Tahoma"/>
            <family val="2"/>
          </rPr>
          <t>sjgomez:</t>
        </r>
        <r>
          <rPr>
            <sz val="9"/>
            <rFont val="Tahoma"/>
            <family val="2"/>
          </rPr>
          <t xml:space="preserve">
meta de suma</t>
        </r>
      </text>
    </comment>
    <comment ref="O80" authorId="0">
      <text>
        <r>
          <rPr>
            <b/>
            <sz val="9"/>
            <rFont val="Tahoma"/>
            <family val="2"/>
          </rPr>
          <t>sjgomez:</t>
        </r>
        <r>
          <rPr>
            <sz val="9"/>
            <rFont val="Tahoma"/>
            <family val="2"/>
          </rPr>
          <t xml:space="preserve">
meta incremental</t>
        </r>
      </text>
    </comment>
  </commentList>
</comments>
</file>

<file path=xl/comments2.xml><?xml version="1.0" encoding="utf-8"?>
<comments xmlns="http://schemas.openxmlformats.org/spreadsheetml/2006/main">
  <authors>
    <author>sjgomez</author>
    <author>Gomez Gomez, Sandra Janet</author>
  </authors>
  <commentList>
    <comment ref="K14" authorId="0">
      <text>
        <r>
          <rPr>
            <b/>
            <sz val="9"/>
            <rFont val="Tahoma"/>
            <family val="2"/>
          </rPr>
          <t>sjgomez:</t>
        </r>
        <r>
          <rPr>
            <sz val="9"/>
            <rFont val="Tahoma"/>
            <family val="2"/>
          </rPr>
          <t xml:space="preserve">
constante</t>
        </r>
      </text>
    </comment>
    <comment ref="K15" authorId="0">
      <text>
        <r>
          <rPr>
            <b/>
            <sz val="9"/>
            <rFont val="Tahoma"/>
            <family val="2"/>
          </rPr>
          <t>sjgomez:</t>
        </r>
        <r>
          <rPr>
            <sz val="9"/>
            <rFont val="Tahoma"/>
            <family val="2"/>
          </rPr>
          <t xml:space="preserve">
suma</t>
        </r>
      </text>
    </comment>
    <comment ref="K18" authorId="0">
      <text>
        <r>
          <rPr>
            <b/>
            <sz val="9"/>
            <rFont val="Tahoma"/>
            <family val="2"/>
          </rPr>
          <t>sjgomez:</t>
        </r>
        <r>
          <rPr>
            <sz val="9"/>
            <rFont val="Tahoma"/>
            <family val="2"/>
          </rPr>
          <t xml:space="preserve">
incremental</t>
        </r>
      </text>
    </comment>
    <comment ref="K23" authorId="0">
      <text>
        <r>
          <rPr>
            <b/>
            <sz val="9"/>
            <rFont val="Tahoma"/>
            <family val="2"/>
          </rPr>
          <t>sjgomez:</t>
        </r>
        <r>
          <rPr>
            <sz val="9"/>
            <rFont val="Tahoma"/>
            <family val="2"/>
          </rPr>
          <t xml:space="preserve">
constante</t>
        </r>
      </text>
    </comment>
    <comment ref="L23" authorId="1">
      <text>
        <r>
          <rPr>
            <b/>
            <sz val="9"/>
            <rFont val="Tahoma"/>
            <family val="2"/>
          </rPr>
          <t xml:space="preserve">Dirección de calidad de servicios de salud:
</t>
        </r>
        <r>
          <rPr>
            <sz val="9"/>
            <rFont val="Tahoma"/>
            <family val="2"/>
          </rPr>
          <t xml:space="preserve">
El avance reportado no permite incrementar el porcentaje de ejecución puesto que los resultados  de las tareas realizadas se verán hasta la realización del evento Internación en el mes de Septiembre 2015.</t>
        </r>
      </text>
    </comment>
    <comment ref="K25" authorId="0">
      <text>
        <r>
          <rPr>
            <b/>
            <sz val="9"/>
            <rFont val="Tahoma"/>
            <family val="2"/>
          </rPr>
          <t>sjgomez:</t>
        </r>
        <r>
          <rPr>
            <sz val="9"/>
            <rFont val="Tahoma"/>
            <family val="2"/>
          </rPr>
          <t xml:space="preserve">
suma</t>
        </r>
      </text>
    </comment>
    <comment ref="K26" authorId="0">
      <text>
        <r>
          <rPr>
            <b/>
            <sz val="9"/>
            <rFont val="Tahoma"/>
            <family val="2"/>
          </rPr>
          <t>sjgomez:</t>
        </r>
        <r>
          <rPr>
            <sz val="9"/>
            <rFont val="Tahoma"/>
            <family val="2"/>
          </rPr>
          <t xml:space="preserve">
suma</t>
        </r>
      </text>
    </comment>
    <comment ref="K27" authorId="0">
      <text>
        <r>
          <rPr>
            <b/>
            <sz val="9"/>
            <rFont val="Tahoma"/>
            <family val="2"/>
          </rPr>
          <t>sjgomez:</t>
        </r>
        <r>
          <rPr>
            <sz val="9"/>
            <rFont val="Tahoma"/>
            <family val="2"/>
          </rPr>
          <t xml:space="preserve">
CONSTANTE</t>
        </r>
      </text>
    </comment>
    <comment ref="K29" authorId="0">
      <text>
        <r>
          <rPr>
            <b/>
            <sz val="9"/>
            <rFont val="Tahoma"/>
            <family val="2"/>
          </rPr>
          <t>sjgomez:</t>
        </r>
        <r>
          <rPr>
            <sz val="9"/>
            <rFont val="Tahoma"/>
            <family val="2"/>
          </rPr>
          <t xml:space="preserve">
incremental</t>
        </r>
      </text>
    </comment>
  </commentList>
</comments>
</file>

<file path=xl/comments3.xml><?xml version="1.0" encoding="utf-8"?>
<comments xmlns="http://schemas.openxmlformats.org/spreadsheetml/2006/main">
  <authors>
    <author>amcardenas</author>
  </authors>
  <commentList>
    <comment ref="AC5" authorId="0">
      <text>
        <r>
          <rPr>
            <b/>
            <sz val="9"/>
            <rFont val="Tahoma"/>
            <family val="2"/>
          </rPr>
          <t>amcardenas:</t>
        </r>
        <r>
          <rPr>
            <sz val="9"/>
            <rFont val="Tahoma"/>
            <family val="2"/>
          </rPr>
          <t xml:space="preserve">
se debe ingresar las acciones desarrolladas que se tuvieron con respecto a la meta, no se debe ingresar el detalle de las tareas.</t>
        </r>
      </text>
    </comment>
    <comment ref="AD5" authorId="0">
      <text>
        <r>
          <rPr>
            <b/>
            <sz val="9"/>
            <rFont val="Tahoma"/>
            <family val="2"/>
          </rPr>
          <t>amcardenas:</t>
        </r>
        <r>
          <rPr>
            <sz val="9"/>
            <rFont val="Tahoma"/>
            <family val="2"/>
          </rPr>
          <t xml:space="preserve">
estos son cuantitativo y cualitativos pueden ser acumulativos, son los productos de la Dirección
</t>
        </r>
      </text>
    </comment>
    <comment ref="AE5" authorId="0">
      <text>
        <r>
          <rPr>
            <b/>
            <sz val="9"/>
            <rFont val="Tahoma"/>
            <family val="2"/>
          </rPr>
          <t>amcardenas:</t>
        </r>
        <r>
          <rPr>
            <sz val="9"/>
            <rFont val="Tahoma"/>
            <family val="2"/>
          </rPr>
          <t xml:space="preserve">
se refiere al impacto que los logros  han tenido, también pueden ser cualitativos o cuantitativos. Estos también son acumulativos.</t>
        </r>
      </text>
    </comment>
    <comment ref="AF5" authorId="0">
      <text>
        <r>
          <rPr>
            <b/>
            <sz val="9"/>
            <rFont val="Tahoma"/>
            <family val="2"/>
          </rPr>
          <t>amcardenas:</t>
        </r>
        <r>
          <rPr>
            <sz val="9"/>
            <rFont val="Tahoma"/>
            <family val="2"/>
          </rPr>
          <t xml:space="preserve">
Se refiere  a inconvenientes que se han presentado para el cumplimiento de las metas, adicionalmente que por cada  dificultan se debe plantear una solución</t>
        </r>
      </text>
    </comment>
    <comment ref="AG5" authorId="0">
      <text>
        <r>
          <rPr>
            <b/>
            <sz val="9"/>
            <rFont val="Tahoma"/>
            <family val="2"/>
          </rPr>
          <t>amcardenas:</t>
        </r>
        <r>
          <rPr>
            <sz val="9"/>
            <rFont val="Tahoma"/>
            <family val="2"/>
          </rPr>
          <t xml:space="preserve">
hay alguna se ingresa en esta casilla</t>
        </r>
      </text>
    </comment>
    <comment ref="V6" authorId="0">
      <text>
        <r>
          <rPr>
            <b/>
            <sz val="9"/>
            <rFont val="Tahoma"/>
            <family val="2"/>
          </rPr>
          <t>amcardenas:</t>
        </r>
        <r>
          <rPr>
            <sz val="9"/>
            <rFont val="Tahoma"/>
            <family val="2"/>
          </rPr>
          <t xml:space="preserve">
Programado, en  lo ejecutado se ingresa el avance cuantitativo que se ha logrado, para este caso seria de enero y febrero  por cada meta.</t>
        </r>
      </text>
    </comment>
  </commentList>
</comments>
</file>

<file path=xl/comments4.xml><?xml version="1.0" encoding="utf-8"?>
<comments xmlns="http://schemas.openxmlformats.org/spreadsheetml/2006/main">
  <authors>
    <author>amcardenas</author>
    <author>mmoreno</author>
  </authors>
  <commentList>
    <comment ref="T3" authorId="0">
      <text>
        <r>
          <rPr>
            <b/>
            <sz val="9"/>
            <rFont val="Tahoma"/>
            <family val="2"/>
          </rPr>
          <t xml:space="preserve">amcardenas:
</t>
        </r>
        <r>
          <rPr>
            <sz val="9"/>
            <rFont val="Tahoma"/>
            <family val="2"/>
          </rPr>
          <t xml:space="preserve">son  avances que han tenido en el desarrollo de la actividad
</t>
        </r>
      </text>
    </comment>
    <comment ref="U2" authorId="0">
      <text>
        <r>
          <rPr>
            <b/>
            <sz val="9"/>
            <rFont val="Tahoma"/>
            <family val="2"/>
          </rPr>
          <t>amcardenas:</t>
        </r>
        <r>
          <rPr>
            <sz val="9"/>
            <rFont val="Tahoma"/>
            <family val="2"/>
          </rPr>
          <t xml:space="preserve">
El detalles que acciones realizo para el cumplimiento de la actividad.</t>
        </r>
      </text>
    </comment>
    <comment ref="S9" authorId="1">
      <text>
        <r>
          <rPr>
            <sz val="11"/>
            <rFont val="Tahoma"/>
            <family val="2"/>
          </rPr>
          <t>El objetivo es cumplir el 100% durante cada trimestre.</t>
        </r>
      </text>
    </comment>
    <comment ref="S11" authorId="1">
      <text>
        <r>
          <rPr>
            <sz val="11"/>
            <rFont val="Tahoma"/>
            <family val="2"/>
          </rPr>
          <t>El objetivo es cumplir el 100% durante cada trimestre.</t>
        </r>
      </text>
    </comment>
  </commentList>
</comments>
</file>

<file path=xl/sharedStrings.xml><?xml version="1.0" encoding="utf-8"?>
<sst xmlns="http://schemas.openxmlformats.org/spreadsheetml/2006/main" count="517" uniqueCount="223">
  <si>
    <t>VALOR MAGNITUD</t>
  </si>
  <si>
    <t>Programado</t>
  </si>
  <si>
    <t>Ejecutado</t>
  </si>
  <si>
    <t>VALOR APROPIACION</t>
  </si>
  <si>
    <t>VALOR PRESUPUESTO</t>
  </si>
  <si>
    <t>RESERVAS PRESUPUESTALES</t>
  </si>
  <si>
    <t>INICIAL</t>
  </si>
  <si>
    <t>DEFINITIVA</t>
  </si>
  <si>
    <t>Ejecutado o Comprometido</t>
  </si>
  <si>
    <t>GIROS</t>
  </si>
  <si>
    <t>ACCIONES DESARROLLADAS</t>
  </si>
  <si>
    <t>OBSERVACIONES</t>
  </si>
  <si>
    <t>AVANCES</t>
  </si>
  <si>
    <t>LOGROS</t>
  </si>
  <si>
    <t>RESULTADOS</t>
  </si>
  <si>
    <t>CONSOLIDADO BOGOTÁ (ACTIVIDADES)</t>
  </si>
  <si>
    <t>Prioritaria Plan de Desarrollo Bogotá Humana [Incluida en el Acuerdo 489 de 2012]</t>
  </si>
  <si>
    <t xml:space="preserve">Plan Territorial de Salud </t>
  </si>
  <si>
    <t xml:space="preserve">Funcionamiento o Gestión </t>
  </si>
  <si>
    <t>CLASIFICACIÓN DE LA META</t>
  </si>
  <si>
    <t>Línea de Base</t>
  </si>
  <si>
    <t>Nombre del Indicador</t>
  </si>
  <si>
    <t>DETALLE DE LA ACTIVIDAD</t>
  </si>
  <si>
    <t>DETALLE DE LA META</t>
  </si>
  <si>
    <t>DIFICULTADES Y SOLUCIONES</t>
  </si>
  <si>
    <t xml:space="preserve">No. </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</si>
  <si>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</si>
  <si>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</si>
  <si>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</si>
  <si>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</si>
  <si>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</si>
  <si>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</si>
  <si>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</si>
  <si>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</si>
  <si>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Eje Estratégico del Plan de Desarrollo  Bogotá Humana 2012-2016 [Acuerdo 489 de junio de 2012]</t>
  </si>
  <si>
    <t>Fecha de diligenciamiento:</t>
  </si>
  <si>
    <t>VALOR APROPIACION PRESUPUESTAL</t>
  </si>
  <si>
    <t>VALOR EJECUCIÓN PRESUPUESTAL</t>
  </si>
  <si>
    <t>CLASIFICACIÓN DE LA ACTIVIDAD</t>
  </si>
  <si>
    <t xml:space="preserve">Objetivo Plan Estrategico de la Entidad </t>
  </si>
  <si>
    <t>Prestación y Desarrollo de Servicios de Salud</t>
  </si>
  <si>
    <t>X</t>
  </si>
  <si>
    <t>x</t>
  </si>
  <si>
    <t>Promover niveles superiores de calidad en la prestación de servicios integrales de salud, mediante el mejoramiento continuo de la calidad y seguridad de la atención y el fomento de la acreditación en las instituciones prestadoras de servicios de salud, públicas y privadas del el Distrito Capital, con énfasis en las empresas sociales del Estado de la red pública distrital adscrita.</t>
  </si>
  <si>
    <t>Calidad de los Servicios de Salud en Bogotá, D.C</t>
  </si>
  <si>
    <t>Certificar  6.000 prestadores de Servicios de Salud a 2016</t>
  </si>
  <si>
    <t>E01C02OB04P877M04</t>
  </si>
  <si>
    <t>Incrementar a 500 las plazas de Servicio Social Obligatorio en las ESE para los profesionales de las ciencias de la salud a 2016</t>
  </si>
  <si>
    <t>Número de Plazas nuevas  para Servicio Social Obligatorio  en las E.S.E.</t>
  </si>
  <si>
    <t xml:space="preserve">Generar las condiciones necesarias para la garantía del derecho a la salud de toda la población de Bogotá, a través de la gobernanza y rectoría basada en las políticas publicas concertadas con los diferentes sectores y de la vigilancia y control efectivo del cumplimiento de las obligaciones de los diferentes actores del Sistema General de Seguridad Social en Salud. </t>
  </si>
  <si>
    <t>Componente de Gobernanza y Rectoría</t>
  </si>
  <si>
    <t>Bogotá decide y protege el derecho fundamental a la salud pública</t>
  </si>
  <si>
    <t>Mantener la certificación de Calidad de la Secretaria Distrital de Salud en las normas técnicas NTCGP 1000: 2009 en ISO 9001.</t>
  </si>
  <si>
    <t>% de avance en las etapas para el mantenimiento de la certificación de la SDS</t>
  </si>
  <si>
    <t xml:space="preserve">Implementar el 100% de los Subsistemas que componen el Sistema Integrado de la Gestión a nivel Distrital, al 2016. </t>
  </si>
  <si>
    <t>% de avance en la  implementación de los subsistemas del sistema integrado de gestión</t>
  </si>
  <si>
    <t>Programado 2014</t>
  </si>
  <si>
    <t>Ejecutado
2014</t>
  </si>
  <si>
    <t xml:space="preserve">Asistir en el proceso  de implementacion de practicas seguras, comprometidas  con el ambiente en el  100% de las Empresas Sociales del Estado a 2016 (futuros hospitales verdes).  </t>
  </si>
  <si>
    <t>Territorios Saludables y Red de Salud para la Vida desde la Diversidad</t>
  </si>
  <si>
    <t xml:space="preserve">Porcentaje de ESE adscritas a la Secretarìa Distrital de Salud asistidas en el proceso de acreditaciòn </t>
  </si>
  <si>
    <t xml:space="preserve"> </t>
  </si>
  <si>
    <t>Elaboración de certificados a prestadores de Servicios de Salud en los cuales se verificó el cumplimiento de la normatividad vigente para el Sistema Único de Habilitación.</t>
  </si>
  <si>
    <t>Realizar actividades necesarias para dar respuesta a las quejas recibidas por fallas en la Prestación de Servicios de Salud.</t>
  </si>
  <si>
    <t>Número de certificados elaborados para prestadores de servicios de salud en los cuales se verificó cumplimiento estandares del Sistema Único de Habilitación</t>
  </si>
  <si>
    <t>Porcentaje de realización de gestión de análisis de queja para dar respuesta a las quejas recibidas sobre prestación de servicios en salud.</t>
  </si>
  <si>
    <t>03</t>
  </si>
  <si>
    <t>"Una Bogotá que defiende y fortalece lo público"</t>
  </si>
  <si>
    <t>Implementar y mantener el sistema integrado de gestión, orientado al logro de la acreditación como dirección territorial de salud, en el marco del mejoramiento continuo.</t>
  </si>
  <si>
    <t>Fortalecimiento de la Gestión y Planeación para la Salud</t>
  </si>
  <si>
    <t xml:space="preserve">Promover la gestión transparente en la Secretaría Distrital de Salud y en las entidades adscritas, mediante el control social, la implementación de estándares superiores de calidad y la implementación de estrategias de lucha contra la corrupción.
 </t>
  </si>
  <si>
    <t>Seguimiento trimestral</t>
  </si>
  <si>
    <t>Nombre de la Direción u Oficina:  Dirección Calidad de servicios de salud</t>
  </si>
  <si>
    <t>Desarrollar al interior del proceso las actividades tendientes a mantener la certificación del Sistema de Gestión de Calidad de acuerdo con lineamientos y plan de trabajo establecido por la Dirección de Planeación Institucional y Calidad.</t>
  </si>
  <si>
    <t>Porcentaje de cumplimiento de las actividades para mantener la certificación del Sistema de Gestión de Calidad</t>
  </si>
  <si>
    <t>Desarrollar al interior del proceso las actividades para implementar el Sistema Integrado de Gestión de acuerdo con lineamientos y plan de trabajo establecido por la Dirección de Planeación Institucional y Calidad.</t>
  </si>
  <si>
    <t>Porcentaje de cumplimiento de las actividades para implementar el Sistema Integrado de Gestión</t>
  </si>
  <si>
    <t>En el mes de Julio se elaboraron 199 certificados a prestadores de Servicios de Salud, que dan cumplimiento a estandares del Sistema Unico de Habilitación.</t>
  </si>
  <si>
    <t>En el mes de Julio fueron recibidas y analizadas 243 quejas.</t>
  </si>
  <si>
    <r>
      <rPr>
        <b/>
        <sz val="9"/>
        <rFont val="Arial"/>
        <family val="2"/>
      </rPr>
      <t>DIRECCIÓN DE PLANEACIÓN Y SISTEMAS</t>
    </r>
    <r>
      <rPr>
        <sz val="9"/>
        <rFont val="Arial"/>
        <family val="2"/>
      </rPr>
      <t xml:space="preserve">
</t>
    </r>
    <r>
      <rPr>
        <b/>
        <sz val="9"/>
        <rFont val="Arial"/>
        <family val="2"/>
      </rPr>
      <t>SISTEMA INTEGRADO DE GESTIÓN</t>
    </r>
    <r>
      <rPr>
        <sz val="9"/>
        <rFont val="Arial"/>
        <family val="2"/>
      </rPr>
      <t xml:space="preserve">
CONTROL DOCUMENTAL
</t>
    </r>
    <r>
      <rPr>
        <b/>
        <sz val="9"/>
        <color indexed="8"/>
        <rFont val="Arial"/>
        <family val="2"/>
      </rPr>
      <t xml:space="preserve">SEGUIMIENTO A METAS PROYECTOS DE INVERSIÓN
</t>
    </r>
    <r>
      <rPr>
        <b/>
        <sz val="9"/>
        <color indexed="10"/>
        <rFont val="Arial"/>
        <family val="2"/>
      </rPr>
      <t xml:space="preserve">  </t>
    </r>
    <r>
      <rPr>
        <sz val="9"/>
        <color indexed="8"/>
        <rFont val="Arial"/>
        <family val="2"/>
      </rPr>
      <t xml:space="preserve">
</t>
    </r>
    <r>
      <rPr>
        <b/>
        <sz val="9"/>
        <color indexed="8"/>
        <rFont val="Arial"/>
        <family val="2"/>
      </rPr>
      <t>Codigo:</t>
    </r>
    <r>
      <rPr>
        <sz val="9"/>
        <color indexed="8"/>
        <rFont val="Arial"/>
        <family val="2"/>
      </rPr>
      <t xml:space="preserve"> 114 - PLI - FT -  062 V.01</t>
    </r>
  </si>
  <si>
    <t>Elaborado por: 
Mario Ivan Albarracin Navas
Sandra Gomez Gomez
Revisado por: 
Gabriel Lozano Diaz
Aprobado por: 
Martha Liliana Cruz B
Control documental:
Planeación y Sistemas  
 Grupo –   SIG</t>
  </si>
  <si>
    <r>
      <rPr>
        <b/>
        <sz val="9"/>
        <color indexed="8"/>
        <rFont val="Arial"/>
        <family val="2"/>
      </rPr>
      <t>DIRECCIÓN DE PLANEACIÓN Y SISTEMAS</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SEGUIMIENTO A METAS PROYECTOS DE INVERSIÓN</t>
    </r>
    <r>
      <rPr>
        <sz val="9"/>
        <color indexed="8"/>
        <rFont val="Arial"/>
        <family val="2"/>
      </rPr>
      <t xml:space="preserve">
</t>
    </r>
    <r>
      <rPr>
        <b/>
        <sz val="9"/>
        <color indexed="8"/>
        <rFont val="Arial"/>
        <family val="2"/>
      </rPr>
      <t xml:space="preserve">Codigo: </t>
    </r>
    <r>
      <rPr>
        <sz val="9"/>
        <color indexed="8"/>
        <rFont val="Arial"/>
        <family val="2"/>
      </rPr>
      <t>114 - PLI - FT -  062 V.01</t>
    </r>
  </si>
  <si>
    <t>EJE ESTRATEGICO DEL PLAN DE DESARROLLO BOGOTA HUMANA 2012-2016:  UNA CIUDAD QUE REDUCE LA SEGREGACIÓN Y LA DISCRIMINACIÓN: EL SER HUMANO EN EL CENTRO DE LAS PREOCUPACIONES DEL DESARROLLO</t>
  </si>
  <si>
    <t>EJE ESTRATEGICO DEL PLAN TERRITORIAL DE SALUD PARA BOGOTÁ 2012-2016: COMPONENTE DE PRESTACIÓN Y DESARROLLO  DE SERVICIOS DE SALUD</t>
  </si>
  <si>
    <t>PROGRAMA DEL PLAN DE DESARROLLO BOGOTA HUMANA 2012-2016:  TERRITORIOS SALUDABLES Y RED DE SALUD PARA LA VIDA DESDE LA DIVERSIDAD</t>
  </si>
  <si>
    <t>PROYECTO DE INVERSIÓN DEL PLAN DE DESARROLLO BOGOTA HUMANA 2012-2016:  CALIDAD DE LOS SERVICIOS DE SALUD</t>
  </si>
  <si>
    <t>NUMERO
META
SEGPLAN</t>
  </si>
  <si>
    <t>PROYECTO</t>
  </si>
  <si>
    <t>TIPO DE POBLACION</t>
  </si>
  <si>
    <t>Menores a 1 año</t>
  </si>
  <si>
    <t>1 a 5 AÑOS</t>
  </si>
  <si>
    <t>6 A 13 AÑOS</t>
  </si>
  <si>
    <t>14 A 17 AÑOS</t>
  </si>
  <si>
    <t xml:space="preserve">18 A 26 AÑOS </t>
  </si>
  <si>
    <t>27 A 59 AÑOS</t>
  </si>
  <si>
    <t>60 Y MAS</t>
  </si>
  <si>
    <t>TOTAL</t>
  </si>
  <si>
    <t>META</t>
  </si>
  <si>
    <t>Eje 
Estructurante</t>
  </si>
  <si>
    <t>Eje</t>
  </si>
  <si>
    <t>Objetivo</t>
  </si>
  <si>
    <t>Meta</t>
  </si>
  <si>
    <t>Programado 2015</t>
  </si>
  <si>
    <t>Ejecutado 2015</t>
  </si>
  <si>
    <t>Hombres</t>
  </si>
  <si>
    <t>Mujeres</t>
  </si>
  <si>
    <t>e04o01m01</t>
  </si>
  <si>
    <t>e04o01m01-617</t>
  </si>
  <si>
    <t xml:space="preserve">Promoción  Social </t>
  </si>
  <si>
    <t>04</t>
  </si>
  <si>
    <t>01</t>
  </si>
  <si>
    <t xml:space="preserve">Asistir en el proceso de acreditación en salud al 100% de las Empresas Sociales del Estado adscritas a la Secretaria Distrital de Salud, a 2016.   
</t>
  </si>
  <si>
    <t>40% 
(que corresponde a 8 ESE asistidas en el proceso de acreditacion) 2011</t>
  </si>
  <si>
    <t xml:space="preserve">Se realizaron los instrumentos de evaluacion del simulacro de visita de Acreditacion para aplicarlo en el Hospital de Fontibon y Vista Hermosa
</t>
  </si>
  <si>
    <t xml:space="preserve">Hasta el mes de julio se ha realizado:
Instrumentos de evaluacion  para el simulacro de visita de Acreditacion para aplicarlo en el Hospital de Fontibon y Vista Hermosa
El 28 de mayo de 2015 se realizó la reunión Calidad de la atención en salud la mejor barrera contra la resistencia bacteriana, expositor  Dr. Álvaro Javier Narvaéz Mejía. 84 asistentes
- Hospital Fontibón: Se logró la revisión y ajuste a los indicadores de gestión institucional. Se realiza evaluación de su estado con relación a los avances en el proceso de acreditación. Se logró la revisión y ajuste del programa de Responsabilidad Social, así como, asistencia técnica en la aplicación de la lista de chequeo para la verificación del protocolo del lavado de manos y la aplicación de la lista de verificación de la documentación de la historia laboral. Análisis de las necesidades para lograr la postulación a la certificación en Acreditación para el año 2015.
- Hospital Chapinero: Se logró la revisión y ajuste a los indicadores de gestión institucional, se realizó la revisión y ajuste del Plan de Comunicaciones, de igual manera, se realizó acompañamiento para la priorización y elaboración de planes de mejora del Sistema Único de Acreditación del 8° ciclo. Evaluación de grado de implementación de los ejes de acreditación. Análisis de las necesidades que tiene dichos hospitales, para lograr la postulación a la certificación en Acreditación para el año 2015.
- Hospital Vista hermosa Se logró la revisión y ajuste a los indicadores de gestión institucional, se realizó asistencia técnica para la elaboración de informe de necesidades para el logro de la acreditación. Análisis de las necesidades para lograr la postulación a la certificación en Acreditación para el año 2015.
- Hospital Usaquén: se logró la revisión y ajuste del programa de Responsabilidad Social, así como, asistencia técnica en la aplicación de la lista de chequeo para la verificación del protocolo del lavado de manos y la aplicación de la lista de verificación de la documentación de la historia laboral. Evaluación de grado de implementación de los ejes de acreditación. Se realizó el ajuste y redireccionamiento de las acciones de mejora del grupo de estándares de gerencia. Se realiza evaluación del estado con relación a los avances en el proceso de acreditación. Análisis de las necesidades que tiene dichos hospitales, para lograr la postulación a la certificación en Acreditación para el año 2015. Asesoría y asistencia técnica para la revisión de la formulación de los planes de mejora de Direccionamiento, Gerencia, Gerencia del talento Humano, y gestión de la tecnología, así como la revisión de la formulación de los planes de mejora de Cliente Asistencial, Gerencia del ambiente físico, gerencia de la información y mejoramiento.
- Hospital Rafael Uribe Uribe: se definieron los compromisos para avanzar hacia la postulación a la certificación en Acreditación para el año 2015. Se brindó asistencia técnica a los grupos de autoevaluación de los estándares de apoyo y cliente asistenciales para el levantamiento de planes de mejora. Se realizó asistencia técnica para la elaboración de informe de necesidades para el logro de la acreditación. Se realiza evaluación del estado con relación a los avances en el proceso de acreditación. Evaluación de grado de implementación de los ejes de acreditación. Análisis las necesidades para lograr la postulación a la certificación en Acreditación para el año 2015.
- Hospital Tunjuelito: se realiza evaluación del estado en que se encuentran estos hospitales, con relación a los avances en el proceso de acreditación. Evaluación de grado de implementación de los ejes de acreditación. Análisis de las necesidades que tiene dichos hospitales, para lograr la postulación a la certificación en Acreditación para el año 2015.
- Hospital Meissen: Asesoría para revisar y ajustar la caracterización de los procesos institucionales, y para dar continuidad al Programa de Seguridad del Paciente.
- Hospital Kennedy: Asesoría para cierre de PAMEC.
- Hospital de San Cristóbal: se realiza evaluación del estado en que se encuentra el hospital, Con relación a los avances en el proceso de acreditación y darle una calificación.
- Elaboración de informe de necesidades para el logro de la acreditación de los Hospitales clasificados en categoría A (Vista Hermosa) y presentación ante la subdirección de calidad 
- Definición de compromisos para avanzar hacia la postulación por parte de los Gerentes
- Elaboración de productos de convenio para cada una de las ESE clasificadas en categoría A (Rafael Uribe y Vista Hermosa).
Capacitaciones:
Se capacitaron a 105 usuarios en buenas prácticas para la Seguridad del Paciente el 30 de abril de 2015, 25 funcionarios de la Dirección de Calidad de Servicios de Salud en el uso de indicadores de gestión el 23 de abril de 2015, 50 usuarios del hospital Centro Oriente en Seguridad del paciente dirigido a la Comunidad los días 11,12 y 13 de marzo. Se realizó la presentación aplicativo reporte extra institucional de Eventos adversos– Secretaria Distrital de Salud, el 29 de enero 2015 con la participación de 104 asistentes.
Se realizó la presentación de la Experiencia Exitosa "Gestión del riesgo compensar" a cargo del Doctor. Arturo Rico Landazábal, con la participación de 73 asistentes.
</t>
  </si>
  <si>
    <t>Instrumentos de evaluacion  para el simulacro de visita de Acreditacion para aplicarlo en el Hospital de Fontibon y Vista Hermosa</t>
  </si>
  <si>
    <t xml:space="preserve">La falta de talento humano afectó el desarrollo de las actividades para el cumplimiento de esta meta.
</t>
  </si>
  <si>
    <t>Falta de Talento Humano para  la realizacion de las capacitaciones, asesorias y asistencia tecnica a el 100% de las empresas sociales del Estado</t>
  </si>
  <si>
    <t>DESPLAZADOS INDIGENAS</t>
  </si>
  <si>
    <t>DESPLAZADOS ROM</t>
  </si>
  <si>
    <t xml:space="preserve">
</t>
  </si>
  <si>
    <t>DESPLAZADOS AFRODESCENDIENTES</t>
  </si>
  <si>
    <t>DESPLAZADOS RAIZAL</t>
  </si>
  <si>
    <t>DESPLAZADOS PALENQUERO</t>
  </si>
  <si>
    <t>DESPLAZADOS (OTROS)</t>
  </si>
  <si>
    <t>TOTAL DESPLAZADOS</t>
  </si>
  <si>
    <t>DESPLAZADOS CABEZA DE FAMILIA</t>
  </si>
  <si>
    <t>INDIGENAS</t>
  </si>
  <si>
    <t>ROM</t>
  </si>
  <si>
    <t>AFRODESCENDIENTES</t>
  </si>
  <si>
    <t>RAIZAL</t>
  </si>
  <si>
    <t>PALENQUERO</t>
  </si>
  <si>
    <t>NINGUNO DE LOS ANTERIORES</t>
  </si>
  <si>
    <t>TOTAL DE LA POBLACION</t>
  </si>
  <si>
    <t>POBLACION VINCULADA</t>
  </si>
  <si>
    <t>e04o01m02</t>
  </si>
  <si>
    <t>e04o01m02-617</t>
  </si>
  <si>
    <t>02</t>
  </si>
  <si>
    <t xml:space="preserve">
Formular, implementar y seguír la Política de Seguridad del Paciente en el Distrito Capital, a 2016</t>
  </si>
  <si>
    <t>Avance en la formulacion, implementacion y seguimiento de la Política de seguridad del paciente en el Distrito Capital</t>
  </si>
  <si>
    <t xml:space="preserve">Para el mes de Julio se realizo:
1. Dentro del programa de seguridad del paciente en la linea de prevencion y control de infecciones asociadas a la atencion en salud (IAAS), Se realizó visita de segumiento a las ESE Hospital de Suba, Engativa, Tunjuelito, Fontibon y la Victoria y a la IPS Siplas.
2. En seguridad del paciente se realizó  Asistencia Técnica a IPS del pacto por la seguridad del paciente: Hospital La Victoria ESE, Hospital Engativá ESE, Hospital Fontibon II Nivel ESE,  IPS SIPLAS y  CIOSAD. 
3. Capacitación a comunidad en seguridad del paciente en diéz  sesiones a 320  personas.  
4. Capaciatción a Profesionales Independientes en Seguridad del Paciente con asistencia de 10 profesionales. 
5. Capacitación a IPS en seguridfad del Paciente con asistencia de 12 IPS  
6.  Con red de pacientes por la seguridad del paciente:   Se realizó Taller   y se realizaron compromisos para capacitaciones a comunidad.                                                                                                                                             7. Diseño de exdperiencia demostrativa en seguridad del paciente  para Hospital Rafael U ribe.                                                     
8. En Farmacovigilancia se realizaron visitas de seguimiento a los programas institucionales en Hospital Engativá, Fontibon, La Victoria e  IPS Siplas.                                                                                                             
Consolidacion y analisis de Eventos Adversos relacionados con medicamentos: 68
- 5 complicaciones terapeuticas medicamentosas
- 2 Eventos adversos Extrainstitucionales
- 24 Eventos adversos No Prevenibles (reacciones adversas
- 8 Eventos  adversos prevenibles
- 29 Incidentes relacionados con medicamentos
Asesorias y capacitaciones: 17 eventos - 69 asistentes
02/07/2015        ASESORÍA          IPS        UNIDAD CUIDADOS PALIATIVOS PRESENTES- 2 asistentes
02/07/2015        ASESORIAS        IPS        ATARDECER DE LOS AÑOS        1asistente
03/07/2015        ASESORIAS        IPS        CLINICA SAN FRANCISCO DE ASIS        1asistente
03/07/2015        ASESORIAS        IPS        COLTHERAPY        2 asistentes
03/07/2015        ASESORIAS        IPS        MOVILMEDICA        1asistente
03/07/2015        ASESORIAS        IPS        SKY TELEMEDICAL        2 asistentes
08/07/2015        ASESORIAS        IPS        RADA CASSAB        2 asistentes
08/07/2015        ASESORIAS        PI          LUCIA PEDRAZA        1 (Profesional Independiente)
10/07/2015        ASESORIAS        IPS        CENTRO MEDICO NATURISTA LOS OLIVOS        2 asistentes
10/07/2015        ASESORIAS        IPS        CENTRO NACIONAL DE ONCOLOGIA        3 asistentes
14/07/2015        ASESORIAS        IPS        VIRREY SOLIS        1asistente
23/07/2015        ASESORIAS        IPS        SERVICIOS OFTALMICOS OFTALMOCENTER LTDA        1asistente
24/07/2015        ASESORIAS        IPS        COMFACUNDI        2 asistentes
24/07/2015        ASESORIAS        IPS        SEGUROS BOLIVAR        3 asistentes
24/07/2015        ASESORIAS        OSD      CORPORACION AMOR POR COLOMBIA   5 asistentes
24/07/2015        ASESORIAS        OSD       FUNDACION FE        1asistente
29/07/2015   CAPACITACION        OSD        HOGAR GERIATRICO SAN PEDRO CLAVER   39 asistentes
Se elaboró instrumento de  verificacion para evaluar IAAS dentro de las visitas de simulacro de acreditacion    
           </t>
  </si>
  <si>
    <t>Hasta Julio se ha realizado:
TECNO, FARMACOVIGILANCIA E INFECCIONES ASOCIADAS A LA ATENCION EN SALUD
15 Visitas de Diagnósticos en Tecnovigilancia, Farmacovigilancia e infecciones asociadas a la atención en salud (IAAS)  con enfoque en seguridad del paciente para establecer línea base de  la implementación del programa de seguridad del paciente institucional y brindar asistencia técnica para el desarrollo de los criterios evaluados en dicho diagnostico a:  Hospital Santa Clara, Fontibón, Suba, Del Sur, Nazaret, Usme, Tunal, San Blas, Bosa, Cl Santa Teresita, Clínica Corpas, Clínica Colsubsidio Roma, Clínica Federman, Colcan y Siplas.
INFECCIONES ASOCIADAS A LA ATENCION EN SALUD 
Visita para diagnóstico de control de infecciones asociadas a la atención en salud dentro del programa de seguridad del paciente y la Resolución 2003 de 2014, a las IPS: ESE Hospital Chapinero, Hospital San Cristóbal, Hospital Usaquén, Hospital Simón Bolívar, Hospital De Kennedy, Hospital Centro Oriente, Hospital Rafael Uribe, Hospital La Victoria, Hospital Vista Hermosa, Clínica Colsubsidio Orquídeas, Hospital Universitario Mayor- Mederi-Barrios Unidos, Clínica Compensar Calle 94.
 FARMACOVIGILANCIA
Asistencia técnica a prestadores de servicios de salud en Fármacovigilancia para la implementación del programa de Seguridad del Paciente a 64 asistentes ALFA AM SOLUCIONES SAS, FUENMEC, JUAN NN CORPAS, SENMEC Y COLSUBSIDIO, Fundasalud, Med Plus - Centro Recuperacion integral, Inname, Colmedica, Medicox, Hospital Universitario San Ignacio, Darsalud, Aurora Figueroa, Hospital san Blas ESE, Bionuclear Ltda, OVCSAS, Unidad Dermatológica, Fundación Fe, Affinity Network - Cl Naturizza, Orden Ministros de los Enfermos, Compañía Lider En Sld Ocupacional, Bionuclear Ltda.,Nini Johana Ougar, Claudia Miranda, Edilberto Muñoz, Luis Eduardo Posada, Orosalud, Eloy Suarez, Lucía Otálora, SOC Estética SAS, MA FERNANDA MENDEZ, Hospital Kennedy Occidente, SIKUANY LTDA, Fundación Fe, Clínica Partenón,  .César Monsalve, Marlon Becerra, ASSO LITDA, Dial y Ser, PS DE LAS AMERICAS – MACROMED
Consolidación y análisis de reportes de incidentes y eventos adversos de Farmacovigilancia: 164 hasta el mes de junio, registros de eventos adversos consolidados y analizados: 25 reportes de Eventos Adversos por Medicamentos. (15 de Enero y 10 Febrero), 36 en Junio
Gestíón de 7  alertas sanitarias emitidas por el Invima relacionadas con medicamentos en el Distrito Capital: En el mes de diciembre el INVIMA (Solución milagrosa, Flexdol), MICOFENOLATO (MOFETILO Y SODICO), HIDROXICINA, ZIPRAZIDONA. 
Asistencia técnica a prestadores de servicios de salud en Fármaco vigilancia para la implementación del programa a: Unidas S.a, PI Mauricio Rey, PI Consuelo Dimas, PI Giselle Gutierrez, PI Medicina Integral San Salvador, ESE Hospital Suba y Cuidarte IPS, Cecimin SAS, David Higuera, Home salud, Salud Activa, Virrey Solis, Clínica Vascular Bogotá, Fundación FE, Felicia Martínez.  Para un total de 21 personas abril 2015
Visitas de seguimiento a compromisos en visitas de Dx de Programas institucionales de FV, para el fortalecimiento del programa de FV y medicamentos seguros: Hospital Tunal y Hospital San Blas.
Consolidación y análisis de reportes de incidentes y eventos adversos de Farmacovigilancia: 57 registros de eventos adversos consolidados y analizados: 11 reportes de Eventos Adversos por Medicamentos
Seguimiento y monitoreo a las alertas sanitarias emitidas por el Invima relacionadas con medicamentos en el Distrito Capital y remisión a coordinación de comisiones para su verificación como parte del programa de FV con enfoque de seguridad del paciente: 
Marzo 15: Tiocolchicosido, Eszopiclona, Panitunumab, Carvedilol, Codeina, Isotrentinoina y Fosfato de sodio (actualización). 
TECNOVIGILANCIA
Asesoría y asistencia técnica en la implementación de los contenidos normativos de habilitación en el componente dispositivos médicos seguros como parte integral de programa de seguridad del paciente a 4 Asistentes (Optica Visión Gallery, Aurora Fiogueroa , Unidad Dermatológica IPS)
ASESORIA Y ASISTENCIA TECNICA PROGRAMA DISTRITAL SEGURIDAD DEL PACIENTE – PACTO DISTRITAL
Asistencia técnica al Hospital Fontibón en seguridad del paciente, con énfasis en Sistema Único de Acreditación y Sistema Único de Habilitación en dos sesiones con participación de 29 funcionarios.
Visitas para asistencia técnica y realización de la segunda fase de categorización en seguridad del paciente basado en instrumento estandarizado del área el cual fue desarrollado con criterios específicos de habilitación y acreditación a las ESE: Chapinero, Tunjuelito, San Blas, Santa Clara, Fontibón, Suba, Hospital del Sur, Kennedy Occidente, Usaquén, Usme, Meissen San Cristóbal, Centro Oriente. Total 13 ESE. Esta asistencia técnica permite tener un diagnóstico integral del avance de las IPS en cuanto a la implementación y resultados de despliegue del programa institucional de seguridad del paciente tanto para cumplir requisitos mínimos como para proyectar avance en niveles superiores de calidad.
Asistencia técnica y revisión de compromisos de visita categorización en las ESE: San Blas, Tunal, San Cristóbal, Fontibón, Simón Bolívar,SIPLAS, Htal Engativá, Hatal La Victoria, ica permitió evaluar avances y necesidades por IPS así como hacer entrega de la actualización de los paquetes instruccionales del MS y PS para que sean utilizados en la gestión por las IPS. 
COMITÉ DE ANÁLISIS
Realización de mesa de análisis distrital de eventos adversos sobre Eventos adversos en la atención del binomio madre-hijo, con el fin de brindar a las IPS un entrenamiento específico en la metodología de Protocolo de Londres y utilización del aplicativo de gestión de evento adverso de Min salud y OPS, dando cumplimiento a las actividades proyectadas en el pacto distrital. Asistencia de 20 IPS: Clínica Colsubsidio Orquídeas y Roma, Hospital Pablo VI Bosa, San Ignacio, Vista Hermosa, San Cristóbal, Tunal, Militar Central, Nazaret,  Clínica Country,  Clínica Eusalud,  Fundación Santa Fé, Hospital Fontibón, Hospital Kennedy occidente,  Clínica de la Mujer, Hospital La Victoria, Hospital Simón Bolívar, Clínica El Bosque, Hospital Universitario San Rafael.
APOYO TÉCNICO AL RECURSO HUMANO DE VIGILANCIA Y CONTROL DE LA OFERTA EN SEGURIDAD DEL PACIENTE
Capacitación a todas las comisiones verificadoras de inspección, vigilancia y control, de la Dirección de Calidad de Servicios de Salud, en los instrumentos de verificación de estándares relacionados con seguridad del paciente para IPS y Profesionales independientes en el  Sistema Único de Habilitación, verificadores capacitados: 146 personas.
Elaboración de lista de chequeo en seguridad del paciente para profesionales independientes en Sistema Único de Habilitación
COMUNIDAD
Hasta Julio:
Capacitación en seguridad del paciente a comunidad en quince sesiones, capacitación a 635 personas. Por parte de los dos médicos asesores técnicos de seguridad del paciente.
Capacitación a comunidad en seguridad del paciente, durante 10 sesiones se capacitó a 315 personas.
Se realizó presentación de aplicativo AREA, para conocimiento por las IPS y solicitud de reporte con asistencia de 59 instituciones y total de personas capacitadas: 85. Asistieron: Saludcoop, Siplas, Clínica Barraquer, CL. Partenón, Hospital San José, Cl. Calle 100, Centro Dermatológico Federico Lleras, CIOSAD, Htal. El Tunal, Laboratorio Clínico Andreas Rostein, IPS Cafam, Htal. La Victoria, Htal. La Misericordia, Htal San Carlos, Htal Usaquén, Cl. Federmán, Htal. Bosa, Médicos Asociados, Cl. La Calera, Cl. Policarpa, Cl. San Sebastián, Servioftalmos, Htal. Nazaret, Fundación Hospital San Carlos, Clínica CMQ, Htal. del Sur, Htal. Engativá, Htal. Simón Bolivar, Cl. De Occidente, Colcan, Sinergia, Eusalud, Htal. Vista Hermosa, Cl. Shaio, Laboratorio Gómez Vesga, Cl. Marly, Htal. Medery, Cl. Nueva, Cl. Palermo, Cl. San Rafael, Htal Santa Clara, Htal. Meissen, Htal. San Blas, Cl Infantil Colsubsidio, Htal Universitario San Ignacio, Htal. Usme, Fundación Santa Fé, Htal. San José, Cl. Colsubsidio Roma, Cl. MOnserrat, Htal. Santa Teresita, Corporación IPS Saludcoop, Htal. Suba, Telesalud, Cl. Magdalena, Htal San Cristobal.
Capacitación en seguridad del paciente a comunidad en 2 sesiones, capacitación a 60 personas.
Sesión de capacitación en seguridad del paciente en Instituto Dermatológico Federico Lleras con asistencia de 4 personas.
Capacitación (2) en el sistema de registro extarinstitucional de seguridad del paciente, con asistencia de 13 instituciones con un total de 44 personas capacitadas. Asistieron: Clínica Corpas, Htal Chapinero, Fundación Hospital San Carlos, Colsubsidio, CIOSAD, Htal San Blas, Cl. Corpas, Cl. de Occidente, Cl. Partenon, FHSC, Cl. INfantil Colsubsidio.
Capacitación en seguridad del paciente a comunidad en 7 sesiones, capacitación a 340 personas. Por parte de los dos médicos asesores técnicos de seguridad del paciente.
RED DE PACIENTES
 Se realizó reunión con Red de Pacientes por la Seguridad del Paciente, con asistencia de tres miembros de la comunidad, donde se definió modalidad de reuniones para trabajo en comunidad en la vigencia 2015.
SISTEMAS DE REGISTRO
Sesión de capacitación en sistemas de registro para seguridad del paciente (dos sesiones) en Hospital Fontibón, con asistencia de 13 personas.
Realización de taller en seguridad del paciente con asistencia de: Centro dermatológico Federico Lleras, Universidad del Rosario y SDS, con un total de 30 asistentes.
 Visitas PREMI en calidad de garantes en representación de SDS: Total 12: ESE San Cristobal, Vista Hermosa, Rafael Urirbe , Nazaret, Kennedy Occidente, Hospital del Sur, San Blas, Hospital Tunjuelito, Santa Clara, La Victoria, Suba Pablo VI.</t>
  </si>
  <si>
    <t xml:space="preserve">Hasta Julio:
Consolidación de resultados de la segunda fase de categorización de las IPS que suscribieron el pacto por la seguridad del paciente y continúan activas. La consolidación de la segunda fase permite establecer el grado de avance en la implementación de los programas institucionales de seguridad del paciente e identificar  las debilidades sobre las cuales se hará el                       acompañamiento a dichas instituciones.
Consolidación de resultados primera fase de categorización de las líneas de tecnovigilancia, medicamentos seguros e Infecciones asociadas a la Atención en salud; La consolidación de la primera fase permite establecer una linea base para evaluar la gestion de las instituciones del pacto frente a la seguridad del paciente. 
Elaboración de plan de trabajo a IPS (Instituciones Prestadoras de Servicios de Salud) de acuerdo a resultados.-  Es un beneficio para las instituciones dado que el trabajo de acompañamiento y asistencia técnica, se dará en los temas que requiere mas fortalecimiento.                                                                             
Capacitación a 146 verificadores del SUH (Sistema Unico de Habilitación) en la forma de verificar los estándares de seguridad del paciente acorde a la Resolución 2003 de 2014 y                                                                             Aprobación de listas de chequeo en estándares de seguridad del paciente, para IPS y profesionales independientes.  Con esto se puede  unificar el modo de verificacíón de los evalaluadores frente al cumplimiento de los criterios del Programa de seguridad del paciente de la Resolución 2003 de 2014
Capacitación y talleres en sistema de registro en seguridad del paciente y la planeación de la intervención futura, así como el Lanzamiento del aplicativo SAEVAD y sesiones de trabajo con las Instituciones Prestadoras de Salud del pacto para ingreso de información al aplicativo, dicha actividad permite recolectar la información de los eventos adversos gestionados en todas las Instituciones Prestadores de Salud del distrito en especial las del pacto con el objeto de generar estratégias preventivas en seguridad del paciente.
Inicio de implementación de experiencias demostrativas en seguridad del paciente en Hospital Rafael uribe.                
</t>
  </si>
  <si>
    <t>Atraso en actividades y la falta de credibilidad que genera en los prestadores la falta de continuidad en los procesos por la interrupción en la contratación del talento humano a cargo de las actividades</t>
  </si>
  <si>
    <t xml:space="preserve">Además de lo realizado hasta Diciembre 2014:
FARMACOVIGILANCIA
*Asesoría para asistencia técnica (14 asistentes) en la implementación de los contenidos normativos de habilitación en el componente medicamentos seguros como parte integral de programa de seguridad del paciente a Ips: Cindolor Ips, Compensar Ips Dentisalud Ips, Neurocountry Y Centro Colombiano de Cirugía Plástica , Laboratorio Investigación Hormonal, Centro Integral del Dolor, Hospital Tunjuelito Medisonrisa y 2 profesionales independientes. Se busca que el prestador tenga las herramientas para desarrollar el componente de medicamentos seguros/farmacovigilancia,  dentro del programa institucional de seguridad del paciente, para el caso de ips (instituciones prestadoras de servicios de salud) y/o prestadores independientes que les aplique.(en la prestación de servicios utiliza medicamentos).
*Asesoria y asistencias tecnica a 7 IPS en el componente  de manejo de medicamentos seguros en consulta, , farmacia, casa, hospitalizacion
* Asesoría y asistencia técnica para seguimiento casos centinela en Hospital Fontibón enfatizando en el componente medicamentos seguros como parte integral de programa de seguridad del paciente.
*Asistencia técnica a prestadores de servicios de salud en Fármacovigilancia para la implementación del programa de Seguridad del Paciente: 1 IPS  - 3 asistentes: Colsanitas - IPS Cecimin.
*Diagnósticos en Farmacovigilancia por parte del Químico Farmacéutico con enfoque en seguridad del paciente con el fin de establecer línea base de avance en la implementación del programa de seguridad del paciente institucional y brindar asistencia técnica para el desarrollo de los criterios evaluados en dicho diagnostico a: CLÍNICA BARRAQUER.
*Visitas de Diagnóstico de Programas institucionales de Fármacovigilancia y acompañamiento a prestadores de servicios de salud, para el fortalecimiento del programa de Fármacovigilancia y medicamentos seguros: 
a. ESE Hospital Engativá
b. ESE Hospital Meissen
c. ESE Hospital Chapinero
d. ESE Hospital San Cristóbal
e. ESE Hospital Usaquén
f. ESE Hospital Simón Bolívar
g. ESE Hospital Occidente Kennedy
*Análisis de reportes de incidentes y eventos adversos de Fármacovigilancia: 109 eventos adversos analizados
*Seguimiento y monitoreo a las alertas sanitarias emitidas por el Invima relacionadas con medicamentos en el Distrito Capital: 8 alertas revisadas e incorporadas a la base de datos de Fármacovigilancia hasta Noviembre 2014
*Visitas de seguimiento a Evento Adverso por Medicamentos. Dos visitas ESE Hospital El Tunal.
1. Asistencia técnica a prestadores de servicios de salud en Fármaco vigilancia para la implementación del programa de Seguridad del Paciente: 2 Profesionales Independientes
Dr Carlos Beltran y Dra Marcela Almanza
2. Visitas de Dx de Programas institucionales de Farmacovigilancia  y acompañamiento a prestadores de servicios de salud, para el fortalecimiento del programa de FV y medicamentos seguros: en: HOSPITAL CENTRO ORIENTE, HOSPITAL LA VICTORIA,HOSPITAL VISTA HERMOSA,, HOSPITAL RAFAEL URIBE URIBE,CLINICA  COLSUBSIDIO ORQUIDEAS,COMPENSAR CALLE 94, HOSPITAL TUNJUELITO,HOSPITAL UNIVERSITARIO MEDERI - BARRIOS UNIDOS CLÍNICA NUESTRA SEÑORA DE LA PAZ
3. Consolidacion y análisis de reportes de incidentes y eventos adversos de Farmacovigilancia: 103 registros de eventos adversos consolidados y analizados
TECNOVIGILANCIA
*Asesoría y asistencia técnica en la implementación de los contenidos normativos de habilitación en el componente dispositivos médicos seguros como parte integral de programa de Tecnoovigilancia
* Asesoría  implementar y estructurar el programa de Tecnovigilancia con enfoque en seguridad del paciente. Numero personas: 2 personas.Diagnósticos en Tecnovigilancia, e infecciones asociadas a la atención en salud (IAAS)  por parte de los Ingenieros Biomédicos, y referente bioseguridad con enfoque en seguridad del paciente con el fin de establecer línea base de avance en la implementación del programa de seguridad del paciente institucional y brindar asistencia técnica para el desarrollo de los criterios evaluados en dicho diagnostico a: CLÍNICA BARRAQUER, DINÁMICA IPS , LABORATORIO GÓMEZ VEZGA, INSTITUTO DE REFERENCIA ANDINO, LABORATORIO ANDREAS ROTHSTEIN= 5 Visitas.
*Asesoría y asistencia técnica en la implementación de los contenidos normativos de habilitación en el componente dispositivos médicos seguros como parte integral de programa de seguridad del paciente a IPS: VIPAR SALUD (04/06/2014), CLINICA PARTENON (06/06/2014), GRUPO OCUPACIONAL (09/06/2014), UROCENTER (11/06/2014), AVENIR (12/06/2014), UNIVERSIDAD DE CIENCIAS APLICADAS  Y AMBIENTALES UDCA (13/06/2014), CLINICA NUEVA (13/06/2014), FUNACIÓN HOGAR FERVOR (20/06/2014), BIENESTAR IPS (27/06/2014), CEAN SAS(27/06/2014).
*Asesoría y asistencia técnica en implementación de contenidos normativos de habilitación en el componente dispositivos médicos seguros como parte integral de programa de seguridad del paciente a IPS: ÓPTICA COLOMBIANA (01/07/2014), ÓPTICA COLOMBIANA (08/07/2014), NUESTRA IPS (15/07/2014), NUESTRA IPS (17/07/2014).
asesoría y asistencia técnica en la implementación de los contenidos normativos de habilitación para el componente equipos médicos seguros como parte integral de programa de seguridad del paciente a IPS: Inversiones Damasalud, Medisonrisa, Sistema de Terapia Respiratoria, Unidad Médica Nueva, ADN Análisis Ltda, Asemedis Sas, Laboratorio De Investigación Hormonal Y Profesionales Independientes Patricia Guerra, Ricardo Peña, José Manuel Parra. total  11asistentes. Con lo cual se busca que el prestador tenga las herramientas para desarrollar el componente de dispositivos médicos seguros/tecnovigilancia,  dentro del programa institucional de seguridad del paciente, para el caso de IPS (instituciones prestadoras de servicios de salud) y/o prestadores independientes que les aplique.
*Asesoria en elaboracion e implementacion programa tecnovigilancia 16 IPS asistentes.
*Asesoria y asistencia tecnica en farmaco, tecnovigilancia e infecciones asociadas a la atencion en salud (5 IPS)
*Asesoría y asistencia técnica en la implementación de los contenidos normativos de habilitación en el componente dispositivos médicos seguros como parte integral de programa de seguridad del paciente a IPS: HORUSRO (05/11/2014) DIAGNOSTICO OCULAR DEL COUNTRY (07/11/2014) HOSPITAL RAFAEL URIBE (21/11/2014). PROFESIONALES INDEPENDIENTES: LUZ A. GOMEZ (28/11/2014) MANUEL SILVA (28/11/2014) MARIA CRISTINA DÍAZ (28/11/2014)Total  7 personas.
*Acompañamiento al INVIMA a la Clínica Reina Sofía en la implementación del Sistema de Gestión de Riesgo Clínico en el Programa Institucional de Tecnovigilancia (10/06/2014).
*Diagnósticos en Tecnovigilancia con enfoque en seguridad del paciente con el fin de establecer línea base de avance en la implementación del programa de seguridad del paciente institucional y brindar asistencia técnica para el desarrollo de los criterios evaluados en dicho diagnóstico a: Hospital de meissen, hospital de usaquen ese san Cristóbal, hospital de usaquen, hospital simon bolivar,  hospital occidente de kennedy
*Visitas de Diagnósticos en tecnovigilancia, farmacovigilancia e infecciones asociadas a a la atención en salud(infecciones asociadas a la atencion en salud - IAAS)  por parte de los ingenieros biomédicos,  químico farmacéutico y referente bioseguridad con enfoque en seguridad del paciente con el fin de establecer línea base de avance en la implementación del programa de seguridad del paciente institucional y brindar asistencia técnica para el desarrollo de los criterios evaluados en dicho diagnostico a : instituto nacional de cancerología, fundación hospital infantil universitario san josé, sociedad de cirugía de Bogotá, Ips Virrey Solis, Hospital Universitario San Ignacio, Hospital Universitario La Samaritana, Finsema, Médicos Asociados, Clínica Magdalena 
*Asistencia técnicas en tecnovigilancia, farmacovigilancia e IAAS( Infecciones asociadas a la atencion en salud) 8 asistentes- 
*Asistencia técnicas en programa de tecnovigilancia (42 Asistentes)
*Asesorías y capacitaciones en Farmacovigilancia: Ambulancias (13  Asistentes)
*Asesoría y socialización programa Farmacovigilancia a Secretaria Salud Cundinamarca (14 asistentes)
*Visitas  de diagnósticos en Tecnovigilancia, Farmacovigilancia e infecciones asociadas a la atención en salud (IAAS)  por parte de los Ingenieros Biomédicos, Químico farmacéutico y referente bioseguridad con enfoque en seguridad del paciente con el fin de establecer línea base de avance en la implementación del programa de seguridad del paciente institucional y brindar asistencia técnica para el desarrollo de los criterios evaluados en dicho diagnostico a: Clínica Palermo, Hospital Infantil de la Misericordia, Clínica Universitaria Colombia,  Miocardio SAS clínica VIP y Clínica Cardio 100. 
Policlínico del Olaya; Orthohand, Centro Dermatológico Federico Lleras, Saludcoop Veraguas, Clinica Infantil Colsubsidio, 
Compensar Calle 26; Clinica Monstserrat, Saludcoop Av 68, Instituto Roosevelt. TOTAL= 19 Visitas.
*Asesoría y asistencia técnica en la implementación de los contenidos normativos de habilitación en el componente dispositivos médicos seguros como parte integral de programa de seguridad del paciente a IPS: Grupo Empresarial PYP SAS (12/12/2014) SALUD OCUPACIONAL DE LOS ANDES (15/12/2014) HOSPITAL OPTILASER (19/12/2014). PROFESIONALES INDEPENDIENTES: Marcela Almansa (26/12/2014)
*Asesoría y asistencia técnica en la implementación de los contenidos normativos de habilitación en el componente dispositivos médicos seguros como parte integral de programa de seguridad del paciente a IPS: Grupo Empresarial PYP SAS (12/12/2014) SALUD OCUPACIONAL DE LOS ANDES (15/12/2014) HOSPITAL OPTILASER (19/12/2014). PROFESIONALES INDEPENDIENTES: Marcela Almansa (26/12/2014)
*Realización de diagnósticos en Tecnovigilancia con enfoque en seguridad del paciente con el fin de establecer línea base de avance en la implementación del programa de seguridad del paciente institucional y brindar asistencia técnica para el desarrollo de los criterios evaluados en dicho diagnostico a:HOSPITAL CENTRO ORIENTE, HOSPITAL LA VICTORIA,HOSPITAL VISTA HERMOSA,, HOSPITAL RAFAEL URIBE URIBE,CLINICA  COLSUBSIDIO ORQUIDEAS,COMPENSAR CALLE 94, HOSPITAL TUNJUELITO,HOSPITAL UNIVERSITARIO MEDERI - BARRIOS UNIDOS CLÍNICA NUESTRA SEÑORA DE LA PAZ
INFECCIONES ASOCIADAS A LA ATENCIÓN EN SALUD (IAAS)  
*visita para diagnóstico de control de infecciones asociadas a la atención en salud dentro del programa de seguridad del paciente y la Resolución 2003 de 2014.
IPS visitadas: Clinica Cardioinfantil,Fundacion Hospital De La Misericordia,Servioftalmos, Clinica Barraquer.
*Diagnósticos en infecciones asociadas a la atención en salud (IAAS)  por parte de la referente de Bioseguridad con enfoque en seguridad del paciente con el fin de establecer línea base de avance en la implementación del programa de seguridad del paciente institucional y brindar asistencia técnica para el desarrollo de los criterios evaluados en dicho diagnostico a: Clínica Eusalud Y Hospital Militar Central.
*8 visitadas con el fin de hacer el contacto con las directivas de las instituciones para presentarles el programa de capacitación de seguridad del paciente en comunidad, explicarles en que consiste, sus objetivos,contenidos y metodologia para "venderles" el proyecto concertar espacios de capacitación y articular sus acciones educativas con las nuestras: Asociación Colombiana de Diabetes, Liga contra el cáncer; Fecoer, Asociacion   contra el infarto y la hipertensión, Liga de lucha contra el sida, Secretaria de integración social sede mártires, secretaria de integración social nivel central y secretaria de integración social centro renacer. 
*Capacitación en Bioseguridad dirigida a ambulancias (16 participantes)
*Visitas de diagnóstico de control de infecciones asociadas a la atención en salud dentro del programa de seguridad del paciente y la Resolución 2003 de 2014.
IPS visitadas: Hospital de engativa E.S.E, Hospital meissen E.S.E,, Hospital de chapinero E.S.E, Hospital san cristobal E.S.E.,Hospital usaquen E.S.E.Hospital Simon Bolivar E:S:E:Hospital de Kennedy E.S.E..
*Asistencia técnica y asesoría en seguridad del paciente sobre generalidades y enfoque a cumplimiento resolución 1441 de 2013 a médicos, enfermeras y odontólogos que inician servicio social obligatorio en hospitales públicos capacitados 39 entre profesionales e instituciones.
*Reuniones grupo de seguridad del paciente: dos reuniones 13 y 14 de febrero. presentación avances de la gestión con los compromisos que tecnovigilancia farmacovigilancia, infecciones asociadas a la atención en salud y seguridad del paciente consolidaran en un solo cuadro de mando  los resultados obtenidos en las visitas a las 100 ips del pacto con el fin de conocer  integralmente los resultados de etsas instituciones en el desarrollo del eje transversal de seguridad del paciente en el marco del SOGC. (Sistema Obligatorio de Garantía de la Calidad)
*Capacitación a IPS con servicios de Salud Ocupacional en la en la estructuración del programa de Tecnovigilancia y Bioseguridad para lograr empoderamiento en el cumplimiento de los requisitos mínimos obligatorios enfocados en la integralidad de seguridad del paciente. Total asistentes 42 personas.
*Capacitación a Centro De Especialidades Medico Quirurgicas CEMEQ (13/06/2014) en la estructuración de los programas de Farmacovigilancia, Tecnovigilancia e infecciones asociadas a la atención en salud (IAAS) para lograr empoderamiento en el cumplimiento de los requisitos mínimos obligatorios enfocados en la integralidad de seguridad del paciente. Total asistentes 29 personas.
*Capacitación 97 odontólogos profesionales independientes e IPS en estructuración de los programas de farmacovigilancia, tecnovigilancia e infecciones asociadas a la atención en salud - IAAS para lograr empoderamiento en el cumplimiento de los requisitos mínimos obligatorios enfocados en la integralidad de seguridad del paciente.
*Capacitación en seguridad del paciente sobre la resolución 1441 de 2013 procesos prioritarios a las ips pertenecientes al pacto distrital de seguridad del paciente.   150 personas
*Consolidación histórica del desarrollo del documento técnico programa distrital de seguridad del paciente.
*Talleres a multiplicadores de seguridad del paciente (personal de instituciones que brindan apoyo a pacientes) personal de Centros de Protección de personas  con discapacidad mayores de 18 años, los cuales se encuentran contratados  por la Secretaría Distrital para la Integración Social, capacitando 13 Jornadas- las 190 personas asistentes podrán difundir en sus entornos todo lo enfatizado en seguridad del paciente
*Asistencia técnica en metodología protocolo de Londres para  análisis y gestión del evento adverso a través del aplicativo de reporte de evento adverso de Minsalud y OPS 
 (23 Asistentes)
*Presentación del programa de seguridad del paciente en comunidad a  Instituto Distrital de participación y acción comunal localidad de Kennedy, para articular actividades y concertar los grupos para talleres de seguridad del paciente en comunidad.
*Capacitación en sistemas de registro del evento adverso en seguridad del paciente a: Clínica Materno Infantil Saludcoop, Clinica Jorge Piñeros Corpas Saludcoop, Clínica San Nicolas, Hospital De La Misericordia, Clínica Santa Bibiana, Hospital Pablo Vi Bosa, Siplas, Hospital Militar, Clínica Vascular Navarra, Laboratorio Andrea Rothstein, Cemeq, Orthohand, Eusalud , Laboratorio Gomez Vesga, Clinica Magdalena, Centro Dermatológico Federico Lleras, Dinámica Ips, Laboratorio Colcan, Finsema, número de asistentes 37. 
**Visita para diagnóstico de control de infecciones asociadas a la atención en salud dentro del programa de seguridad del paciente y la Resolución 2003 de 2014.a las siguientes instituciones: Hospital de Chapinero, Hospital San Cristobal, Hospital Usaquen, Hospital Simon Bolivar,  Hospital de Kennedy, Hospital Centro Oriente, Hospital Rafael Uribe Uribe, Hospital La victoria, Hospital vista Hermosa, Clinica Colsubsidio Orquideas, Hospital Universitario Mayor Mederi , Clinica Compensar Calle 94.
TRABAJO DE COMUNIDAD
*Trabajo de contacto y sensibilización a la comunidad organizada en seguridad del paciente con el fin de empoderar a los usuarios de servicios de salud para empoderarlos en las generalidades de seguridad del paciente y lograr su coparticipación en la identificación de riesgos y minimización de los mismos en el momento de acceder a servicios de salud. 17 instituciones contactadas a saber: Asociación Colombiana de Diabetes, Fundación Acción Alzheimer Colombia, Liga Colombiana Contra El Cáncer, Federación Colombiana De Enfermedades Raras, Fundación Colombiana De Lupus, Fundación Luppsu, Liga Central Contra La Epilepsia, Liga Colombiana Contra El Infarto Y La Hipertensión, Liga Colombiana De Lucha Contra El Sida, Fundación Colombiana De Apoyo Al Reumático Fundare, Fundación Fundem, Asociación Colombiana De Paciente Con Enfermedad De Depósito Lipososomal, Acopel, Asociación De Pacientes Con Enfermedades De Complemento Apec, Fundación Colombiana De Leucemia Y Linfoma, Secretaria De Integración Social Sede Mártires, Secretaria De Integración Social Nivel Central Y Secretaria De Integración Social Centro Renacer. 
*Capacitación dirigidas a comunidad (cuidadores de personas con discapacidad y estudiantes auxiliares de enfermería) capacitando un total de 576 personas en 13 jornadas; con estas  se esta cumpliendo con el objetivo de educar a la comunidad en el tema de seguridad del paciente, especificamente en la identificación de riesgos para prevenir o minimizar la ocurrencia de eventos adversos. de igual manera durante estas capacitaciones se entrega la cartilla de recomendaciones practicas para un atención en salud mas segura. 
*393 personas capacitadas en seguridad del paciente (cuidadores de personas con discapacidad y estudiantes auxiliares de enfermeria).
*Capacitacion y entrega de cartilla “Recomendaciones prácticas para una atención en salud más segura” ( 394 personas)
*8 jornadas de capacitación de seguridad del paciente en comunidad dirigidos a los cuidadores, cuidadoras y pacientes del proyecto 721 (cuidadores y cuidadoras de personas con discapacidad) y pacientes de la Fundación colombiana de apoyo al paciente reumático, capacitando 713 personas.
* 21 jornadas de capacitación dirigidas a comunidad  capacitando un total de 1908 personas
PROGRAMA DE SEGURIDAD DEL PACIENTE EN COMUNIDAD
*Contactos nuevos: se contactaron 6 instituciones, en las cuales se presentó formalmente el programa de seguridad del paciente en comunidad, con el objetivo de articular actividades y concertar potenciales grupos comunitarios para realizar los talleres de seguridad del paciente en comunidad diseñados.  las instituciones contactadas fueron asociación contra el infarto y la hipertensión, liga de lucha contra el sida, asociación colombiana de diabetes. fundación colombiana de apoyo al reumático (fundare), fundem, instituto distrital de participación comunitaria IDEPAC).
RED DE PACIENTES
*Reunion mensual red de pacientes por la seguridad del paciente. marzo 3 de 2014. tema tratado – preparacion del paciente y su familiar para una atencion en salud. hablar claro. personas asistidas 5
*Reuniones mensuales red de pacientes por la seguridad del paciente. febrero 3 de 2014-con  compromiso de asistencia, a las reuniones realizadas para comunidad, con el fin de dar testimonio de su caso de evento adverso, en abril sobre manejo de medicamentos por pacientes,
*Taller en manejo de residuos hospitalarios por parte de los usuarios de los servicios de salud a Red de pacientes por la seguridad del paciente. Numero 5 asistentes
*Almuerzo cierre de actrividades 2014
*Convocatoria de pacientes para la reunión de fin de año. Almuerzo de celebración.
ASISTENCIA LINEA BASE DEL DESARROLLLO DEL PROGRAMA SEGURIDAD DEL PACIENTE
*ReaLización de asistencia técnica a instituto de ortopedia infantil roosevelt y clínica nueva con el fin de obtener línea base de desarrollo  de programa institucional de seguridad del paciente basado en instrumento estandarizado del área el cual fue desarrollado con criterios específicos de habilitación y acreditación. 11 personas
*Asistencia técnica en línea base de desarrollo  de programa institucional de seguridad del paciente  (22 asistentes del grupo Pacto Distrital por la seguridad del paciente))
*Capacitación resolución 1441 de 2013 procesos prioritarios a las IPS pertenecientes al pacto distrital de seguridad del paciente con énfasis en la metodología de anaisis protocolo de Londres(10 Asistentes)
* Asistencia técnica con fin de obtener línea base de desarrollo  de programa institucional de seguridad del paciente basado en instrumento estandarizado del área el cual fue desarrollado con criterios específicos de habilitación y acreditación. a Clínica Cafam calle 51, Clínica La Paz, Clínica Eusalud, Hospital San Ignacio, Clínica El Bosque, Hospital Universitario Mederi, Hospital Barrios Unidos, Clínica Colsubsidio Orquídeas, Clínica infantil Colsubsidio, Clínica Montserrat, Clínica Palermo, Dinámica Ips, Laboratorio Gómez Vezga, Instituto De Referencia Andino, Laboratorio Andreas Rothstein 
Personas asistidas: 26
MESAS ANALISIS
*Realización de mesa de análisis distrital de eventos adversos tema: caídas con el fin de aplicar en las IPS del pacto distrital convocadas la metodología de protocolo de londres y utilización del aplicativo de gestión de evento adverso de min salud y ops.es un logro debido a que se cumple con la linea estrategica de accion del programa distrital referente a la gestión del evento adverso en las instituciones prestadores de servicios de salud del pacto distrital de seguridad del paciente.
IPS participantes Hospital Tunjuelito, Clínica Colombia, Clínica Infantil Colsubsidio, Hospital Vista Hermosa, Hospital Rafael Uribe; Clínica Nueva; Hospital San José Sociedad de Cirugía, Hospital De Kennedy, Hospital San Carlos, Instituto de Referencia Andino, Corporación IPS Saludcoop, Clínica Reina Sofía, Hospital Nazaret, CEMEQ. asisten, 33 personas
*Mesa de análisis Distrital de eventos adversos ambulatorios (37 Participantes)
*Mesa de análisis distrital de eventos adversos sobre prevención de eventos adversos en transfusiones sanguíneas con el fin de aplicar en las IPS del pacto distrital convocadas la metodología de Protocolo de Londres y utilización del aplicativo de gestión de evento adverso de Ministerio de salud y Proteccion Social y la Organizacion Panamericana de la Salud. 35 asistentes: 
</t>
  </si>
  <si>
    <t>e04o01m03</t>
  </si>
  <si>
    <t>e04o01m03-617</t>
  </si>
  <si>
    <t xml:space="preserve">Asesoria y asitencia tecnica a las Empresas Sociales del estado para el proceso de implementacion de practicas seguras comprometidas con el medio ambiente
</t>
  </si>
  <si>
    <t xml:space="preserve">50%
</t>
  </si>
  <si>
    <t xml:space="preserve">Para el mes de Julio se realiza:
'- Revisión de Proyecto de Inversión de los hospitales postulados para acreditación en el marco del Programa Hospitales Verdes: Usaquén, Rafael Uribe Uribe, Vista Hermosa, Chapinero, Fontibón.
- II Taller de socialización y retroalimentación del Documento Técnico que contiene los Lineamientos de Construcción Sostenible para Infraestructura Hospitalaria, con referentes en el tema del sector público y privado.
- Reuniones y teleconferencias en el marco de la organización de la II Conferencia Latinoamericana de Hospitales Verdes y Saludables en el mes de Sept. 2015
- Consolidación de los conferencistas participantes en la II Conferencia Latinoamericana de Hospitales Verdes y Saludables, para ajuste de la agenda preliminar  del evento.
- Consolidación de información relacionada con la implementación de techos y muros verdes en las ESE.
- Participación en la tercera sesión del taller "Huella de carbono corporativa y cambio climático" programado por Secretaría DIstrital de Ambiente.
</t>
  </si>
  <si>
    <t>Hasta el mes de julio se realiza:
'- Ajustes de los proyectos de inversión del Programa Hospitales Verdes en el marco del proceso de acreditación de los hospitales: Usaquén, Rafael Uribe Uribe, Vista Hermosa, Chapinero, Fontibón.
- Versión ajustada del Documento Técnico de Soporte de Lineamientos de Construcción Sostenible (actualmente en revisión por parte de la Dirección de Infraestructura).
- Ajuste de agenda y logistica de la II Conferencia Latinoamericana de Hospitales Verdes y Saludables (en revisión por parte del Secretario).
- Matriz de huella de carbono corporativa diligenciada.
En la reunión de ACERCAR EXPRESS quedaron definidos los cristerios de convocatoria a IPS.
En el marco del Convenio Interadministrativo No. 1852 de 2013, SDS - JARDÍN BOTÁNICO-ESE, se realizó visita de seguimiento a las intervenciones de renaturalización. Se visitaron siete (7) hospitales: Engativá, Chapinero, Sur, Santa Clara, Tunjuelito, Meissen y Pablo VI Bosa.
Se realizó visita de seguimiento a las intervenciones de renaturalización, se visitaron dos (2) hospitales: Meissen y Vista Hermosa
Definición de las líneas que atenderá la estrategia de comunicación del Programa, y muestra de las propuestas de las piezas publicitarias alusivas al programa, que serán entregadas a cada una de las ESE., dado que el programa tiene establecido una estrategia de comunicación y esta piezas publicitarias permiten dar conocer el programa en las ESE´s.
Socialización Plan de Acción del Programa Hospitales Verdes para el 2015 A REFERENTES DE CADA EMPRESA SOCIAL DEL ESTADO (Usme, Simón Bolívar, San Blas, Chapinero, Sur, Engativá, Santa Clara, Rafael Uribe, Kennedy, Usaquén, San Cristóbal, Meissen, Vista Hermosa, Pablo VI, Centro Oriente, Bosa II nivel, Suba), en total 20 personas (17 Empresas Sociales del Estado, 2 de Secretaria Distrital de Salud y 1 Secretaria Ambiente)
Firma y publicación de la Resolución No. 0159 de 2015, por medio de la cual “se establecen los lineamientos que deben cumplir los Prestadores de Servicios de Salud de Bogotá D.C. para la eliminación de productos y dispositivos con contenido de mercurio y la sustitución por alternativas seguras y tecnológicamente no contaminantes."
Reunión de coordinación del evento internacional del Programa Hospitales Verdes en el marco del Climate Summit organizado en Septiembre de 2015 por la Alcaldía Mayor de Bogotá.</t>
  </si>
  <si>
    <t xml:space="preserve">Hasta Julio 2015
- Archivo con información consolidada de techos y muros verdes en las ESE en cumplimiento al acuerdo 418 de 2009.
Se realizaron ajustes a los proyectos de inversión del Programa Hospitales Verdes en el marco del proceso de acreditación de los cinco hospitales Chapinero, Vista Hermosa, Rafael Uribe Uribe, Usaquen, Fontibón.la exhaustiva revisión del contenido de los proyectos es un requerimiento para la celebración de los convenios.
- Agenda preliminar II Conferencia Latinoamericana de Hospitales Verdes y Saludables Septiembre 2015.es la herramienta preliminar para la organización y realización del evento internacional.
Resolución No. 0159 de 2015 - Publicada en gaceta distrital el 12 de marzo de 2015. Por medio de esta resolucion se establecen lineamientos que deben cumplir los prestadores de servicios de salud de Bogota Distrito Capital, para la eliminacion de productos y dispositivos con contenido de mercurio y la sustitucion por alternativas seguras y tecnológicamente no contaminantes para el ambiente.
</t>
  </si>
  <si>
    <t>e04o02m01</t>
  </si>
  <si>
    <t>e04o02m01-617</t>
  </si>
  <si>
    <t>2787 pretadores de servicios de salud certificados en el año 201</t>
  </si>
  <si>
    <t xml:space="preserve">Número de Prestadores de Servicios de Salud certificados en el Sistema Único de Habilitación.
</t>
  </si>
  <si>
    <t xml:space="preserve">714
</t>
  </si>
  <si>
    <t xml:space="preserve">En el mes de julio se certifican 199 prestadores de servicios de salud, de igual forma, se realizan 958 capacitaciones del Sistema Obligatorio de Garantía de la Calidad así:
- Programa de Auditoria para el Mejoramiento de la Calidad: 24
- Bioseguridad y residuos:74 
- Asesorías Sistema Único de Habilitación: 860
Se realizaron 320 visitas de verificación del Sistema Único de Habilitación.
Se recibieron 243 quejas de las cuales a 93 se realizó visita de verificación de los hechos y 7 levantamientos de medida de seguridad.
Se realizaron los siguientes trámites:
Autorización para el ejercicio de la profesión 1.439
Certificados de inscripción 1.749
Credencial de expendedor de medicamentos 31
Carnet de radioprotección 221
Visitad IPS licencia seguridad y salud en el trabajo 32
Licencias seguridad y salud en el trabajo persona natural 260
Licencias seguridad y salud en el trabajo persona jurídica 16
Licencias de RX 67
</t>
  </si>
  <si>
    <t xml:space="preserve">Hasta el mes de julio se han certificado 714 prestadores de servicios de salud.
Se han realizado 1.631 visitas de verificación Sistema Único de Habilitación
Se recibieron 1.221 quejas de las cuales a 570 se realizó visita de verificación de los hechos y 67 levantamientos de medidas de seguridad.
Se han realizado capacitaciones del Sistema Obligatorio de Garantía de la Calidad de la siguiente manera: Bioseguridad y residuos 305, Sistema de Información Residuos Hospitalarios 213, Programa de Auditoria para el Mejoramiento de la Calidad 212, Asesorías Sistema Único de Habilitación 5.702
Se realizan los siguientes trámites: 
Autorización para el ejercicio de la profesión 7.027, Certificados de inscripción 12.013, Credencial de expendedor de medicamentos 210, Licencias de inhumación y cremación 20.233, Licencias de exhumación 1.932, Carnet de radio protección 1.224, Visitas IPS Licencia seguridad y salud en el trabajo 131, Licencia seguridad y salud en el trabajo persona natural 1.473, Licencias seguridad y salud en el trabajo persona jurídica 97 y Licencia Rx 245.
</t>
  </si>
  <si>
    <t>Se han certificado 714 prestadores de servcios de salud de la siguiente manera: 78 IPS, 626 Profesionales Independientes, 5 Objeto Social Diferente y 5 transporte especial.
Las estrategias implementadas como asesoría y asistencia técnica durante y después de la visita y el seguimiento a las investigaciones administrativas, permiten la certificación de un mayor número de prestadores de servicios de salud dando cumplimiento a los estandares del Sistema Unico de Habilitanción, garantizando de esta manera un servicio con calidad.
Se han realizado 1.631 visitas de verificación Sistema Unico de Habilitación
Se recibieron  1.221 quejas de las cuales a 570 se realizó visita de verificación de los hechos.</t>
  </si>
  <si>
    <t xml:space="preserve">Atraso en las actividades de visitas de verificación del Sistema Unico de Habilitación programadas para el año, por la interrupción en la contratación del talento humano a cargo de dichas actividades 
En la oficina de registros se presenta las siguientes dificultades:
- El sistema operativo Oracle es antiguo.
-Se trabaja con equipos de cómputo antiguos, dado que otros equipos no son compatibles con el sistema operativo Oracle.
-Infraestructura: se cuenta con tres puntos de atención (dos para recepción y uno para toma de fotos) que no logran suplir la demanda actual.
Se realizaron las acciones correspondientes para solicitar el cambio del Sistema Operativo, actualización de equipos de cómputo y continuar con proceso de contratación.
</t>
  </si>
  <si>
    <t>e04o02m02</t>
  </si>
  <si>
    <t>e04o02m02-617</t>
  </si>
  <si>
    <t>245 a Junio 2012</t>
  </si>
  <si>
    <t xml:space="preserve">596
</t>
  </si>
  <si>
    <t xml:space="preserve">Durante el mes de Julio mediante Resolucion 1077 de 13/07/2015 se aprueban  plazas modalidad de Investigación en medicina asi: 
-Instituto Nacional de Cancerología (3) en: 
1.Identificación de los cambios en los perfiles de Metilación de DNA y de expresion genética, asociados a la respuesta clínica al tratamiento quimioterapéutico en pacientes pediátricos con leucemia aguda 2.Calidad de vida relacionada con el tratamiento quirúrgico en pacientes con Canceres de mama, cuello uterino, prostáta, estómago, colon y recto. 3. Análisis de las competencias en prevención y detección temprana del cáncer, ofertada por programas de formación de pregrado en medicina y enfermeria en la ciudad de Bogotá tambien en en investigacion 
-Universidad del Rosario (9) plazas asi: 1. Factores predictivos de las modificaciones en las respuestas auditiovas en recién nacido de alto riesgo auditivo. 2.  Mecanismos comunes de las enfermedades autoinmunes - Lupus Eritematoso 3. Mecanismos comunes de las enfermedades autoinmunes -Artrítis reumatoidea. 4. Mecanismos comunes de las enfermedades Autoinmunes - Enfermedades autoinmunes tiroídeas. 5. Mecanismos comunes de las enfermedades Autoinmunes - Enfermedades autoinmunes diabetes autoinmune
6. Mecanismos comunes de las enfermedades Autoinmunes - Esclerosis Multiple  7. Mecanismos comunes de las enfermedades Autoinmunes - Sindrome de Jogren. 8. Mecanismos comunes de las enfermedades Autoinmunes- Poliautoinmunidad 9.Mecanismos comunes de las enfermedades Autoinmunes - Autoinmunidad Familiar
-Se aprueban plazas de Servicio Social Obligatorio mediante Resolucion 1122 de 24/07/2015 se aprueban 45 plazas modalidad Prestación de Servicios de Salud en Medicina asi: 5 plazas Corporación Nuestra IPS - IPS Complejo Sur, 2 en Corporación Nuestra IPS - Centro Médico Familiar,Avenida 1o de Mayo Sede II, 2 en Corporación Nuestra IPS - IPS Olaya, 2 en Corporación Nuestra IPS - IPS Ciudad Berna II, 2 en Corporación Nuestra IPS - Centro Médico Familiar Av. 1o de Mayo, 2 en Corporación Nuestra IPS  - Centro Médico Familiar Venecia, 1 en Colsubsidio - Centro médico Santa Librada, 3 en Colsubsidio Centro médico Chicala, 2 en Colsubsidio - Porvenir, 3 en Colsubsidio Ipanema, 9 Colsubsidio - Clinica Ciudad Roma, 10 Colsubsidio Centro Médico 10 de Mayo, 2 Colsubsidio Centro Médico Fontibon
-Con esta misma Resolución Resolucion 1122 de 24/07/2015 se aprobaron 2 plazas modalidad Prestación de Servicios de Salud en Enfermeria para la Corporación nuestra IPS - IPS Complejo sur, 2 plazas Corporación Nuestra IPS - IPS Olaya
EN JULIO SE APRUEBAN EN TOTAL 61 PLAZAS 
</t>
  </si>
  <si>
    <t xml:space="preserve">Hasta Julio se ha realizado:
Por concepto favorable se aprueban:
Mediante Resolucion 1077 de 13/07/2015 se aprueban  plazas modalidad de Investigación en medicina asi: 
-Instituto Nacional de Cancerología (3) en: 
1.Identificación de los cambios en los perfiles de Metilación de DNA y de expresion genética, asociados a la respuesta clínica al tratamiento quimioterapéutico en pacientes pediátricos con leucemia aguda 
2.Calidad de vida relacionada con el tratamiento quirúrgico en pacientes con Canceres de mama, cuello uterino, prostáta, estómago, colon y recto.
3. Análisis de las competencias en prevención y detección temprana del cáncer, ofertada por programas de formación de pregrado en medicina y enfermeria en la ciudad de Bogotá tambien en en investigacion 
-Universidad del Rosario (9) plazas asi: 
1. Factores predictivos de las modificaciones en las respuestas auditiovas en recién nacido de alto riesgo auditivo. 2.  Mecanismos comunes de las enfermedades autoinmunes - Lupus Eritematoso 3. Mecanismos comunes de las enfermedades autoinmunes -Artrítis reumatoidea. 4. Mecanismos comunes de las enfermedades Autoinmunes - Enfermedades autoinmunes tiroídeas. 5. Mecanismos comunes de las enfermedades Autoinmunes - Enfermedades autoinmunes diabetes autoinmune
6. Mecanismos comunes de las enfermedades Autoinmunes - Esclerosis Multiple  7. Mecanismos comunes de las enfermedades Autoinmunes - Sindrome de Jogren. 8. Mecanismos comunes de las enfermedades Autoinmunes- Poliautoinmunidad 9.Mecanismos comunes de las enfermedades Autoinmunes - Autoinmunidad Familiar
-Se aprueban plazas de Servicio Social Obligatorio mediante Resolucion 1122 de 24/07/2015 se aprueban 45 plazas modalidad Prestación de Servicios de Salud en Medicina asi: 5 plazas Corporación Nuestra IPS - IPS Complejo Sur, 2 en Corporación Nuestra IPS - Centro Médico Familiar,Avenida 1o de Mayo Sede II, 2 en Corporación Nuestra IPS - IPS Olaya, 2 en Corporación Nuestra IPS - IPS Ciudad Berna II, 2 en Corporación Nuestra IPS - Centro Médico Familiar Av. 1o de Mayo, 2 en Corporación Nuestra IPS  - Centro Médico Familiar Venecia, 1 en Colsubsidio - Centro médico Santa Librada, 3 en Colsubsidio Centro médico Chicala, 2 en Colsubsidio - Porvenir, 3 en Colsubsidio Ipanema, 9 Colsubsidio - Clinica Ciudad Roma, 10 Colsubsidio Centro Médico 10 de Mayo, 2 Colsubsidio Centro Médico Fontibon
-Con esta misma Resolución Resolucion 1122 de 24/07/2015 se aprobaron
 2 plazas modalidad Prestación de Servicios de Salud en Enfermeria para la Corporación nuestra IPS - IPS Complejo sur,
 2 plazas Corporación Nuestra IPS - IPS Olaya
EN JULIO SE APRUEBAN EN TOTAL 61 PLAZAS 49 de prestación de Servicios  y 12 de Investigación 
Y las 25 aprobadas QUE VAN HASTA JUNIO
Se aprueban 3 plazas de medicina modalidad de investigación mediante resolucion 0809 de 16/06/2015.
Se recepcionaron tres solicitudes de aprobación de plazas de Servicio Social Obligatorio que cumplen con requisitos para continuar con el proceso de aprobación.
15 conceptos técnicos a proyectos de investigación para aprobación de plazas, se realizó el Comité de la comisión asesora de Servicio Social Obligatorio.
Se aprobaron 25 plazas Resolución 169 de 2015
Plazas de Investigación Medicina:
Una: Impacto de la terminación efectiva de la gestión sobre la salud de las mujeres (Fundación Santa Fe de Bogotá)
Una Creación, implementación y análisis y seguimiento de indicadores de calidad en reemplazos articulares primarios de cadera, rodilla y hombro (Fundación Santa Fe de Bogotá)
Una Incidencia del dolor crónico posquirúrgico, impacto en la calidad de vida (Fundación Santa Fe de Bogotá)
Una Hallazgos endoscópicos esofágicos para reflujo gastroesofágico en pacientes asintomáticos en el Hospital universitario Fundación Santa Fé de Bogotá (Fundación Santa Fe de Bogotá)
Una Registro multicentrico de infecciones  de piel y tejodos blandos en pacientes hospitalizados (Fundación Santa Fe de Bogotá)
Una Niveles de vitamina D en pacientes con esclerosis multiple y en controles sanos en una comunidad en Bogotá ( Fundación Santa Fe de Bogotá)
Una Comunidades terapéuticas, alternativa de tratamiento al problema de adicciones (Universidad Javeriana)
Una Trastornos por déficit de atención en paciente con epilepsia, evaluación clínica y electroencefalográfica (universidad El Rosario
Prestación de Servicios de Salud en Medicina
Una Sanidad ejercito dispensario del Cantón sur.
Una Sanidad Militar dispensario batallón de infantería guardia presidencial 
Once Hospital Pablo Vi Bosa
Prestacion de servicios en Enfermeria
Cuatro Hospital Pablo Vi Bosa
EN JULIO SE APRUEBAN EN TOTAL 61 PLAZAS ( 49 de prestación de Servicios de Salud y 12 de Investigación) y las 28( 17 para prestación de servicios de salud y 11 de investigación ) QUE VAN HASTA JUNIO PARA UN TOTAL EN 2015 DE 86 (66 plazas para Prestación de Servicios de Salud y 20 para Investigación)
ADICIONALMENTE LAS  507 QUE SE APORBARON HASTA  2014
LO ANTERIOR DA UN TOTAL ACUMULADO DE </t>
  </si>
  <si>
    <t xml:space="preserve">La aprobación de plazas (de investigación) permiten el fortalecimiento de la investigación en salud lo cual contribuye con la mejora de la calidad de la prestacion de los servicios de salud en el Distrito Capital. Adicionalmente, las plazas para prestación de servicios, incrementan la oferta de plazas para los nuevos profesionales de medicina quienes deben cumplir con este requisito para ejercer la profesión.
Las 25 nuevas plazas permiten fortalecer el conocimiento acerca de las patologias de interes para la salud publica y las plazas para consulta aumentan la oferta de servicios en medicina y enfermeria para atender a la poblacion del Distrito Capital y brindar la oportunidad a los profesionales de la salud que se graduan cada año en la consecución de plazas para prestar el Servicio Social Obligatorio. 
Las Instituciones Prestadoras de Servicios de Salud solicitaron la apertura de nuevas plazas para Servicio Social Obligatorio, a lo cual la Secretaría Distrital de Salud dio aval de aprobación de las mismas, incrementando de esta manera, la oportunidad a los estudiantes que se graduan cada año de acceder a una plaza.      </t>
  </si>
  <si>
    <r>
      <rPr>
        <b/>
        <sz val="9"/>
        <color indexed="8"/>
        <rFont val="Arial"/>
        <family val="2"/>
      </rPr>
      <t xml:space="preserve">DIRECCIÓN DE PLANEACIÓN Y SISTEMAS </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 xml:space="preserve">SEGUIMIENTO ACTIVIDADES PROYECTOS DE INVERSIÓN 
 </t>
    </r>
    <r>
      <rPr>
        <sz val="9"/>
        <color indexed="8"/>
        <rFont val="Arial"/>
        <family val="2"/>
      </rPr>
      <t xml:space="preserve">
</t>
    </r>
    <r>
      <rPr>
        <b/>
        <sz val="9"/>
        <color indexed="8"/>
        <rFont val="Arial"/>
        <family val="2"/>
      </rPr>
      <t>Codigo:</t>
    </r>
    <r>
      <rPr>
        <sz val="9"/>
        <color indexed="8"/>
        <rFont val="Arial"/>
        <family val="2"/>
      </rPr>
      <t xml:space="preserve"> 114 - PLI - FT -  061 V.01</t>
    </r>
  </si>
  <si>
    <r>
      <rPr>
        <b/>
        <sz val="9"/>
        <color indexed="8"/>
        <rFont val="Arial"/>
        <family val="2"/>
      </rPr>
      <t xml:space="preserve">DIRECCIÓN DE PLANEACIÓN Y SISTEMAS </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 xml:space="preserve">SEGUIMIENTO ACTIVIDADES PROYECTOS DE INVERSIÓN </t>
    </r>
    <r>
      <rPr>
        <sz val="9"/>
        <color indexed="8"/>
        <rFont val="Arial"/>
        <family val="2"/>
      </rPr>
      <t xml:space="preserve">
</t>
    </r>
    <r>
      <rPr>
        <b/>
        <sz val="9"/>
        <color indexed="8"/>
        <rFont val="Arial"/>
        <family val="2"/>
      </rPr>
      <t>Codigo:</t>
    </r>
    <r>
      <rPr>
        <sz val="9"/>
        <color indexed="8"/>
        <rFont val="Arial"/>
        <family val="2"/>
      </rPr>
      <t xml:space="preserve"> 114 - PLI - FT -  061 V.01</t>
    </r>
  </si>
  <si>
    <r>
      <rPr>
        <b/>
        <sz val="9"/>
        <color indexed="8"/>
        <rFont val="Arial"/>
        <family val="2"/>
      </rPr>
      <t xml:space="preserve">DIRECCIÓN DE PLANEACIÓN Y SISTEMAS </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SEGUIMIENTO ACTIVIDADES PROYECTOS DE INVERSIÓN</t>
    </r>
    <r>
      <rPr>
        <sz val="9"/>
        <color indexed="8"/>
        <rFont val="Arial"/>
        <family val="2"/>
      </rPr>
      <t xml:space="preserve"> 
Codigo: 114 - PLI - FT -  061 V.01</t>
    </r>
  </si>
  <si>
    <t>Proyecto</t>
  </si>
  <si>
    <t>Numero de
Proyecto</t>
  </si>
  <si>
    <t>Actividad</t>
  </si>
  <si>
    <t>1 - RECURSOS PROPIOS (ENTIDADES TERRITORIALES)
CON DESTINACIÓN ESPECIFICA</t>
  </si>
  <si>
    <t>2 - SISTEMA GENERAL DE PARTICIPACIONES
SIN DESTINACIÓN ESPECIFICA</t>
  </si>
  <si>
    <t>2 - SISTEMA GENERAL DE PARTICIPACIONES
CON DESTINACIÓN ESPECIFICA</t>
  </si>
  <si>
    <t>2 - SISTEMA GENERAL DE PARTICIPACIONES</t>
  </si>
  <si>
    <t>3 - FOSYGA</t>
  </si>
  <si>
    <t>4 - TRANSFERENCIAS NACIONALES (Rentas Contractuales)</t>
  </si>
  <si>
    <t>6 - RENTAS CEDIDAS</t>
  </si>
  <si>
    <t>7 - RECURSOS DE CAJAS DE COMPENSACIÓN FAMILIAR</t>
  </si>
  <si>
    <t>8 - RENDIMIENTOS FINANCIEROS - RECURSOS DEL BALANCE</t>
  </si>
  <si>
    <t>9 - PRESTACIÓN DE SERVICIOS DE LABORATORIO DE SALUD PUBLICA(LDSP)</t>
  </si>
  <si>
    <t>Ejecutado
2015</t>
  </si>
  <si>
    <t>DEFINITIVO</t>
  </si>
  <si>
    <t>EJECUTADO O COMPROMETIDO</t>
  </si>
  <si>
    <t>%</t>
  </si>
  <si>
    <t xml:space="preserve">  
Empoderamiento de las  Empresas Sociales del Estado con estrategias para fortalecer el proceso de preparación de Acreditación en Salud  
</t>
  </si>
  <si>
    <t xml:space="preserve">Porcentaje  de Empresas Sociales del Estado empoderadas con estrategias para fortalecer el proceso de preparación de Acreditación en Salud  </t>
  </si>
  <si>
    <t xml:space="preserve">1. Seguimiento a las ESE de Fontibón, Vista Hermosa, Rafael Uribe Uribe para fortalecer el proceso de preparación para la Acreditación y el Programa de Seguridad del Paciente en cada institución.
2. Según el plan de trabajo establecido con cada una de las E.S.E, durante el periodo se brindó asesoría y asistencia técnica en los siguientes temas:
SECRETARIA DISTRITAL DE SALUD:
• Se realiza reunión en la Secretaria Distrital de Salud, con el fin de dar a conocer a la gerente de Vista Hermosa y su grupo directivo, la agenda y la metodología que se llevara a cabo para el simulacro de visita del Icontec.
• Se realiza reunión en la Secretaria Distrital de Salud, con el fin de establecer la metodología de trabajo y los instrumentos  con todo el grupo de calidad, para con los hospitales  
• Se realiza reunión en la Secretaria Distrital de Salud, con el fin de establecer el cronograma de los simulacros a realizar en el hospital de Fontibón y e Vista Hermosa y la continuación de la revisión de instrumentos
• Se realiza reunión en la Secretaria Distrital de Salud, con el fin de dar a conocer a la gerente de Fontibón y su grupo directivo, la agenda y la metodología que se llevara a cabo para el simulacro de visita del Icontec.
HOSPITAL USAQUEN:
 Se realiza asesoría y asistencia técnica al hospital de Usaquén, con el fin de revisar los compromisos del convenio 1189  
• Se continua con la asesoría y asistencia técnica al hospital de Usaquén, con el fin de continuar con el  diseño de la Estrategia de Seguridad del paciente a la comunidad  
HOSPITAL CHAPINERO  
 asesoría en la revisión y ajuste del Plan de Comunicaciones, con enfoque de acreditación y SIG
Asesoría para el seguimiento al convenio suscrito y la implementación de la estrategia diferenciador Asesoría en la revisión y ajuste del Plan de Comunicaciones, con enfoque de acreditación 
Asesoría para el ajuste de los procesos de talento humano.
Acompañamiento en el seguimiento del plan de mejora de Gerencia de la Información.
HOSPITAL BOSA
 Asesoría para realizar autoevaluación de los estándares de Direccionamiento.
• Definición de criterios para el seguimiento de los convenios de acreditación suscritos con las ESE.
• Elaboración de instrumentos para hacer seguimiento a los convenios de acreditación suscritos con las ESE.
• Definición de lineamientos para las ESE con el fin de mejorar la medición de los indicadores del SOGCS.
HOSPITALES VISTA HERMOSA Y RAFAEL URIBE
Asistencia técnica a los líderes que tienen a cargo el desarrollo de prácticas asistenciales seguras
Asistencia técnica y asesoría para elaboración de productos de convenio con miras al logro de la acreditación
Acompañamiento en el ajuste de diseño de ficha técnica de estrategia diferenciadora del Hospital Rafael Uribe Uribe
Hospital Rafael Uribe Uribe: Asistencia técnica a los grupos de autoevaluación de los  estándares de apoyo y seguridad de paciente (30 personas).
Asistencia técnica y asesoría para elaboración de productos de convenio con miras al logro de la acreditación. 
Hospital Vista Hermosa: Asistencia técnica y asesoría para elaboración de productos de convenio con miras al logro de la acreditación (30 personas). 
HOSPITAL FONTIBON:
asistencia técnica y asesoría para elaboración de productos de convenio con miras al logro de la acreditación. 
</t>
  </si>
  <si>
    <t>La falta de talento humano afectó el desarrollo de las actividades para el cumplimiento de esta meta.</t>
  </si>
  <si>
    <t xml:space="preserve">Capacitación de IPS en temas relacionados con niveles superiores de calidad. (Superiores a Habilitacion)
</t>
  </si>
  <si>
    <t>No. de actividades realizadas a IPS en temas relacionados con niveles superiores de calidad.(Superiores a Habilitacion)</t>
  </si>
  <si>
    <t xml:space="preserve">Se realizaron las siguientes capacitaciones a colaboradores de las E.S.E:
5. 30 de Julio. Integralidad entre seguridad, humanización y gestión del riesgo  a cargo del Doctor Libardo Rodriguez Pozada con una asistencia de 110 personas
4. El 01 de Julio de 2015 "Experiencia exitosa humanización y seguridad del paciente" a cargo del Hospital Pablo VI Bosa, con la asistencia de 99 personas.
3- El 28 de mayo de 2015 se realizó la reunión Calidad de la atención en salud la mejor barrera contra la resistencia bacteriana, expositor  Dr. Álvaro Javier Narvaéz Mejía. 84 asistentes.
2- El 30 de abril de 2015 se realizó la capacitación "Buenas prácticas para la Seguridad del Paciente basadas en evidencias clínicas” a cargo de la Doctora Martha Yolanda Ruíz Valdés, con la participación de 105 asistentes.
1-Presentación aplicativo reporte extrainstitucional de  Eventos adversos– Secretaria Distrital de N15 29 de Enero 2015, 104 asistentes.
</t>
  </si>
  <si>
    <t xml:space="preserve">
</t>
  </si>
  <si>
    <t>Presentacion de  experiencias exitosas del proceso de mejoramiento continuo de la atención en salud en IPS  públicas y privadas.</t>
  </si>
  <si>
    <t>No. de presentaciones de experiencias  exitosas en Acreditación realizadas en el periodo.</t>
  </si>
  <si>
    <t>Se realizó la presentación de Experiencia Exitosa denominada  "Gestión del riesgo compensar" a cargo del Doctor. Arturo Rico Landazábal, con la participación de 73 asistentes.</t>
  </si>
  <si>
    <t xml:space="preserve">Formulacion, implementacion y seguimiento de   la Política de Seguridad del Paciente en las Instituciones publicas y privadas del D.C  que firmaron el Pacto Distrital de Seguridad del Paciente. </t>
  </si>
  <si>
    <t xml:space="preserve">Porcentaje de avance en la formulacion, implementacion y seguimiento de la Política de seguridad del paciente en el Distrito Capital en las Instituciones publicas y privadas del D.C  que firmaron el Pacto Distrital de Seguridad del Paciente. </t>
  </si>
  <si>
    <t xml:space="preserve">Atraso en actividades y la falta de credibilidad que genera en los prestadores la falta de continuidad en los procesos por la interrupción en la contratación del talento humano a cargo de las actividades
</t>
  </si>
  <si>
    <t xml:space="preserve">Asistir en el proceso  de implementacion de practicas seguras, comprometidas  con el ambiente en el  100% de las Empresas Sociales del Estado a 2016 (futuros hospitales verdes).  
</t>
  </si>
  <si>
    <t xml:space="preserve">
Empoderamiento de las  Empresas Sociales del Estado con estrategias para fortalecer el proceso de implementación de prácticas seguras, comprometidas  con el  medio ambiente 
</t>
  </si>
  <si>
    <t>Porcentaje  de Empresas Sociales del Estado empoderadas con estrategias para fortalecer el proceso  de implementación de prácticas seguras, comprometidas  con el  medio ambiente</t>
  </si>
  <si>
    <t xml:space="preserve">50%
</t>
  </si>
  <si>
    <t xml:space="preserve">
</t>
  </si>
  <si>
    <t xml:space="preserve">Capacitacion  y  asistencia técnica a prestadores de servicios de salud para la implementación de los componentes del  Sistema Obligatorio de Garantía de la Calidad. </t>
  </si>
  <si>
    <t>No. Prestadores de Servicios de Salud, Capacitados en la implementación de los componentes del Sistema Obligatorio de Garantía de la Calidad.</t>
  </si>
  <si>
    <t>Se han realizado capacitaciones del Sistema Obligatorio de Garantía de la Calidad de la siguiente manera: Bioseguridad y residuos 305, Sistema de Información Residuos Hospitalarios 213, Programa de Auditoria para el Mejoramiento de la Calidad 212, Asesorías Sistema Único de Habilitación 5.702</t>
  </si>
  <si>
    <t>Por la  falta de talento humano no se realizaron capacitaciones en  Sistema de Información de Residuos Hospitalarios.</t>
  </si>
  <si>
    <t>Verificación de los prestadores de servicios de salud en el cumplimiento de los estandares del sistema único de habilitación.</t>
  </si>
  <si>
    <t>No de Prestadores de servicios de salud Verificados  en los estandares del sistema único de habilitación.</t>
  </si>
  <si>
    <t>SSe han realizado 1.631 visitas de verificación Sistema Único de Habilitación
Se recibieron 1.221 quejas de las cuales a 570 se realizó visita de verificación de los hechos y 67 levantamientos de medidas de seguridad.</t>
  </si>
  <si>
    <t xml:space="preserve">La falta del talento humano afectó el óptimo desarrollo de las actividades programadas.
</t>
  </si>
  <si>
    <t>Dar tramite a  las diferentes solicitudes para la  legitimidad del Recurso Humano en salud y de las instituciones prestadoras de servicios de salud.</t>
  </si>
  <si>
    <t>Porcentaje de los Tramites realizados para la  legitimidad  del Recurso Humano en salud y de las instituciones prestadoras de servicios de salud.</t>
  </si>
  <si>
    <t>100%  estos tramites se realizan por demanda y se atendio el 100% de la demanda</t>
  </si>
  <si>
    <t>Se realizan los siguientes trámites: 
Autorización para el ejercicio de la profesión 7.027, Certificados de inscripción 12.013, Credencial de expendedor de medicamentos 210, Licencias de inhumación y cremación 20.233, Licencias de exhumación 1.932, Carnet de radio protección 1.224, Visitas IPS Licencia seguridad y salud en el trabajo 131, Licencia seguridad y salud en el trabajo persona natural 1.473, Licencias seguridad y salud en el trabajo persona jurídica 97 y Licencia Rx 245.</t>
  </si>
  <si>
    <t>Evaluacion y aprobacion de  nuevas plazas de Servicio Social Obligatorio en las ESE para los profesionales de las ciencias de la salud.</t>
  </si>
  <si>
    <t xml:space="preserve">No. de plazas nuevas evaluadas y aprobadas de Servicio Social Obligatorio para los profesionales de las ciencias de la salud. 
</t>
  </si>
  <si>
    <t xml:space="preserve">Hasta Julio se ha realizado:
Mediante Resolucion 1077 de 13/07/2015 se aprueban  plazas modalidad de Investigación en medicina asi: 
-Instituto Nacional de Cancerología (3) en: 
1.Identificación de los cambios en los perfiles de Metilación de DNA y de expresion genética, asociados a la respuesta clínica al tratamiento quimioterapéutico en pacientes pediátricos con leucemia aguda 
2.Calidad de vida relacionada con el tratamiento quirúrgico en pacientes con Canceres de mama, cuello uterino, prostáta, estómago, colon y recto.
3. Análisis de las competencias en prevención y detección temprana del cáncer, ofertada por programas de formación de pregrado en medicina y enfermeria en la ciudad de Bogotá tambien en en investigacion 
-Universidad del Rosario (9) plazas asi: 
1. Factores predictivos de las modificaciones en las respuestas auditiovas en recién nacido de alto riesgo auditivo. 2.  Mecanismos comunes de las enfermedades autoinmunes - Lupus Eritematoso 3. Mecanismos comunes de las enfermedades autoinmunes -Artrítis reumatoidea. 4. Mecanismos comunes de las enfermedades Autoinmunes - Enfermedades autoinmunes tiroídeas. 5. Mecanismos comunes de las enfermedades Autoinmunes - Enfermedades autoinmunes diabetes autoinmune
6. Mecanismos comunes de las enfermedades Autoinmunes - Esclerosis Multiple  7. Mecanismos comunes de las enfermedades Autoinmunes - Sindrome de Jogren. 8. Mecanismos comunes de las enfermedades Autoinmunes- Poliautoinmunidad 9.Mecanismos comunes de las enfermedades Autoinmunes - Autoinmunidad Familiar
-Se aprueban plazas de Servicio Social Obligatorio mediante Resolucion 1122 de 24/07/2015 se aprueban 45 plazas modalidad Prestación de Servicios de Salud en Medicina asi: 5 plazas Corporación Nuestra IPS - IPS Complejo Sur, 2 en Corporación Nuestra IPS - Centro Médico Familiar,Avenida 1o de Mayo Sede II, 2 en Corporación Nuestra IPS - IPS Olaya, 2 en Corporación Nuestra IPS - IPS Ciudad Berna II, 2 en Corporación Nuestra IPS - Centro Médico Familiar Av. 1o de Mayo, 2 en Corporación Nuestra IPS  - Centro Médico Familiar Venecia, 1 en Colsubsidio - Centro médico Santa Librada, 3 en Colsubsidio Centro médico Chicala, 2 en Colsubsidio - Porvenir, 3 en Colsubsidio Ipanema, 9 Colsubsidio - Clinica Ciudad Roma, 10 Colsubsidio Centro Médico 10 de Mayo, 2 Colsubsidio Centro Médico Fontibon
-Con esta misma Resolución Resolucion 1122 de 24/07/2015 se aprobaron
 2 plazas modalidad Prestación de Servicios de Salud en Enfermeria para la Corporación nuestra IPS - IPS Complejo sur,
 2 plazas Corporación Nuestra IPS - IPS Olaya
EN JULIO SE APRUEBAN EN TOTAL 61 PLAZAS 49 de prestación de Servicios  y 12 de Investigación 
Y las 25 aprobadas QUE VAN HASTA JUNIO
Se aprueban 3 plazas de medicina modalidad de investigación mediante resolucion 0809 de 16/06/2015.
Se recepcionaron tres solicitudes de aprobación de plazas de Servicio Social Obligatorio que cumplen con requisitos para continuar con el proceso de aprobación.
15 conceptos técnicos a proyectos de investigación para aprobación de plazas, se realizó el Comité de la comisión asesora de Servicio Social Obligatorio.
Se aprobaron 25 plazas Resolución 169 de 2015
Plazas de Investigación Medicina:
Una: Impacto de la terminación efectiva de la gestión sobre la salud de las mujeres (Fundación Santa Fe de Bogotá)
Una Creación, implementación y análisis y seguimiento de indicadores de calidad en reemplazos articulares primarios de cadera, rodilla y hombro (Fundación Santa Fe de Bogotá)
Una Incidencia del dolor crónico posquirúrgico, impacto en la calidad de vida (Fundación Santa Fe de Bogotá)
Una Hallazgos endoscópicos esofágicos para reflujo gastroesofágico en pacientes asintomáticos en el Hospital universitario Fundación Santa Fé de Bogotá (Fundación Santa Fe de Bogotá)
Una Registro multicentrico de infecciones  de piel y tejodos blandos en pacientes hospitalizados (Fundación Santa Fe de Bogotá)
Una Niveles de vitamina D en pacientes con esclerosis multiple y en controles sanos en una comunidad en Bogotá ( Fundación Santa Fe de Bogotá)
Una Comunidades terapéuticas, alternativa de tratamiento al problema de adicciones (Universidad Javeriana)
Una Trastornos por déficit de atención en paciente con epilepsia, evaluación clínica y electroencefalográfica (universidad El Rosario
Prestación de Servicios de Salud en Medicina
Una Sanidad ejercito dispensario del Cantón sur.
Una Sanidad Militar dispensario batallón de infantería guardia presidencial 
Once Hospital Pablo Vi Bosa
Prestacion de servicios en Enfermeria
Cuatro Hospital Pablo Vi Bosa
EN JULIO SE APRUEBAN EN TOTAL 61 PLAZAS ( 49 de prestación de Servicios de Salud y 12 de Investigación) y las 28( 17 para prestación de servicios de salud y 11 de investigación ) QUE VAN HASTA JUNIO PARA UN TOTAL EN 2015 DE 86 (66 plazas para Prestación de Servicios de Salud y 20 para Investigación)
ADICIONALMENTE LAS  507 QUE SE APORBARON HASTA  2014
LO ANTERIOR DA UN TOTAL ACUMULADO DE </t>
  </si>
  <si>
    <t>Total general</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</si>
</sst>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000"/>
    <numFmt numFmtId="187" formatCode="0.0%"/>
    <numFmt numFmtId="188" formatCode="_(* #,##0_);_(* \(#,##0\);_(* &quot;-&quot;??_);_(@_)"/>
    <numFmt numFmtId="189" formatCode="0.0"/>
    <numFmt numFmtId="190" formatCode="0;[Red]0"/>
    <numFmt numFmtId="191" formatCode="_ * #,##0_ ;_ * \-#,##0_ ;_ * &quot;-&quot;??_ ;_ @_ "/>
    <numFmt numFmtId="192" formatCode="0.000000000000"/>
    <numFmt numFmtId="193" formatCode="0.00000000"/>
    <numFmt numFmtId="194" formatCode="_-* #,##0.00000000000\ _€_-;\-* #,##0.00000000000\ _€_-;_-* &quot;-&quot;???????????\ _€_-;_-@_-"/>
    <numFmt numFmtId="195" formatCode="_(* #,##0.00_);_(* \(#,##0.00\);_(* &quot;-&quot;_);_(@_)"/>
    <numFmt numFmtId="196" formatCode="_-* #,##0.00\ _€_-;\-* #,##0.00\ _€_-;_-* &quot;-&quot;??\ _€_-;_-@_-"/>
    <numFmt numFmtId="197" formatCode="_-* #,##0.000000000\ _€_-;\-* #,##0.000000000\ _€_-;_-* &quot;-&quot;??\ _€_-;_-@_-"/>
    <numFmt numFmtId="198" formatCode="00"/>
    <numFmt numFmtId="199" formatCode="#,##0.00000000000000000000000000000000000000"/>
    <numFmt numFmtId="200" formatCode="#,##0.000000000000000"/>
  </numFmts>
  <fonts count="86">
    <font>
      <sz val="11"/>
      <color theme="1"/>
      <name val="Calibri"/>
      <family val="2"/>
    </font>
    <font>
      <sz val="11"/>
      <color indexed="8"/>
      <name val="Calibri"/>
      <family val="2"/>
    </font>
    <font>
      <sz val="10"/>
      <name val="Arial"/>
      <family val="2"/>
    </font>
    <font>
      <b/>
      <sz val="9"/>
      <color indexed="9"/>
      <name val="Calibri"/>
      <family val="2"/>
    </font>
    <font>
      <b/>
      <sz val="11"/>
      <color indexed="9"/>
      <name val="Calibri"/>
      <family val="2"/>
    </font>
    <font>
      <b/>
      <sz val="11"/>
      <color indexed="8"/>
      <name val="Calibri"/>
      <family val="2"/>
    </font>
    <font>
      <sz val="8"/>
      <name val="Calibri"/>
      <family val="2"/>
    </font>
    <font>
      <u val="single"/>
      <sz val="8.25"/>
      <color indexed="12"/>
      <name val="Calibri"/>
      <family val="2"/>
    </font>
    <font>
      <u val="single"/>
      <sz val="8.25"/>
      <color indexed="36"/>
      <name val="Calibri"/>
      <family val="2"/>
    </font>
    <font>
      <b/>
      <sz val="8"/>
      <color indexed="9"/>
      <name val="Calibri"/>
      <family val="2"/>
    </font>
    <font>
      <sz val="26"/>
      <color indexed="8"/>
      <name val="Calibri"/>
      <family val="2"/>
    </font>
    <font>
      <b/>
      <sz val="12"/>
      <color indexed="9"/>
      <name val="Calibri"/>
      <family val="2"/>
    </font>
    <font>
      <b/>
      <sz val="16"/>
      <color indexed="9"/>
      <name val="Calibri"/>
      <family val="2"/>
    </font>
    <font>
      <sz val="11"/>
      <color indexed="9"/>
      <name val="Calibri"/>
      <family val="2"/>
    </font>
    <font>
      <b/>
      <sz val="14"/>
      <color indexed="9"/>
      <name val="Calibri"/>
      <family val="2"/>
    </font>
    <font>
      <sz val="9"/>
      <name val="Tahoma"/>
      <family val="2"/>
    </font>
    <font>
      <b/>
      <sz val="9"/>
      <name val="Tahoma"/>
      <family val="2"/>
    </font>
    <font>
      <sz val="12"/>
      <color indexed="8"/>
      <name val="Tahoma"/>
      <family val="2"/>
    </font>
    <font>
      <sz val="11"/>
      <name val="Tahoma"/>
      <family val="2"/>
    </font>
    <font>
      <b/>
      <sz val="11"/>
      <color indexed="8"/>
      <name val="Tahoma"/>
      <family val="2"/>
    </font>
    <font>
      <sz val="11"/>
      <color indexed="8"/>
      <name val="Tahoma"/>
      <family val="2"/>
    </font>
    <font>
      <sz val="11"/>
      <color indexed="9"/>
      <name val="Tahoma"/>
      <family val="2"/>
    </font>
    <font>
      <sz val="9"/>
      <color indexed="8"/>
      <name val="Tahoma"/>
      <family val="2"/>
    </font>
    <font>
      <sz val="12"/>
      <name val="Calibri"/>
      <family val="2"/>
    </font>
    <font>
      <sz val="12"/>
      <color indexed="8"/>
      <name val="Calibri"/>
      <family val="2"/>
    </font>
    <font>
      <b/>
      <sz val="12"/>
      <color indexed="10"/>
      <name val="Arial Narrow"/>
      <family val="2"/>
    </font>
    <font>
      <sz val="12"/>
      <color indexed="8"/>
      <name val="Arial"/>
      <family val="2"/>
    </font>
    <font>
      <sz val="12"/>
      <name val="Arial"/>
      <family val="2"/>
    </font>
    <font>
      <sz val="12"/>
      <name val="Tahoma"/>
      <family val="2"/>
    </font>
    <font>
      <b/>
      <sz val="12"/>
      <color indexed="10"/>
      <name val="Arial"/>
      <family val="2"/>
    </font>
    <font>
      <b/>
      <sz val="12"/>
      <color indexed="9"/>
      <name val="Arial"/>
      <family val="2"/>
    </font>
    <font>
      <sz val="8"/>
      <color indexed="9"/>
      <name val="Calibri"/>
      <family val="2"/>
    </font>
    <font>
      <sz val="10"/>
      <name val="Tahoma"/>
      <family val="2"/>
    </font>
    <font>
      <sz val="12"/>
      <color indexed="9"/>
      <name val="Calibri"/>
      <family val="2"/>
    </font>
    <font>
      <sz val="11"/>
      <color indexed="10"/>
      <name val="Calibri"/>
      <family val="2"/>
    </font>
    <font>
      <sz val="11"/>
      <color indexed="10"/>
      <name val="Tahoma"/>
      <family val="2"/>
    </font>
    <font>
      <b/>
      <sz val="11"/>
      <color indexed="10"/>
      <name val="Arial"/>
      <family val="2"/>
    </font>
    <font>
      <sz val="11"/>
      <color indexed="10"/>
      <name val="Arial"/>
      <family val="2"/>
    </font>
    <font>
      <sz val="26"/>
      <color indexed="10"/>
      <name val="Calibri"/>
      <family val="2"/>
    </font>
    <font>
      <sz val="11"/>
      <color indexed="17"/>
      <name val="Calibri"/>
      <family val="2"/>
    </font>
    <font>
      <b/>
      <sz val="11"/>
      <color indexed="52"/>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8"/>
      <name val="Tahoma"/>
      <family val="2"/>
    </font>
    <font>
      <sz val="9"/>
      <color indexed="8"/>
      <name val="Arial"/>
      <family val="2"/>
    </font>
    <font>
      <sz val="9"/>
      <name val="Arial"/>
      <family val="2"/>
    </font>
    <font>
      <b/>
      <sz val="9"/>
      <name val="Arial"/>
      <family val="2"/>
    </font>
    <font>
      <b/>
      <sz val="9"/>
      <color indexed="8"/>
      <name val="Arial"/>
      <family val="2"/>
    </font>
    <font>
      <b/>
      <sz val="9"/>
      <color indexed="10"/>
      <name val="Arial"/>
      <family val="2"/>
    </font>
    <font>
      <sz val="9"/>
      <color indexed="8"/>
      <name val="Calibri"/>
      <family val="2"/>
    </font>
    <font>
      <b/>
      <sz val="12"/>
      <color indexed="10"/>
      <name val="Calibri"/>
      <family val="2"/>
    </font>
    <font>
      <sz val="9"/>
      <name val="Calibri"/>
      <family val="2"/>
    </font>
    <font>
      <sz val="9"/>
      <name val="Verdana"/>
      <family val="2"/>
    </font>
    <font>
      <sz val="11"/>
      <name val="Calibri"/>
      <family val="2"/>
    </font>
    <font>
      <b/>
      <sz val="11"/>
      <name val="Calibri"/>
      <family val="2"/>
    </font>
    <font>
      <b/>
      <sz val="9"/>
      <color indexed="10"/>
      <name val="Calibri"/>
      <family val="2"/>
    </font>
    <font>
      <sz val="8"/>
      <color indexed="8"/>
      <name val="Calibri"/>
      <family val="2"/>
    </font>
    <font>
      <b/>
      <sz val="20"/>
      <color indexed="10"/>
      <name val="Arial Narrow"/>
      <family val="2"/>
    </font>
    <font>
      <sz val="10"/>
      <name val="Calibri"/>
      <family val="2"/>
    </font>
    <font>
      <sz val="10"/>
      <color indexed="8"/>
      <name val="Calibri"/>
      <family val="2"/>
    </font>
    <font>
      <b/>
      <sz val="9"/>
      <color indexed="8"/>
      <name val="Calibri"/>
      <family val="2"/>
    </font>
    <font>
      <b/>
      <sz val="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56"/>
        <bgColor indexed="64"/>
      </patternFill>
    </fill>
    <fill>
      <patternFill patternType="solid">
        <fgColor indexed="9"/>
        <bgColor indexed="64"/>
      </patternFill>
    </fill>
    <fill>
      <patternFill patternType="solid">
        <fgColor indexed="62"/>
        <bgColor indexed="64"/>
      </patternFill>
    </fill>
    <fill>
      <patternFill patternType="solid">
        <fgColor indexed="23"/>
        <bgColor indexed="64"/>
      </patternFill>
    </fill>
    <fill>
      <patternFill patternType="solid">
        <fgColor indexed="55"/>
        <bgColor indexed="64"/>
      </patternFill>
    </fill>
    <fill>
      <patternFill patternType="solid">
        <fgColor theme="2"/>
        <bgColor indexed="64"/>
      </patternFill>
    </fill>
    <fill>
      <patternFill patternType="solid">
        <fgColor indexed="13"/>
        <bgColor indexed="64"/>
      </patternFill>
    </fill>
    <fill>
      <patternFill patternType="solid">
        <fgColor theme="0"/>
        <bgColor indexed="64"/>
      </patternFill>
    </fill>
    <fill>
      <patternFill patternType="solid">
        <fgColor indexed="51"/>
        <bgColor indexed="64"/>
      </patternFill>
    </fill>
    <fill>
      <patternFill patternType="solid">
        <fgColor indexed="2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thin"/>
      <right style="thin"/>
      <top style="thin"/>
      <bottom style="thin"/>
    </border>
    <border>
      <left style="medium"/>
      <right style="thin"/>
      <top style="thin"/>
      <bottom style="thin"/>
    </border>
    <border>
      <left>
        <color indexed="63"/>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color indexed="63"/>
      </left>
      <right>
        <color indexed="63"/>
      </right>
      <top style="thin">
        <color indexed="9"/>
      </top>
      <bottom style="thin">
        <color indexed="9"/>
      </bottom>
    </border>
    <border>
      <left style="thin">
        <color indexed="9"/>
      </left>
      <right>
        <color indexed="63"/>
      </right>
      <top style="thin">
        <color indexed="9"/>
      </top>
      <bottom style="thin">
        <color indexed="9"/>
      </bottom>
    </border>
    <border>
      <left style="thin">
        <color indexed="9"/>
      </left>
      <right>
        <color indexed="63"/>
      </right>
      <top style="thin">
        <color indexed="9"/>
      </top>
      <bottom style="thin"/>
    </border>
    <border>
      <left>
        <color indexed="63"/>
      </left>
      <right style="thin">
        <color indexed="9"/>
      </right>
      <top style="thin">
        <color indexed="9"/>
      </top>
      <bottom style="thin"/>
    </border>
    <border>
      <left style="thin"/>
      <right>
        <color indexed="63"/>
      </right>
      <top style="thin">
        <color indexed="9"/>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style="thin"/>
      <top>
        <color indexed="63"/>
      </top>
      <bottom>
        <color indexed="63"/>
      </bottom>
    </border>
    <border>
      <left style="thin"/>
      <right>
        <color indexed="63"/>
      </right>
      <top style="thin">
        <color indexed="9"/>
      </top>
      <bottom style="thin">
        <color indexed="9"/>
      </bottom>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border>
    <border>
      <left/>
      <right/>
      <top style="medium"/>
      <bottom/>
    </border>
    <border>
      <left/>
      <right style="medium"/>
      <top style="medium"/>
      <bottom/>
    </border>
    <border>
      <left style="thin"/>
      <right style="medium"/>
      <top style="thin"/>
      <bottom style="thin"/>
    </border>
    <border>
      <left style="medium"/>
      <right/>
      <top/>
      <bottom/>
    </border>
    <border>
      <left/>
      <right style="medium"/>
      <top/>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bottom style="medium"/>
    </border>
    <border>
      <left/>
      <right/>
      <top/>
      <bottom style="medium"/>
    </border>
    <border>
      <left/>
      <right style="medium"/>
      <top/>
      <bottom style="medium"/>
    </border>
    <border>
      <left style="thin"/>
      <right style="thin"/>
      <top style="thin">
        <color indexed="9"/>
      </top>
      <bottom>
        <color indexed="63"/>
      </bottom>
    </border>
    <border>
      <left style="thin"/>
      <right style="thin"/>
      <top>
        <color indexed="63"/>
      </top>
      <bottom style="thin"/>
    </border>
    <border>
      <left style="medium"/>
      <right style="medium"/>
      <top style="medium"/>
      <bottom style="medium"/>
    </border>
    <border>
      <left>
        <color indexed="63"/>
      </left>
      <right style="thin">
        <color indexed="9"/>
      </right>
      <top>
        <color indexed="63"/>
      </top>
      <bottom>
        <color indexed="63"/>
      </bottom>
    </border>
    <border>
      <left/>
      <right style="thin">
        <color indexed="9"/>
      </right>
      <top/>
      <bottom style="thin"/>
    </border>
  </borders>
  <cellStyleXfs count="7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20" borderId="0" applyNumberFormat="0" applyBorder="0" applyAlignment="0" applyProtection="0"/>
    <xf numFmtId="0" fontId="72" fillId="21" borderId="1" applyNumberFormat="0" applyAlignment="0" applyProtection="0"/>
    <xf numFmtId="0" fontId="73" fillId="22" borderId="2" applyNumberFormat="0" applyAlignment="0" applyProtection="0"/>
    <xf numFmtId="0" fontId="74" fillId="0" borderId="3" applyNumberFormat="0" applyFill="0" applyAlignment="0" applyProtection="0"/>
    <xf numFmtId="0" fontId="75" fillId="0" borderId="0" applyNumberFormat="0" applyFill="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6" fillId="29"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44" fillId="30" borderId="0" applyNumberFormat="0" applyBorder="0" applyAlignment="0" applyProtection="0"/>
    <xf numFmtId="185" fontId="1" fillId="0" borderId="0" applyFont="0" applyFill="0" applyBorder="0" applyAlignment="0" applyProtection="0"/>
    <xf numFmtId="183" fontId="1" fillId="0" borderId="0" applyFont="0" applyFill="0" applyBorder="0" applyAlignment="0" applyProtection="0"/>
    <xf numFmtId="43" fontId="1" fillId="0" borderId="0" applyFont="0" applyFill="0" applyBorder="0" applyAlignment="0" applyProtection="0"/>
    <xf numFmtId="185" fontId="1" fillId="0" borderId="0" applyFont="0" applyFill="0" applyBorder="0" applyAlignment="0" applyProtection="0"/>
    <xf numFmtId="43"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2" fontId="1" fillId="0" borderId="0" applyFont="0" applyFill="0" applyBorder="0" applyAlignment="0" applyProtection="0"/>
    <xf numFmtId="0" fontId="77" fillId="31" borderId="0" applyNumberFormat="0" applyBorder="0" applyAlignment="0" applyProtection="0"/>
    <xf numFmtId="0" fontId="0" fillId="0" borderId="0">
      <alignment/>
      <protection/>
    </xf>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78" fillId="21" borderId="5"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6" applyNumberFormat="0" applyFill="0" applyAlignment="0" applyProtection="0"/>
    <xf numFmtId="0" fontId="83" fillId="0" borderId="7" applyNumberFormat="0" applyFill="0" applyAlignment="0" applyProtection="0"/>
    <xf numFmtId="0" fontId="75" fillId="0" borderId="8" applyNumberFormat="0" applyFill="0" applyAlignment="0" applyProtection="0"/>
    <xf numFmtId="0" fontId="84" fillId="0" borderId="9" applyNumberFormat="0" applyFill="0" applyAlignment="0" applyProtection="0"/>
  </cellStyleXfs>
  <cellXfs count="436">
    <xf numFmtId="0" fontId="0" fillId="0" borderId="0" xfId="0" applyFont="1" applyAlignment="1">
      <alignment/>
    </xf>
    <xf numFmtId="0" fontId="4" fillId="33" borderId="10"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0" borderId="0" xfId="0" applyFill="1" applyAlignment="1" applyProtection="1">
      <alignment vertical="center"/>
      <protection/>
    </xf>
    <xf numFmtId="0" fontId="0" fillId="34" borderId="0" xfId="0" applyFill="1" applyAlignment="1" applyProtection="1">
      <alignment vertical="center"/>
      <protection/>
    </xf>
    <xf numFmtId="0" fontId="13" fillId="34" borderId="0" xfId="0" applyFont="1" applyFill="1" applyAlignment="1" applyProtection="1">
      <alignment vertical="center"/>
      <protection/>
    </xf>
    <xf numFmtId="0" fontId="0" fillId="34" borderId="0" xfId="0" applyFill="1" applyAlignment="1" applyProtection="1">
      <alignment horizontal="center" vertical="center"/>
      <protection/>
    </xf>
    <xf numFmtId="0" fontId="0" fillId="0" borderId="0" xfId="0" applyFill="1" applyAlignment="1" applyProtection="1">
      <alignment horizontal="center" vertical="center"/>
      <protection/>
    </xf>
    <xf numFmtId="0" fontId="5" fillId="0" borderId="0" xfId="0" applyFont="1" applyFill="1" applyAlignment="1" applyProtection="1">
      <alignment horizontal="center" vertical="center"/>
      <protection/>
    </xf>
    <xf numFmtId="0" fontId="5" fillId="0" borderId="0" xfId="0" applyFont="1" applyFill="1" applyAlignment="1" applyProtection="1">
      <alignment horizontal="left" vertical="center"/>
      <protection/>
    </xf>
    <xf numFmtId="0" fontId="0" fillId="0" borderId="0" xfId="0" applyFill="1" applyAlignment="1" applyProtection="1">
      <alignment horizontal="left" vertical="center"/>
      <protection/>
    </xf>
    <xf numFmtId="0" fontId="0" fillId="34" borderId="0" xfId="0" applyFill="1" applyAlignment="1" applyProtection="1">
      <alignment horizontal="left" vertical="center"/>
      <protection/>
    </xf>
    <xf numFmtId="0" fontId="9" fillId="33" borderId="11"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3" fillId="33" borderId="10" xfId="0" applyFont="1" applyFill="1" applyBorder="1" applyAlignment="1" applyProtection="1">
      <alignment horizontal="left" vertical="center" wrapText="1"/>
      <protection/>
    </xf>
    <xf numFmtId="0" fontId="11" fillId="33" borderId="10" xfId="0" applyFont="1" applyFill="1" applyBorder="1" applyAlignment="1" applyProtection="1">
      <alignment horizontal="center" vertical="center" wrapText="1"/>
      <protection/>
    </xf>
    <xf numFmtId="0" fontId="11" fillId="33" borderId="10" xfId="0" applyFont="1" applyFill="1" applyBorder="1" applyAlignment="1" applyProtection="1">
      <alignment horizontal="left" vertical="center" wrapText="1"/>
      <protection/>
    </xf>
    <xf numFmtId="0" fontId="9" fillId="33" borderId="12"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188" fontId="23" fillId="0" borderId="13" xfId="53" applyNumberFormat="1" applyFont="1" applyFill="1" applyBorder="1" applyAlignment="1" applyProtection="1" quotePrefix="1">
      <alignment horizontal="center" vertical="center" wrapText="1"/>
      <protection/>
    </xf>
    <xf numFmtId="0" fontId="26" fillId="0" borderId="13" xfId="0" applyNumberFormat="1" applyFont="1" applyFill="1" applyBorder="1" applyAlignment="1" applyProtection="1">
      <alignment horizontal="justify" vertical="center" wrapText="1"/>
      <protection/>
    </xf>
    <xf numFmtId="0" fontId="27" fillId="0" borderId="13" xfId="0" applyFont="1" applyFill="1" applyBorder="1" applyAlignment="1" applyProtection="1">
      <alignment horizontal="justify" vertical="center" wrapText="1"/>
      <protection/>
    </xf>
    <xf numFmtId="0" fontId="26" fillId="0" borderId="13" xfId="0" applyFont="1" applyFill="1" applyBorder="1" applyAlignment="1" applyProtection="1">
      <alignment horizontal="justify" vertical="center" wrapText="1"/>
      <protection/>
    </xf>
    <xf numFmtId="0" fontId="26" fillId="0" borderId="13" xfId="0" applyFont="1" applyFill="1" applyBorder="1" applyAlignment="1" applyProtection="1">
      <alignment horizontal="center" vertical="center"/>
      <protection/>
    </xf>
    <xf numFmtId="0" fontId="26" fillId="0" borderId="13" xfId="0" applyFont="1" applyFill="1" applyBorder="1" applyAlignment="1" applyProtection="1">
      <alignment horizontal="center" vertical="center" wrapText="1"/>
      <protection/>
    </xf>
    <xf numFmtId="0" fontId="26" fillId="0" borderId="13" xfId="0" applyFont="1" applyFill="1" applyBorder="1" applyAlignment="1" applyProtection="1">
      <alignment vertical="center" wrapText="1"/>
      <protection/>
    </xf>
    <xf numFmtId="0" fontId="27" fillId="0" borderId="13" xfId="0" applyFont="1" applyFill="1" applyBorder="1" applyAlignment="1" applyProtection="1">
      <alignment horizontal="left" vertical="center" wrapText="1"/>
      <protection/>
    </xf>
    <xf numFmtId="0" fontId="17" fillId="0" borderId="13" xfId="0" applyFont="1" applyFill="1" applyBorder="1" applyAlignment="1" applyProtection="1">
      <alignment horizontal="justify" vertical="center" wrapText="1"/>
      <protection locked="0"/>
    </xf>
    <xf numFmtId="0" fontId="26" fillId="0" borderId="13" xfId="0" applyFont="1" applyFill="1" applyBorder="1" applyAlignment="1" applyProtection="1">
      <alignment horizontal="left" vertical="center" wrapText="1"/>
      <protection/>
    </xf>
    <xf numFmtId="9" fontId="26" fillId="34" borderId="13" xfId="0" applyNumberFormat="1" applyFont="1" applyFill="1" applyBorder="1" applyAlignment="1" applyProtection="1">
      <alignment horizontal="center" vertical="center" wrapText="1"/>
      <protection/>
    </xf>
    <xf numFmtId="0" fontId="28" fillId="0" borderId="13" xfId="0" applyFont="1" applyFill="1" applyBorder="1" applyAlignment="1" applyProtection="1">
      <alignment horizontal="justify" vertical="center" wrapText="1"/>
      <protection locked="0"/>
    </xf>
    <xf numFmtId="0" fontId="26" fillId="0" borderId="13" xfId="0" applyNumberFormat="1" applyFont="1" applyFill="1" applyBorder="1" applyAlignment="1" applyProtection="1">
      <alignment vertical="center" textRotation="90" wrapText="1"/>
      <protection/>
    </xf>
    <xf numFmtId="0" fontId="26" fillId="0" borderId="13" xfId="0" applyNumberFormat="1" applyFont="1" applyFill="1" applyBorder="1" applyAlignment="1" applyProtection="1">
      <alignment horizontal="center" vertical="center" wrapText="1"/>
      <protection/>
    </xf>
    <xf numFmtId="0" fontId="0" fillId="0" borderId="0" xfId="0" applyAlignment="1" applyProtection="1">
      <alignment horizontal="center" vertical="center"/>
      <protection/>
    </xf>
    <xf numFmtId="0" fontId="0" fillId="0" borderId="0" xfId="0" applyFont="1" applyFill="1" applyAlignment="1" applyProtection="1">
      <alignment horizontal="center" vertical="center"/>
      <protection/>
    </xf>
    <xf numFmtId="0" fontId="10" fillId="0" borderId="0" xfId="0" applyFont="1" applyAlignment="1" applyProtection="1">
      <alignment horizontal="left"/>
      <protection/>
    </xf>
    <xf numFmtId="0" fontId="10" fillId="0" borderId="0" xfId="0" applyFont="1" applyAlignment="1" applyProtection="1">
      <alignment horizontal="center"/>
      <protection/>
    </xf>
    <xf numFmtId="0" fontId="31" fillId="33" borderId="11" xfId="0" applyFont="1" applyFill="1" applyBorder="1" applyAlignment="1" applyProtection="1">
      <alignment horizontal="center" vertical="center" wrapText="1"/>
      <protection/>
    </xf>
    <xf numFmtId="0" fontId="20" fillId="0" borderId="14" xfId="0" applyNumberFormat="1" applyFont="1" applyBorder="1" applyAlignment="1" applyProtection="1">
      <alignment horizontal="center" vertical="center"/>
      <protection/>
    </xf>
    <xf numFmtId="0" fontId="2" fillId="0" borderId="13" xfId="0" applyFont="1" applyBorder="1" applyAlignment="1">
      <alignment horizontal="center" vertical="center" wrapText="1"/>
    </xf>
    <xf numFmtId="0" fontId="2" fillId="0" borderId="13" xfId="0" applyFont="1" applyBorder="1" applyAlignment="1">
      <alignment vertical="center" wrapText="1"/>
    </xf>
    <xf numFmtId="0" fontId="32" fillId="34" borderId="13" xfId="0" applyFont="1" applyFill="1" applyBorder="1" applyAlignment="1" applyProtection="1">
      <alignment horizontal="center" vertical="center"/>
      <protection/>
    </xf>
    <xf numFmtId="0" fontId="32" fillId="34" borderId="13" xfId="0" applyFont="1" applyFill="1" applyBorder="1" applyAlignment="1" applyProtection="1">
      <alignment horizontal="justify" vertical="center" wrapText="1"/>
      <protection/>
    </xf>
    <xf numFmtId="0" fontId="32" fillId="34" borderId="13" xfId="0" applyFont="1" applyFill="1" applyBorder="1" applyAlignment="1" applyProtection="1">
      <alignment horizontal="center" vertical="center" wrapText="1"/>
      <protection/>
    </xf>
    <xf numFmtId="9" fontId="32" fillId="34" borderId="13" xfId="0" applyNumberFormat="1" applyFont="1" applyFill="1" applyBorder="1" applyAlignment="1" applyProtection="1">
      <alignment horizontal="center" vertical="center" wrapText="1"/>
      <protection/>
    </xf>
    <xf numFmtId="10" fontId="19" fillId="34" borderId="13" xfId="0" applyNumberFormat="1" applyFont="1" applyFill="1" applyBorder="1" applyAlignment="1" applyProtection="1">
      <alignment horizontal="left" vertical="center" wrapText="1"/>
      <protection locked="0"/>
    </xf>
    <xf numFmtId="0" fontId="20" fillId="34" borderId="13"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20" fillId="34" borderId="0" xfId="0" applyFont="1" applyFill="1" applyAlignment="1" applyProtection="1">
      <alignment horizontal="left" vertical="center"/>
      <protection/>
    </xf>
    <xf numFmtId="183" fontId="20" fillId="34" borderId="13" xfId="53" applyNumberFormat="1" applyFont="1" applyFill="1" applyBorder="1" applyAlignment="1" applyProtection="1">
      <alignment horizontal="left" vertical="center" wrapText="1"/>
      <protection/>
    </xf>
    <xf numFmtId="0" fontId="21" fillId="34" borderId="0" xfId="0" applyFont="1" applyFill="1" applyAlignment="1" applyProtection="1">
      <alignment horizontal="left" vertical="center"/>
      <protection/>
    </xf>
    <xf numFmtId="0" fontId="20" fillId="0" borderId="14" xfId="0" applyNumberFormat="1" applyFont="1" applyFill="1" applyBorder="1" applyAlignment="1" applyProtection="1">
      <alignment horizontal="center" vertical="center"/>
      <protection/>
    </xf>
    <xf numFmtId="0" fontId="20" fillId="0" borderId="13" xfId="0" applyFont="1" applyFill="1" applyBorder="1" applyAlignment="1" applyProtection="1">
      <alignment horizontal="center" vertical="center" wrapText="1"/>
      <protection/>
    </xf>
    <xf numFmtId="0" fontId="19" fillId="34" borderId="13" xfId="0" applyFont="1" applyFill="1" applyBorder="1" applyAlignment="1" applyProtection="1">
      <alignment horizontal="center" vertical="center" wrapText="1"/>
      <protection/>
    </xf>
    <xf numFmtId="187" fontId="2" fillId="0" borderId="13" xfId="62" applyNumberFormat="1" applyFont="1" applyBorder="1" applyAlignment="1">
      <alignment horizontal="center" vertical="center" wrapText="1"/>
    </xf>
    <xf numFmtId="0" fontId="11" fillId="35" borderId="13" xfId="0" applyFont="1" applyFill="1" applyBorder="1" applyAlignment="1" applyProtection="1">
      <alignment horizontal="center" vertical="center"/>
      <protection/>
    </xf>
    <xf numFmtId="0" fontId="11" fillId="35" borderId="13" xfId="0" applyFont="1" applyFill="1" applyBorder="1" applyAlignment="1" applyProtection="1">
      <alignment vertical="center"/>
      <protection/>
    </xf>
    <xf numFmtId="0" fontId="33" fillId="35" borderId="13" xfId="0" applyFont="1" applyFill="1" applyBorder="1" applyAlignment="1" applyProtection="1">
      <alignment horizontal="center" vertical="center"/>
      <protection/>
    </xf>
    <xf numFmtId="183" fontId="11" fillId="35" borderId="13" xfId="0" applyNumberFormat="1" applyFont="1" applyFill="1" applyBorder="1" applyAlignment="1" applyProtection="1">
      <alignment vertical="center"/>
      <protection/>
    </xf>
    <xf numFmtId="0" fontId="24" fillId="35" borderId="0" xfId="0" applyFont="1" applyFill="1" applyAlignment="1" applyProtection="1">
      <alignment vertical="center"/>
      <protection/>
    </xf>
    <xf numFmtId="0" fontId="33" fillId="35" borderId="0" xfId="0" applyFont="1" applyFill="1" applyAlignment="1" applyProtection="1">
      <alignment vertical="center"/>
      <protection/>
    </xf>
    <xf numFmtId="0" fontId="24" fillId="0" borderId="0" xfId="0" applyFont="1" applyAlignment="1" applyProtection="1">
      <alignment horizontal="center" vertical="center"/>
      <protection/>
    </xf>
    <xf numFmtId="0" fontId="24" fillId="34" borderId="0" xfId="0" applyFont="1" applyFill="1" applyAlignment="1" applyProtection="1">
      <alignment horizontal="center" vertical="center"/>
      <protection/>
    </xf>
    <xf numFmtId="0" fontId="24" fillId="34" borderId="0" xfId="0" applyFont="1" applyFill="1" applyAlignment="1" applyProtection="1">
      <alignment vertical="center"/>
      <protection/>
    </xf>
    <xf numFmtId="0" fontId="24" fillId="34" borderId="0" xfId="0" applyFont="1" applyFill="1" applyAlignment="1" applyProtection="1">
      <alignment horizontal="left" vertical="center"/>
      <protection/>
    </xf>
    <xf numFmtId="0" fontId="24" fillId="0" borderId="0" xfId="0" applyFont="1" applyFill="1" applyAlignment="1" applyProtection="1">
      <alignment horizontal="center" vertical="center"/>
      <protection/>
    </xf>
    <xf numFmtId="0" fontId="24" fillId="0" borderId="0" xfId="0" applyFont="1" applyFill="1" applyAlignment="1" applyProtection="1">
      <alignment horizontal="left" vertical="center"/>
      <protection/>
    </xf>
    <xf numFmtId="0" fontId="24" fillId="0" borderId="0" xfId="0" applyFont="1" applyFill="1" applyAlignment="1" applyProtection="1">
      <alignment vertical="center"/>
      <protection/>
    </xf>
    <xf numFmtId="0" fontId="24" fillId="0" borderId="0" xfId="0" applyFont="1" applyAlignment="1" applyProtection="1">
      <alignment vertical="center"/>
      <protection/>
    </xf>
    <xf numFmtId="0" fontId="33" fillId="34" borderId="0" xfId="0" applyFont="1" applyFill="1" applyAlignment="1" applyProtection="1">
      <alignment vertical="center"/>
      <protection/>
    </xf>
    <xf numFmtId="0" fontId="20" fillId="36" borderId="13" xfId="0" applyNumberFormat="1" applyFont="1" applyFill="1" applyBorder="1" applyAlignment="1" applyProtection="1">
      <alignment horizontal="center" vertical="center" wrapText="1"/>
      <protection/>
    </xf>
    <xf numFmtId="0" fontId="20" fillId="36" borderId="13" xfId="0" applyNumberFormat="1" applyFont="1" applyFill="1" applyBorder="1" applyAlignment="1" applyProtection="1">
      <alignment vertical="center" wrapText="1"/>
      <protection/>
    </xf>
    <xf numFmtId="0" fontId="20" fillId="36" borderId="13" xfId="0" applyNumberFormat="1" applyFont="1" applyFill="1" applyBorder="1" applyAlignment="1" applyProtection="1">
      <alignment horizontal="justify" vertical="center" wrapText="1"/>
      <protection/>
    </xf>
    <xf numFmtId="0" fontId="35" fillId="36" borderId="13" xfId="0" applyNumberFormat="1" applyFont="1" applyFill="1" applyBorder="1" applyAlignment="1" applyProtection="1">
      <alignment horizontal="center" vertical="center" wrapText="1"/>
      <protection/>
    </xf>
    <xf numFmtId="0" fontId="35" fillId="36" borderId="13" xfId="0" applyNumberFormat="1" applyFont="1" applyFill="1" applyBorder="1" applyAlignment="1" applyProtection="1">
      <alignment horizontal="justify" vertical="center" wrapText="1"/>
      <protection/>
    </xf>
    <xf numFmtId="0" fontId="35" fillId="36" borderId="13" xfId="0" applyNumberFormat="1" applyFont="1" applyFill="1" applyBorder="1" applyAlignment="1" applyProtection="1">
      <alignment vertical="center" wrapText="1"/>
      <protection/>
    </xf>
    <xf numFmtId="0" fontId="34" fillId="36" borderId="13" xfId="0" applyFont="1" applyFill="1" applyBorder="1" applyAlignment="1" applyProtection="1">
      <alignment horizontal="justify" vertical="center" wrapText="1"/>
      <protection/>
    </xf>
    <xf numFmtId="0" fontId="34" fillId="36" borderId="13" xfId="0" applyFont="1" applyFill="1" applyBorder="1" applyAlignment="1" applyProtection="1">
      <alignment horizontal="center" vertical="center"/>
      <protection/>
    </xf>
    <xf numFmtId="0" fontId="34" fillId="36" borderId="13" xfId="0" applyFont="1" applyFill="1" applyBorder="1" applyAlignment="1" applyProtection="1">
      <alignment horizontal="center" vertical="center"/>
      <protection/>
    </xf>
    <xf numFmtId="0" fontId="34" fillId="36" borderId="13" xfId="0" applyFont="1" applyFill="1" applyBorder="1" applyAlignment="1" applyProtection="1">
      <alignment vertical="center"/>
      <protection/>
    </xf>
    <xf numFmtId="0" fontId="34" fillId="36" borderId="13" xfId="0" applyNumberFormat="1" applyFont="1" applyFill="1" applyBorder="1" applyAlignment="1" applyProtection="1">
      <alignment horizontal="center" vertical="center" wrapText="1"/>
      <protection/>
    </xf>
    <xf numFmtId="9" fontId="36" fillId="36" borderId="13" xfId="62" applyNumberFormat="1" applyFont="1" applyFill="1" applyBorder="1" applyAlignment="1" applyProtection="1">
      <alignment horizontal="center" vertical="center" wrapText="1"/>
      <protection locked="0"/>
    </xf>
    <xf numFmtId="0" fontId="37" fillId="36" borderId="13" xfId="0" applyFont="1" applyFill="1" applyBorder="1" applyAlignment="1" applyProtection="1">
      <alignment horizontal="justify" vertical="center" wrapText="1"/>
      <protection locked="0"/>
    </xf>
    <xf numFmtId="0" fontId="0" fillId="34" borderId="0" xfId="0" applyFill="1" applyAlignment="1" applyProtection="1">
      <alignment vertical="center"/>
      <protection locked="0"/>
    </xf>
    <xf numFmtId="0" fontId="32" fillId="34" borderId="13" xfId="0" applyFont="1" applyFill="1" applyBorder="1" applyAlignment="1" applyProtection="1" quotePrefix="1">
      <alignment horizontal="center" vertical="center"/>
      <protection/>
    </xf>
    <xf numFmtId="189" fontId="32" fillId="34" borderId="13" xfId="58" applyNumberFormat="1" applyFont="1" applyFill="1" applyBorder="1" applyAlignment="1" applyProtection="1">
      <alignment horizontal="center" vertical="center" wrapText="1"/>
      <protection/>
    </xf>
    <xf numFmtId="0" fontId="32" fillId="34" borderId="13" xfId="0" applyFont="1" applyFill="1" applyBorder="1" applyAlignment="1" applyProtection="1">
      <alignment horizontal="justify" vertical="center"/>
      <protection locked="0"/>
    </xf>
    <xf numFmtId="0" fontId="32" fillId="34" borderId="0" xfId="0" applyFont="1" applyFill="1" applyAlignment="1" applyProtection="1">
      <alignment horizontal="justify" vertical="center"/>
      <protection locked="0"/>
    </xf>
    <xf numFmtId="0" fontId="2" fillId="0" borderId="13" xfId="0" applyFont="1" applyBorder="1" applyAlignment="1" applyProtection="1">
      <alignment horizontal="center" vertical="center" wrapText="1"/>
      <protection/>
    </xf>
    <xf numFmtId="0" fontId="2" fillId="0" borderId="13" xfId="0" applyFont="1" applyBorder="1" applyAlignment="1" applyProtection="1">
      <alignment vertical="center" wrapText="1"/>
      <protection/>
    </xf>
    <xf numFmtId="0" fontId="2" fillId="0" borderId="13"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20" fillId="33" borderId="13" xfId="0" applyNumberFormat="1" applyFont="1" applyFill="1" applyBorder="1" applyAlignment="1" applyProtection="1">
      <alignment horizontal="center" vertical="center" wrapText="1"/>
      <protection locked="0"/>
    </xf>
    <xf numFmtId="0" fontId="20" fillId="33" borderId="13" xfId="0" applyNumberFormat="1" applyFont="1" applyFill="1" applyBorder="1" applyAlignment="1" applyProtection="1">
      <alignment vertical="center" wrapText="1"/>
      <protection locked="0"/>
    </xf>
    <xf numFmtId="0" fontId="20" fillId="33" borderId="13" xfId="0" applyNumberFormat="1" applyFont="1" applyFill="1" applyBorder="1" applyAlignment="1" applyProtection="1">
      <alignment horizontal="justify" vertical="center" wrapText="1"/>
      <protection locked="0"/>
    </xf>
    <xf numFmtId="0" fontId="35" fillId="33" borderId="13" xfId="0" applyNumberFormat="1" applyFont="1" applyFill="1" applyBorder="1" applyAlignment="1" applyProtection="1">
      <alignment horizontal="center" vertical="center" wrapText="1"/>
      <protection locked="0"/>
    </xf>
    <xf numFmtId="0" fontId="35" fillId="33" borderId="13" xfId="0" applyNumberFormat="1" applyFont="1" applyFill="1" applyBorder="1" applyAlignment="1" applyProtection="1">
      <alignment horizontal="justify" vertical="center" wrapText="1"/>
      <protection locked="0"/>
    </xf>
    <xf numFmtId="0" fontId="35" fillId="33" borderId="13" xfId="0" applyNumberFormat="1" applyFont="1" applyFill="1" applyBorder="1" applyAlignment="1" applyProtection="1">
      <alignment vertical="center" wrapText="1"/>
      <protection locked="0"/>
    </xf>
    <xf numFmtId="0" fontId="34" fillId="33" borderId="13" xfId="0" applyFont="1" applyFill="1" applyBorder="1" applyAlignment="1" applyProtection="1">
      <alignment horizontal="justify" vertical="center" wrapText="1"/>
      <protection locked="0"/>
    </xf>
    <xf numFmtId="0" fontId="34" fillId="33" borderId="13" xfId="0" applyFont="1" applyFill="1" applyBorder="1" applyAlignment="1" applyProtection="1">
      <alignment horizontal="center" vertical="center"/>
      <protection locked="0"/>
    </xf>
    <xf numFmtId="0" fontId="34" fillId="33" borderId="13" xfId="0" applyFont="1" applyFill="1" applyBorder="1" applyAlignment="1" applyProtection="1">
      <alignment horizontal="center" vertical="center"/>
      <protection locked="0"/>
    </xf>
    <xf numFmtId="0" fontId="34" fillId="33" borderId="13" xfId="0" applyFont="1" applyFill="1" applyBorder="1" applyAlignment="1" applyProtection="1">
      <alignment vertical="center"/>
      <protection locked="0"/>
    </xf>
    <xf numFmtId="0" fontId="34" fillId="33" borderId="13" xfId="0" applyNumberFormat="1" applyFont="1" applyFill="1" applyBorder="1" applyAlignment="1" applyProtection="1">
      <alignment horizontal="center" vertical="center" wrapText="1"/>
      <protection locked="0"/>
    </xf>
    <xf numFmtId="9" fontId="36" fillId="33" borderId="13" xfId="62" applyNumberFormat="1" applyFont="1" applyFill="1" applyBorder="1" applyAlignment="1" applyProtection="1">
      <alignment horizontal="center" vertical="center" wrapText="1"/>
      <protection locked="0"/>
    </xf>
    <xf numFmtId="0" fontId="37" fillId="33" borderId="13" xfId="0" applyFont="1" applyFill="1" applyBorder="1" applyAlignment="1" applyProtection="1">
      <alignment horizontal="justify" vertical="center" wrapText="1"/>
      <protection locked="0"/>
    </xf>
    <xf numFmtId="0" fontId="24" fillId="0" borderId="0" xfId="0" applyFont="1" applyAlignment="1" applyProtection="1">
      <alignment horizontal="center" vertical="center"/>
      <protection locked="0"/>
    </xf>
    <xf numFmtId="0" fontId="24" fillId="0" borderId="0" xfId="0" applyFont="1" applyAlignment="1" applyProtection="1">
      <alignment vertical="center"/>
      <protection locked="0"/>
    </xf>
    <xf numFmtId="0" fontId="29" fillId="0" borderId="0" xfId="0" applyFont="1" applyAlignment="1" applyProtection="1">
      <alignment vertical="center"/>
      <protection locked="0"/>
    </xf>
    <xf numFmtId="0" fontId="25" fillId="0" borderId="0" xfId="0" applyFont="1" applyAlignment="1" applyProtection="1">
      <alignment horizontal="center" vertical="center"/>
      <protection locked="0"/>
    </xf>
    <xf numFmtId="0" fontId="23" fillId="0" borderId="0" xfId="0" applyFont="1" applyAlignment="1" applyProtection="1">
      <alignment horizontal="center" vertical="center"/>
      <protection locked="0"/>
    </xf>
    <xf numFmtId="0" fontId="11" fillId="33" borderId="11" xfId="0" applyFont="1" applyFill="1" applyBorder="1" applyAlignment="1" applyProtection="1">
      <alignment horizontal="center" vertical="center" wrapText="1"/>
      <protection locked="0"/>
    </xf>
    <xf numFmtId="0" fontId="11" fillId="33" borderId="10" xfId="0" applyFont="1" applyFill="1" applyBorder="1" applyAlignment="1" applyProtection="1">
      <alignment horizontal="center" vertical="center" wrapText="1"/>
      <protection locked="0"/>
    </xf>
    <xf numFmtId="0" fontId="11" fillId="33" borderId="10" xfId="0" applyFont="1" applyFill="1" applyBorder="1" applyAlignment="1" applyProtection="1">
      <alignment vertical="center" wrapText="1"/>
      <protection locked="0"/>
    </xf>
    <xf numFmtId="0" fontId="30" fillId="33" borderId="10" xfId="0" applyFont="1" applyFill="1" applyBorder="1" applyAlignment="1" applyProtection="1">
      <alignment horizontal="center" vertical="center" wrapText="1"/>
      <protection locked="0"/>
    </xf>
    <xf numFmtId="0" fontId="24" fillId="37" borderId="13" xfId="0" applyFont="1" applyFill="1" applyBorder="1" applyAlignment="1" applyProtection="1">
      <alignment horizontal="center" vertical="center"/>
      <protection locked="0"/>
    </xf>
    <xf numFmtId="0" fontId="24" fillId="37" borderId="13" xfId="0" applyFont="1" applyFill="1" applyBorder="1" applyAlignment="1" applyProtection="1">
      <alignment vertical="center"/>
      <protection locked="0"/>
    </xf>
    <xf numFmtId="0" fontId="26" fillId="37" borderId="13" xfId="0" applyFont="1" applyFill="1" applyBorder="1" applyAlignment="1" applyProtection="1">
      <alignment horizontal="center" wrapText="1"/>
      <protection locked="0"/>
    </xf>
    <xf numFmtId="0" fontId="26" fillId="37" borderId="13" xfId="0" applyFont="1" applyFill="1" applyBorder="1" applyAlignment="1" applyProtection="1">
      <alignment horizontal="justify" vertical="center" wrapText="1"/>
      <protection locked="0"/>
    </xf>
    <xf numFmtId="0" fontId="26" fillId="37" borderId="13" xfId="0" applyFont="1" applyFill="1" applyBorder="1" applyAlignment="1" applyProtection="1">
      <alignment horizontal="center" vertical="center" wrapText="1"/>
      <protection locked="0"/>
    </xf>
    <xf numFmtId="0" fontId="26" fillId="37" borderId="13" xfId="0" applyFont="1" applyFill="1" applyBorder="1" applyAlignment="1" applyProtection="1">
      <alignment horizontal="left" vertical="center" wrapText="1"/>
      <protection locked="0"/>
    </xf>
    <xf numFmtId="187" fontId="26" fillId="37" borderId="13" xfId="0" applyNumberFormat="1" applyFont="1" applyFill="1" applyBorder="1" applyAlignment="1" applyProtection="1">
      <alignment horizontal="center" vertical="center" wrapText="1"/>
      <protection locked="0"/>
    </xf>
    <xf numFmtId="0" fontId="23" fillId="37" borderId="13" xfId="0" applyFont="1" applyFill="1" applyBorder="1" applyAlignment="1" applyProtection="1">
      <alignment horizontal="center" vertical="center"/>
      <protection locked="0"/>
    </xf>
    <xf numFmtId="0" fontId="24" fillId="34" borderId="0" xfId="0" applyFont="1" applyFill="1" applyAlignment="1" applyProtection="1">
      <alignment vertical="center"/>
      <protection locked="0"/>
    </xf>
    <xf numFmtId="0" fontId="24" fillId="33" borderId="13" xfId="0" applyFont="1" applyFill="1" applyBorder="1" applyAlignment="1" applyProtection="1">
      <alignment horizontal="center" vertical="center"/>
      <protection locked="0"/>
    </xf>
    <xf numFmtId="0" fontId="24" fillId="33" borderId="13" xfId="0" applyFont="1" applyFill="1" applyBorder="1" applyAlignment="1" applyProtection="1">
      <alignment vertical="center"/>
      <protection locked="0"/>
    </xf>
    <xf numFmtId="0" fontId="26" fillId="33" borderId="13" xfId="0" applyFont="1" applyFill="1" applyBorder="1" applyAlignment="1" applyProtection="1">
      <alignment horizontal="center" wrapText="1"/>
      <protection locked="0"/>
    </xf>
    <xf numFmtId="0" fontId="26" fillId="33" borderId="13" xfId="0" applyFont="1" applyFill="1" applyBorder="1" applyAlignment="1" applyProtection="1">
      <alignment horizontal="justify" vertical="center" wrapText="1"/>
      <protection locked="0"/>
    </xf>
    <xf numFmtId="0" fontId="26" fillId="33" borderId="13" xfId="0" applyFont="1" applyFill="1" applyBorder="1" applyAlignment="1" applyProtection="1">
      <alignment horizontal="center" vertical="center" wrapText="1"/>
      <protection locked="0"/>
    </xf>
    <xf numFmtId="0" fontId="26" fillId="33" borderId="13" xfId="0" applyFont="1" applyFill="1" applyBorder="1" applyAlignment="1" applyProtection="1">
      <alignment horizontal="left" vertical="center" wrapText="1"/>
      <protection locked="0"/>
    </xf>
    <xf numFmtId="187" fontId="26" fillId="33" borderId="13" xfId="0" applyNumberFormat="1" applyFont="1" applyFill="1" applyBorder="1" applyAlignment="1" applyProtection="1">
      <alignment horizontal="center" vertical="center" wrapText="1"/>
      <protection locked="0"/>
    </xf>
    <xf numFmtId="0" fontId="23" fillId="33" borderId="13" xfId="0" applyFont="1" applyFill="1" applyBorder="1" applyAlignment="1" applyProtection="1">
      <alignment horizontal="center" vertical="center"/>
      <protection locked="0"/>
    </xf>
    <xf numFmtId="0" fontId="17" fillId="0" borderId="13" xfId="0" applyFont="1" applyFill="1" applyBorder="1" applyAlignment="1" applyProtection="1">
      <alignment vertical="center" wrapText="1"/>
      <protection locked="0"/>
    </xf>
    <xf numFmtId="9" fontId="28" fillId="0" borderId="13" xfId="0" applyNumberFormat="1" applyFont="1" applyFill="1" applyBorder="1" applyAlignment="1" applyProtection="1">
      <alignment horizontal="center" vertical="center"/>
      <protection locked="0"/>
    </xf>
    <xf numFmtId="0" fontId="26" fillId="0" borderId="0" xfId="0" applyFont="1" applyAlignment="1" applyProtection="1">
      <alignment vertical="center"/>
      <protection locked="0"/>
    </xf>
    <xf numFmtId="9" fontId="28" fillId="38" borderId="13" xfId="0" applyNumberFormat="1" applyFont="1" applyFill="1" applyBorder="1" applyAlignment="1" applyProtection="1">
      <alignment horizontal="center" vertical="center"/>
      <protection locked="0"/>
    </xf>
    <xf numFmtId="0" fontId="3" fillId="33" borderId="15"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3" fillId="33" borderId="17" xfId="0" applyFont="1" applyFill="1" applyBorder="1" applyAlignment="1" applyProtection="1">
      <alignment horizontal="center" vertical="center" wrapText="1"/>
      <protection/>
    </xf>
    <xf numFmtId="0" fontId="3" fillId="33" borderId="15" xfId="0" applyFont="1" applyFill="1" applyBorder="1" applyAlignment="1" applyProtection="1">
      <alignment horizontal="center" vertical="center" wrapText="1"/>
      <protection/>
    </xf>
    <xf numFmtId="0" fontId="4" fillId="33" borderId="18" xfId="0" applyFont="1" applyFill="1" applyBorder="1" applyAlignment="1" applyProtection="1">
      <alignment horizontal="center" vertical="center"/>
      <protection/>
    </xf>
    <xf numFmtId="0" fontId="4" fillId="33" borderId="15" xfId="0" applyFont="1" applyFill="1" applyBorder="1" applyAlignment="1" applyProtection="1">
      <alignment horizontal="center" vertical="center"/>
      <protection/>
    </xf>
    <xf numFmtId="0" fontId="11" fillId="33" borderId="19" xfId="0" applyFont="1" applyFill="1" applyBorder="1" applyAlignment="1" applyProtection="1">
      <alignment horizontal="center" vertical="center" wrapText="1"/>
      <protection/>
    </xf>
    <xf numFmtId="0" fontId="11" fillId="33" borderId="20" xfId="0" applyFont="1" applyFill="1" applyBorder="1" applyAlignment="1" applyProtection="1">
      <alignment horizontal="center" vertical="center" wrapText="1"/>
      <protection/>
    </xf>
    <xf numFmtId="0" fontId="11" fillId="33" borderId="21" xfId="0" applyFont="1" applyFill="1" applyBorder="1" applyAlignment="1" applyProtection="1">
      <alignment horizontal="center" vertical="center" wrapText="1"/>
      <protection/>
    </xf>
    <xf numFmtId="0" fontId="12" fillId="33" borderId="10" xfId="0" applyFont="1" applyFill="1" applyBorder="1" applyAlignment="1" applyProtection="1">
      <alignment horizontal="center" vertical="center" wrapText="1"/>
      <protection/>
    </xf>
    <xf numFmtId="0" fontId="14" fillId="33" borderId="22" xfId="0" applyFont="1" applyFill="1" applyBorder="1" applyAlignment="1" applyProtection="1">
      <alignment horizontal="center" vertical="center" wrapText="1"/>
      <protection/>
    </xf>
    <xf numFmtId="0" fontId="14" fillId="33" borderId="23" xfId="0" applyFont="1" applyFill="1" applyBorder="1" applyAlignment="1" applyProtection="1">
      <alignment horizontal="center" vertical="center" wrapText="1"/>
      <protection/>
    </xf>
    <xf numFmtId="0" fontId="4" fillId="33" borderId="24" xfId="0" applyFont="1" applyFill="1" applyBorder="1" applyAlignment="1" applyProtection="1">
      <alignment horizontal="center" vertical="center"/>
      <protection/>
    </xf>
    <xf numFmtId="0" fontId="9" fillId="33" borderId="11" xfId="0" applyFont="1" applyFill="1" applyBorder="1" applyAlignment="1" applyProtection="1">
      <alignment horizontal="center" vertical="center" wrapText="1"/>
      <protection/>
    </xf>
    <xf numFmtId="183" fontId="26" fillId="34" borderId="10" xfId="53" applyNumberFormat="1" applyFont="1" applyFill="1" applyBorder="1" applyAlignment="1" applyProtection="1">
      <alignment horizontal="left" vertical="center" wrapText="1"/>
      <protection locked="0"/>
    </xf>
    <xf numFmtId="183" fontId="26" fillId="34" borderId="25" xfId="53" applyNumberFormat="1" applyFont="1" applyFill="1" applyBorder="1" applyAlignment="1" applyProtection="1">
      <alignment horizontal="left" vertical="center" wrapText="1"/>
      <protection locked="0"/>
    </xf>
    <xf numFmtId="0" fontId="9" fillId="33" borderId="26"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protection/>
    </xf>
    <xf numFmtId="0" fontId="3" fillId="33" borderId="27" xfId="0" applyFont="1" applyFill="1" applyBorder="1" applyAlignment="1" applyProtection="1">
      <alignment horizontal="center" vertical="center" wrapText="1"/>
      <protection/>
    </xf>
    <xf numFmtId="0" fontId="3" fillId="33" borderId="28" xfId="0" applyFont="1" applyFill="1" applyBorder="1" applyAlignment="1" applyProtection="1">
      <alignment horizontal="center" vertical="center" wrapText="1"/>
      <protection/>
    </xf>
    <xf numFmtId="0" fontId="10" fillId="0" borderId="0" xfId="0" applyFont="1" applyAlignment="1" applyProtection="1">
      <alignment horizontal="left"/>
      <protection/>
    </xf>
    <xf numFmtId="0" fontId="38" fillId="0" borderId="0" xfId="0" applyFont="1" applyAlignment="1" applyProtection="1">
      <alignment horizontal="left"/>
      <protection locked="0"/>
    </xf>
    <xf numFmtId="0" fontId="12" fillId="33" borderId="25" xfId="0" applyFont="1" applyFill="1" applyBorder="1" applyAlignment="1" applyProtection="1">
      <alignment horizontal="center" vertical="center" wrapText="1"/>
      <protection/>
    </xf>
    <xf numFmtId="0" fontId="11" fillId="33" borderId="27" xfId="0" applyFont="1" applyFill="1" applyBorder="1" applyAlignment="1" applyProtection="1">
      <alignment horizontal="center" vertical="center" wrapText="1"/>
      <protection locked="0"/>
    </xf>
    <xf numFmtId="0" fontId="11" fillId="33" borderId="28" xfId="0" applyFont="1" applyFill="1" applyBorder="1" applyAlignment="1" applyProtection="1">
      <alignment horizontal="center" vertical="center" wrapText="1"/>
      <protection locked="0"/>
    </xf>
    <xf numFmtId="0" fontId="11" fillId="33" borderId="29" xfId="0" applyFont="1" applyFill="1" applyBorder="1" applyAlignment="1" applyProtection="1">
      <alignment horizontal="center" vertical="center" wrapText="1"/>
      <protection locked="0"/>
    </xf>
    <xf numFmtId="0" fontId="11" fillId="33" borderId="15" xfId="0" applyFont="1" applyFill="1" applyBorder="1" applyAlignment="1" applyProtection="1">
      <alignment horizontal="center" vertical="center" wrapText="1"/>
      <protection locked="0"/>
    </xf>
    <xf numFmtId="0" fontId="11" fillId="33" borderId="16" xfId="0" applyFont="1" applyFill="1" applyBorder="1" applyAlignment="1" applyProtection="1">
      <alignment horizontal="center" vertical="center" wrapText="1"/>
      <protection locked="0"/>
    </xf>
    <xf numFmtId="0" fontId="11" fillId="33" borderId="11" xfId="0" applyFont="1" applyFill="1" applyBorder="1" applyAlignment="1" applyProtection="1">
      <alignment horizontal="center" vertical="center" wrapText="1"/>
      <protection locked="0"/>
    </xf>
    <xf numFmtId="0" fontId="11" fillId="33" borderId="30" xfId="0" applyFont="1" applyFill="1" applyBorder="1" applyAlignment="1" applyProtection="1">
      <alignment horizontal="center" vertical="center" wrapText="1"/>
      <protection locked="0"/>
    </xf>
    <xf numFmtId="0" fontId="11" fillId="33" borderId="12" xfId="0" applyFont="1" applyFill="1" applyBorder="1" applyAlignment="1" applyProtection="1">
      <alignment horizontal="center" vertical="center" wrapText="1"/>
      <protection locked="0"/>
    </xf>
    <xf numFmtId="0" fontId="11" fillId="33" borderId="26" xfId="0" applyFont="1" applyFill="1" applyBorder="1" applyAlignment="1" applyProtection="1">
      <alignment horizontal="center" vertical="center" wrapText="1"/>
      <protection locked="0"/>
    </xf>
    <xf numFmtId="0" fontId="11" fillId="33" borderId="16" xfId="0" applyFont="1" applyFill="1" applyBorder="1" applyAlignment="1" applyProtection="1">
      <alignment horizontal="center" vertical="center"/>
      <protection locked="0"/>
    </xf>
    <xf numFmtId="0" fontId="11" fillId="33" borderId="18" xfId="0" applyFont="1" applyFill="1" applyBorder="1" applyAlignment="1" applyProtection="1">
      <alignment horizontal="center" vertical="center" wrapText="1"/>
      <protection locked="0"/>
    </xf>
    <xf numFmtId="0" fontId="11" fillId="33" borderId="17" xfId="0" applyFont="1" applyFill="1" applyBorder="1" applyAlignment="1" applyProtection="1">
      <alignment horizontal="center" vertical="center" wrapText="1"/>
      <protection locked="0"/>
    </xf>
    <xf numFmtId="0" fontId="11" fillId="33" borderId="31" xfId="0" applyFont="1" applyFill="1" applyBorder="1" applyAlignment="1" applyProtection="1">
      <alignment horizontal="center" vertical="center" wrapText="1"/>
      <protection locked="0"/>
    </xf>
    <xf numFmtId="0" fontId="52" fillId="0" borderId="32" xfId="0" applyFont="1" applyBorder="1" applyAlignment="1">
      <alignment horizontal="center"/>
    </xf>
    <xf numFmtId="0" fontId="52" fillId="0" borderId="33" xfId="0" applyFont="1" applyBorder="1" applyAlignment="1">
      <alignment horizontal="center"/>
    </xf>
    <xf numFmtId="0" fontId="52" fillId="0" borderId="34" xfId="0" applyFont="1" applyBorder="1" applyAlignment="1">
      <alignment horizontal="center"/>
    </xf>
    <xf numFmtId="0" fontId="53" fillId="0" borderId="35" xfId="0" applyFont="1" applyBorder="1" applyAlignment="1">
      <alignment horizontal="center" wrapText="1"/>
    </xf>
    <xf numFmtId="0" fontId="53" fillId="0" borderId="36" xfId="0" applyFont="1" applyBorder="1" applyAlignment="1">
      <alignment horizontal="center" wrapText="1"/>
    </xf>
    <xf numFmtId="0" fontId="53" fillId="0" borderId="37" xfId="0" applyFont="1" applyBorder="1" applyAlignment="1">
      <alignment horizontal="center" wrapText="1"/>
    </xf>
    <xf numFmtId="0" fontId="53" fillId="0" borderId="35" xfId="0" applyFont="1" applyBorder="1" applyAlignment="1">
      <alignment horizontal="left" wrapText="1"/>
    </xf>
    <xf numFmtId="0" fontId="53" fillId="0" borderId="36" xfId="0" applyFont="1" applyBorder="1" applyAlignment="1">
      <alignment horizontal="left" wrapText="1"/>
    </xf>
    <xf numFmtId="0" fontId="53" fillId="0" borderId="37" xfId="0" applyFont="1" applyBorder="1" applyAlignment="1">
      <alignment horizontal="left" wrapText="1"/>
    </xf>
    <xf numFmtId="0" fontId="52" fillId="0" borderId="35" xfId="0" applyFont="1" applyBorder="1" applyAlignment="1">
      <alignment horizontal="center"/>
    </xf>
    <xf numFmtId="0" fontId="52" fillId="0" borderId="36" xfId="0" applyFont="1" applyBorder="1" applyAlignment="1">
      <alignment horizontal="center"/>
    </xf>
    <xf numFmtId="0" fontId="52" fillId="0" borderId="37" xfId="0" applyFont="1" applyBorder="1" applyAlignment="1">
      <alignment/>
    </xf>
    <xf numFmtId="0" fontId="52" fillId="0" borderId="37" xfId="0" applyFont="1" applyBorder="1" applyAlignment="1">
      <alignment horizontal="center"/>
    </xf>
    <xf numFmtId="0" fontId="52" fillId="0" borderId="35" xfId="0" applyFont="1" applyBorder="1" applyAlignment="1">
      <alignment horizontal="center" wrapText="1"/>
    </xf>
    <xf numFmtId="0" fontId="52" fillId="0" borderId="36" xfId="0" applyFont="1" applyBorder="1" applyAlignment="1">
      <alignment horizontal="center" wrapText="1"/>
    </xf>
    <xf numFmtId="0" fontId="52" fillId="0" borderId="37" xfId="0" applyFont="1" applyBorder="1" applyAlignment="1">
      <alignment horizontal="center" wrapText="1"/>
    </xf>
    <xf numFmtId="0" fontId="52" fillId="0" borderId="0" xfId="0" applyFont="1" applyAlignment="1">
      <alignment/>
    </xf>
    <xf numFmtId="0" fontId="52" fillId="39" borderId="0" xfId="0" applyFont="1" applyFill="1" applyAlignment="1">
      <alignment/>
    </xf>
    <xf numFmtId="0" fontId="52" fillId="0" borderId="14" xfId="0" applyFont="1" applyBorder="1" applyAlignment="1">
      <alignment horizontal="center"/>
    </xf>
    <xf numFmtId="0" fontId="52" fillId="0" borderId="13" xfId="0" applyFont="1" applyBorder="1" applyAlignment="1">
      <alignment horizontal="center"/>
    </xf>
    <xf numFmtId="0" fontId="52" fillId="0" borderId="38" xfId="0" applyFont="1" applyBorder="1" applyAlignment="1">
      <alignment horizontal="center"/>
    </xf>
    <xf numFmtId="0" fontId="53" fillId="0" borderId="39" xfId="0" applyFont="1" applyBorder="1" applyAlignment="1">
      <alignment horizontal="center" wrapText="1"/>
    </xf>
    <xf numFmtId="0" fontId="53" fillId="0" borderId="0" xfId="0" applyFont="1" applyBorder="1" applyAlignment="1">
      <alignment horizontal="center" wrapText="1"/>
    </xf>
    <xf numFmtId="0" fontId="53" fillId="0" borderId="40" xfId="0" applyFont="1" applyBorder="1" applyAlignment="1">
      <alignment horizontal="center" wrapText="1"/>
    </xf>
    <xf numFmtId="0" fontId="53" fillId="0" borderId="39" xfId="0" applyFont="1" applyBorder="1" applyAlignment="1">
      <alignment horizontal="left" wrapText="1"/>
    </xf>
    <xf numFmtId="0" fontId="53" fillId="0" borderId="0" xfId="0" applyFont="1" applyBorder="1" applyAlignment="1">
      <alignment horizontal="left" wrapText="1"/>
    </xf>
    <xf numFmtId="0" fontId="53" fillId="0" borderId="40" xfId="0" applyFont="1" applyBorder="1" applyAlignment="1">
      <alignment horizontal="left" wrapText="1"/>
    </xf>
    <xf numFmtId="0" fontId="52" fillId="0" borderId="39" xfId="0" applyFont="1" applyBorder="1" applyAlignment="1">
      <alignment horizontal="center"/>
    </xf>
    <xf numFmtId="0" fontId="52" fillId="0" borderId="0" xfId="0" applyFont="1" applyBorder="1" applyAlignment="1">
      <alignment horizontal="center"/>
    </xf>
    <xf numFmtId="0" fontId="52" fillId="0" borderId="40" xfId="0" applyFont="1" applyBorder="1" applyAlignment="1">
      <alignment/>
    </xf>
    <xf numFmtId="0" fontId="52" fillId="0" borderId="40" xfId="0" applyFont="1" applyBorder="1" applyAlignment="1">
      <alignment horizontal="center"/>
    </xf>
    <xf numFmtId="0" fontId="52" fillId="0" borderId="39" xfId="0" applyFont="1" applyBorder="1" applyAlignment="1">
      <alignment horizontal="center" wrapText="1"/>
    </xf>
    <xf numFmtId="0" fontId="52" fillId="0" borderId="0" xfId="0" applyFont="1" applyBorder="1" applyAlignment="1">
      <alignment horizontal="center" wrapText="1"/>
    </xf>
    <xf numFmtId="0" fontId="52" fillId="0" borderId="40" xfId="0" applyFont="1" applyBorder="1" applyAlignment="1">
      <alignment horizontal="center" wrapText="1"/>
    </xf>
    <xf numFmtId="0" fontId="52" fillId="0" borderId="41" xfId="0" applyFont="1" applyBorder="1" applyAlignment="1">
      <alignment horizontal="center"/>
    </xf>
    <xf numFmtId="0" fontId="52" fillId="0" borderId="42" xfId="0" applyFont="1" applyBorder="1" applyAlignment="1">
      <alignment horizontal="center"/>
    </xf>
    <xf numFmtId="0" fontId="52" fillId="0" borderId="43" xfId="0" applyFont="1" applyBorder="1" applyAlignment="1">
      <alignment horizontal="center"/>
    </xf>
    <xf numFmtId="0" fontId="53" fillId="0" borderId="44" xfId="0" applyFont="1" applyBorder="1" applyAlignment="1">
      <alignment horizontal="center" wrapText="1"/>
    </xf>
    <xf numFmtId="0" fontId="53" fillId="0" borderId="45" xfId="0" applyFont="1" applyBorder="1" applyAlignment="1">
      <alignment horizontal="center" wrapText="1"/>
    </xf>
    <xf numFmtId="0" fontId="53" fillId="0" borderId="46" xfId="0" applyFont="1" applyBorder="1" applyAlignment="1">
      <alignment horizontal="center" wrapText="1"/>
    </xf>
    <xf numFmtId="0" fontId="53" fillId="0" borderId="44" xfId="0" applyFont="1" applyBorder="1" applyAlignment="1">
      <alignment horizontal="left" wrapText="1"/>
    </xf>
    <xf numFmtId="0" fontId="53" fillId="0" borderId="45" xfId="0" applyFont="1" applyBorder="1" applyAlignment="1">
      <alignment horizontal="left" wrapText="1"/>
    </xf>
    <xf numFmtId="0" fontId="53" fillId="0" borderId="46" xfId="0" applyFont="1" applyBorder="1" applyAlignment="1">
      <alignment horizontal="left" wrapText="1"/>
    </xf>
    <xf numFmtId="0" fontId="52" fillId="0" borderId="44" xfId="0" applyFont="1" applyBorder="1" applyAlignment="1">
      <alignment horizontal="center"/>
    </xf>
    <xf numFmtId="0" fontId="52" fillId="0" borderId="45" xfId="0" applyFont="1" applyBorder="1" applyAlignment="1">
      <alignment horizontal="center"/>
    </xf>
    <xf numFmtId="0" fontId="52" fillId="0" borderId="46" xfId="0" applyFont="1" applyBorder="1" applyAlignment="1">
      <alignment/>
    </xf>
    <xf numFmtId="0" fontId="52" fillId="0" borderId="46" xfId="0" applyFont="1" applyBorder="1" applyAlignment="1">
      <alignment horizontal="center"/>
    </xf>
    <xf numFmtId="0" fontId="52" fillId="0" borderId="44" xfId="0" applyFont="1" applyBorder="1" applyAlignment="1">
      <alignment horizontal="center" wrapText="1"/>
    </xf>
    <xf numFmtId="0" fontId="52" fillId="0" borderId="45" xfId="0" applyFont="1" applyBorder="1" applyAlignment="1">
      <alignment horizontal="center" wrapText="1"/>
    </xf>
    <xf numFmtId="0" fontId="52" fillId="0" borderId="46" xfId="0" applyFont="1" applyBorder="1" applyAlignment="1">
      <alignment horizontal="center" wrapText="1"/>
    </xf>
    <xf numFmtId="0" fontId="5" fillId="0" borderId="0" xfId="0" applyFont="1" applyFill="1" applyAlignment="1" applyProtection="1">
      <alignment vertical="center"/>
      <protection/>
    </xf>
    <xf numFmtId="0" fontId="0" fillId="39" borderId="0" xfId="0" applyFill="1" applyAlignment="1" applyProtection="1">
      <alignment vertical="center"/>
      <protection/>
    </xf>
    <xf numFmtId="0" fontId="3" fillId="33" borderId="0" xfId="0" applyFont="1" applyFill="1" applyBorder="1" applyAlignment="1" applyProtection="1">
      <alignment horizontal="center" vertical="center" wrapText="1"/>
      <protection/>
    </xf>
    <xf numFmtId="0" fontId="3" fillId="33" borderId="16" xfId="0" applyFont="1" applyFill="1" applyBorder="1" applyAlignment="1" applyProtection="1">
      <alignment horizontal="center" vertical="center" wrapText="1"/>
      <protection/>
    </xf>
    <xf numFmtId="0" fontId="3" fillId="33" borderId="18"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xf numFmtId="0" fontId="3" fillId="33" borderId="24" xfId="0" applyFont="1" applyFill="1" applyBorder="1" applyAlignment="1" applyProtection="1">
      <alignment horizontal="center" vertical="center" wrapText="1"/>
      <protection/>
    </xf>
    <xf numFmtId="0" fontId="9" fillId="33" borderId="16" xfId="0" applyFont="1" applyFill="1" applyBorder="1" applyAlignment="1" applyProtection="1">
      <alignment horizontal="center" vertical="center" wrapText="1"/>
      <protection/>
    </xf>
    <xf numFmtId="0" fontId="57" fillId="39" borderId="13" xfId="0" applyFont="1" applyFill="1" applyBorder="1" applyAlignment="1" applyProtection="1">
      <alignment horizontal="center" vertical="center" wrapText="1"/>
      <protection/>
    </xf>
    <xf numFmtId="186" fontId="58" fillId="39" borderId="13" xfId="0" applyNumberFormat="1" applyFont="1" applyFill="1" applyBorder="1" applyAlignment="1" applyProtection="1">
      <alignment horizontal="center" vertical="center"/>
      <protection/>
    </xf>
    <xf numFmtId="0" fontId="59" fillId="0" borderId="10" xfId="0" applyFont="1" applyFill="1" applyBorder="1" applyAlignment="1" applyProtection="1">
      <alignment horizontal="center" vertical="center" wrapText="1"/>
      <protection/>
    </xf>
    <xf numFmtId="0" fontId="57" fillId="0" borderId="10" xfId="0" applyFont="1" applyFill="1" applyBorder="1" applyAlignment="1" applyProtection="1">
      <alignment horizontal="left" vertical="center" wrapText="1" indent="1"/>
      <protection/>
    </xf>
    <xf numFmtId="0" fontId="57" fillId="0" borderId="47" xfId="0" applyFont="1" applyFill="1" applyBorder="1" applyAlignment="1" applyProtection="1">
      <alignment horizontal="center" vertical="center" wrapText="1"/>
      <protection/>
    </xf>
    <xf numFmtId="0" fontId="57" fillId="0" borderId="10" xfId="0" applyFont="1" applyFill="1" applyBorder="1" applyAlignment="1" applyProtection="1">
      <alignment horizontal="center" vertical="center" wrapText="1"/>
      <protection/>
    </xf>
    <xf numFmtId="9" fontId="59" fillId="0" borderId="10" xfId="0" applyNumberFormat="1" applyFont="1" applyFill="1" applyBorder="1" applyAlignment="1" applyProtection="1">
      <alignment horizontal="center" vertical="center" wrapText="1"/>
      <protection/>
    </xf>
    <xf numFmtId="9" fontId="57" fillId="0" borderId="10" xfId="0" applyNumberFormat="1" applyFont="1" applyFill="1" applyBorder="1" applyAlignment="1" applyProtection="1">
      <alignment horizontal="center" vertical="center" wrapText="1"/>
      <protection/>
    </xf>
    <xf numFmtId="10" fontId="57" fillId="34" borderId="10" xfId="0" applyNumberFormat="1" applyFont="1" applyFill="1" applyBorder="1" applyAlignment="1" applyProtection="1">
      <alignment horizontal="center" vertical="center" wrapText="1"/>
      <protection locked="0"/>
    </xf>
    <xf numFmtId="183" fontId="57" fillId="0" borderId="10" xfId="53" applyNumberFormat="1" applyFont="1" applyFill="1" applyBorder="1" applyAlignment="1" applyProtection="1">
      <alignment horizontal="center" vertical="center" wrapText="1"/>
      <protection/>
    </xf>
    <xf numFmtId="0" fontId="57" fillId="0" borderId="10" xfId="0" applyFont="1" applyFill="1" applyBorder="1" applyAlignment="1" applyProtection="1">
      <alignment horizontal="left" vertical="top" wrapText="1" indent="1"/>
      <protection locked="0"/>
    </xf>
    <xf numFmtId="0" fontId="57" fillId="0" borderId="10" xfId="0" applyFont="1" applyFill="1" applyBorder="1" applyAlignment="1" applyProtection="1">
      <alignment horizontal="left" vertical="center" wrapText="1" indent="1"/>
      <protection locked="0"/>
    </xf>
    <xf numFmtId="0" fontId="59" fillId="0" borderId="10" xfId="0" applyFont="1" applyFill="1" applyBorder="1" applyAlignment="1" applyProtection="1">
      <alignment horizontal="justify" vertical="top" wrapText="1"/>
      <protection locked="0"/>
    </xf>
    <xf numFmtId="0" fontId="60" fillId="0" borderId="32" xfId="0" applyFont="1" applyFill="1" applyBorder="1" applyAlignment="1" applyProtection="1">
      <alignment vertical="center"/>
      <protection/>
    </xf>
    <xf numFmtId="3" fontId="61" fillId="0" borderId="33" xfId="0" applyNumberFormat="1" applyFont="1" applyFill="1" applyBorder="1" applyAlignment="1" applyProtection="1">
      <alignment horizontal="center" vertical="center"/>
      <protection/>
    </xf>
    <xf numFmtId="3" fontId="61" fillId="0" borderId="34" xfId="0" applyNumberFormat="1" applyFont="1" applyFill="1" applyBorder="1" applyAlignment="1" applyProtection="1">
      <alignment horizontal="center" vertical="center"/>
      <protection/>
    </xf>
    <xf numFmtId="183" fontId="0" fillId="0" borderId="0" xfId="0" applyNumberFormat="1" applyFill="1" applyAlignment="1" applyProtection="1">
      <alignment vertical="center"/>
      <protection/>
    </xf>
    <xf numFmtId="183" fontId="0" fillId="39" borderId="0" xfId="0" applyNumberFormat="1" applyFill="1" applyAlignment="1" applyProtection="1">
      <alignment vertical="center"/>
      <protection/>
    </xf>
    <xf numFmtId="183" fontId="57" fillId="0" borderId="13" xfId="53" applyNumberFormat="1" applyFont="1" applyFill="1" applyBorder="1" applyAlignment="1" applyProtection="1">
      <alignment horizontal="center" vertical="center" wrapText="1"/>
      <protection/>
    </xf>
    <xf numFmtId="0" fontId="59" fillId="0" borderId="25" xfId="0" applyFont="1" applyFill="1" applyBorder="1" applyAlignment="1" applyProtection="1">
      <alignment horizontal="center" vertical="center" wrapText="1"/>
      <protection/>
    </xf>
    <xf numFmtId="0" fontId="57" fillId="0" borderId="25" xfId="0" applyFont="1" applyFill="1" applyBorder="1" applyAlignment="1" applyProtection="1">
      <alignment horizontal="left" vertical="center" wrapText="1" indent="1"/>
      <protection/>
    </xf>
    <xf numFmtId="0" fontId="57" fillId="0" borderId="25" xfId="0" applyFont="1" applyFill="1" applyBorder="1" applyAlignment="1" applyProtection="1">
      <alignment horizontal="center" vertical="center" wrapText="1"/>
      <protection/>
    </xf>
    <xf numFmtId="9" fontId="59" fillId="0" borderId="25" xfId="0" applyNumberFormat="1" applyFont="1" applyFill="1" applyBorder="1" applyAlignment="1" applyProtection="1">
      <alignment horizontal="center" vertical="center" wrapText="1"/>
      <protection/>
    </xf>
    <xf numFmtId="9" fontId="57" fillId="0" borderId="25" xfId="0" applyNumberFormat="1" applyFont="1" applyFill="1" applyBorder="1" applyAlignment="1" applyProtection="1">
      <alignment horizontal="center" vertical="center" wrapText="1"/>
      <protection/>
    </xf>
    <xf numFmtId="10" fontId="57" fillId="34" borderId="25" xfId="0" applyNumberFormat="1" applyFont="1" applyFill="1" applyBorder="1" applyAlignment="1" applyProtection="1">
      <alignment horizontal="center" vertical="center" wrapText="1"/>
      <protection locked="0"/>
    </xf>
    <xf numFmtId="183" fontId="57" fillId="0" borderId="25" xfId="53" applyNumberFormat="1" applyFont="1" applyFill="1" applyBorder="1" applyAlignment="1" applyProtection="1">
      <alignment horizontal="center" vertical="center" wrapText="1"/>
      <protection/>
    </xf>
    <xf numFmtId="0" fontId="57" fillId="0" borderId="25" xfId="0" applyFont="1" applyFill="1" applyBorder="1" applyAlignment="1" applyProtection="1">
      <alignment horizontal="left" vertical="top" wrapText="1" indent="1"/>
      <protection locked="0"/>
    </xf>
    <xf numFmtId="0" fontId="57" fillId="0" borderId="25" xfId="0" applyFont="1" applyFill="1" applyBorder="1" applyAlignment="1" applyProtection="1">
      <alignment horizontal="left" vertical="center" wrapText="1" indent="1"/>
      <protection locked="0"/>
    </xf>
    <xf numFmtId="0" fontId="59" fillId="0" borderId="25" xfId="0" applyFont="1" applyFill="1" applyBorder="1" applyAlignment="1" applyProtection="1">
      <alignment horizontal="justify" vertical="top" wrapText="1"/>
      <protection locked="0"/>
    </xf>
    <xf numFmtId="0" fontId="60" fillId="0" borderId="14" xfId="0" applyFont="1" applyFill="1" applyBorder="1" applyAlignment="1" applyProtection="1">
      <alignment vertical="center"/>
      <protection/>
    </xf>
    <xf numFmtId="3" fontId="61" fillId="0" borderId="13" xfId="0" applyNumberFormat="1" applyFont="1" applyFill="1" applyBorder="1" applyAlignment="1" applyProtection="1">
      <alignment horizontal="center" vertical="center"/>
      <protection/>
    </xf>
    <xf numFmtId="3" fontId="61" fillId="0" borderId="38" xfId="0" applyNumberFormat="1" applyFont="1" applyFill="1" applyBorder="1" applyAlignment="1" applyProtection="1">
      <alignment horizontal="center" vertical="center"/>
      <protection/>
    </xf>
    <xf numFmtId="0" fontId="61" fillId="0" borderId="14" xfId="0" applyFont="1" applyFill="1" applyBorder="1" applyAlignment="1" applyProtection="1">
      <alignment/>
      <protection/>
    </xf>
    <xf numFmtId="0" fontId="62" fillId="0" borderId="14" xfId="0" applyFont="1" applyFill="1" applyBorder="1" applyAlignment="1" applyProtection="1">
      <alignment/>
      <protection/>
    </xf>
    <xf numFmtId="3" fontId="62" fillId="0" borderId="13" xfId="0" applyNumberFormat="1" applyFont="1" applyFill="1" applyBorder="1" applyAlignment="1" applyProtection="1">
      <alignment horizontal="center" vertical="center"/>
      <protection/>
    </xf>
    <xf numFmtId="3" fontId="62" fillId="0" borderId="38" xfId="0" applyNumberFormat="1" applyFont="1" applyFill="1" applyBorder="1" applyAlignment="1" applyProtection="1">
      <alignment horizontal="center" vertical="center"/>
      <protection/>
    </xf>
    <xf numFmtId="0" fontId="59" fillId="0" borderId="48" xfId="0" applyFont="1" applyFill="1" applyBorder="1" applyAlignment="1" applyProtection="1">
      <alignment horizontal="center" vertical="center" wrapText="1"/>
      <protection/>
    </xf>
    <xf numFmtId="0" fontId="57" fillId="0" borderId="48" xfId="0" applyFont="1" applyFill="1" applyBorder="1" applyAlignment="1" applyProtection="1">
      <alignment horizontal="left" vertical="center" wrapText="1" indent="1"/>
      <protection/>
    </xf>
    <xf numFmtId="0" fontId="57" fillId="0" borderId="48" xfId="0" applyFont="1" applyFill="1" applyBorder="1" applyAlignment="1" applyProtection="1">
      <alignment horizontal="center" vertical="center" wrapText="1"/>
      <protection/>
    </xf>
    <xf numFmtId="0" fontId="57" fillId="0" borderId="48" xfId="0" applyFont="1" applyFill="1" applyBorder="1" applyAlignment="1" applyProtection="1">
      <alignment vertical="center" wrapText="1"/>
      <protection/>
    </xf>
    <xf numFmtId="9" fontId="57" fillId="0" borderId="48" xfId="0" applyNumberFormat="1" applyFont="1" applyFill="1" applyBorder="1" applyAlignment="1" applyProtection="1">
      <alignment horizontal="center" vertical="center" wrapText="1"/>
      <protection/>
    </xf>
    <xf numFmtId="10" fontId="57" fillId="34" borderId="48" xfId="0" applyNumberFormat="1" applyFont="1" applyFill="1" applyBorder="1" applyAlignment="1" applyProtection="1">
      <alignment horizontal="center" vertical="center" wrapText="1"/>
      <protection locked="0"/>
    </xf>
    <xf numFmtId="183" fontId="57" fillId="0" borderId="48" xfId="53" applyNumberFormat="1" applyFont="1" applyFill="1" applyBorder="1" applyAlignment="1" applyProtection="1">
      <alignment horizontal="center" vertical="center" wrapText="1"/>
      <protection/>
    </xf>
    <xf numFmtId="0" fontId="57" fillId="0" borderId="48" xfId="0" applyFont="1" applyFill="1" applyBorder="1" applyAlignment="1" applyProtection="1">
      <alignment horizontal="left" vertical="top" wrapText="1" indent="1"/>
      <protection locked="0"/>
    </xf>
    <xf numFmtId="0" fontId="57" fillId="0" borderId="48" xfId="0" applyFont="1" applyFill="1" applyBorder="1" applyAlignment="1" applyProtection="1">
      <alignment horizontal="left" vertical="center" wrapText="1" indent="1"/>
      <protection locked="0"/>
    </xf>
    <xf numFmtId="0" fontId="59" fillId="0" borderId="48" xfId="0" applyFont="1" applyFill="1" applyBorder="1" applyAlignment="1" applyProtection="1">
      <alignment horizontal="justify" vertical="top" wrapText="1"/>
      <protection locked="0"/>
    </xf>
    <xf numFmtId="0" fontId="61" fillId="0" borderId="41" xfId="0" applyFont="1" applyFill="1" applyBorder="1" applyAlignment="1" applyProtection="1">
      <alignment/>
      <protection/>
    </xf>
    <xf numFmtId="3" fontId="61" fillId="0" borderId="42" xfId="0" applyNumberFormat="1" applyFont="1" applyFill="1" applyBorder="1" applyAlignment="1" applyProtection="1">
      <alignment horizontal="center" vertical="center"/>
      <protection/>
    </xf>
    <xf numFmtId="3" fontId="61" fillId="0" borderId="43" xfId="0" applyNumberFormat="1" applyFont="1" applyFill="1" applyBorder="1" applyAlignment="1" applyProtection="1">
      <alignment horizontal="center" vertical="center"/>
      <protection/>
    </xf>
    <xf numFmtId="10" fontId="57" fillId="0" borderId="10" xfId="0" applyNumberFormat="1" applyFont="1" applyFill="1" applyBorder="1" applyAlignment="1" applyProtection="1">
      <alignment horizontal="center" vertical="center" wrapText="1"/>
      <protection locked="0"/>
    </xf>
    <xf numFmtId="0" fontId="57" fillId="0" borderId="10" xfId="0" applyFont="1" applyFill="1" applyBorder="1" applyAlignment="1" applyProtection="1">
      <alignment horizontal="justify" vertical="top" wrapText="1"/>
      <protection locked="0"/>
    </xf>
    <xf numFmtId="10" fontId="57" fillId="0" borderId="25" xfId="0" applyNumberFormat="1" applyFont="1" applyFill="1" applyBorder="1" applyAlignment="1" applyProtection="1">
      <alignment horizontal="center" vertical="center" wrapText="1"/>
      <protection locked="0"/>
    </xf>
    <xf numFmtId="0" fontId="57" fillId="0" borderId="25" xfId="0" applyFont="1" applyFill="1" applyBorder="1" applyAlignment="1" applyProtection="1">
      <alignment horizontal="justify" vertical="top" wrapText="1"/>
      <protection locked="0"/>
    </xf>
    <xf numFmtId="10" fontId="57" fillId="0" borderId="48" xfId="0" applyNumberFormat="1" applyFont="1" applyFill="1" applyBorder="1" applyAlignment="1" applyProtection="1">
      <alignment horizontal="center" vertical="center" wrapText="1"/>
      <protection locked="0"/>
    </xf>
    <xf numFmtId="0" fontId="57" fillId="0" borderId="48" xfId="0" applyFont="1" applyFill="1" applyBorder="1" applyAlignment="1" applyProtection="1">
      <alignment horizontal="justify" vertical="top" wrapText="1"/>
      <protection locked="0"/>
    </xf>
    <xf numFmtId="0" fontId="57" fillId="0" borderId="10" xfId="0" applyFont="1" applyFill="1" applyBorder="1" applyAlignment="1" applyProtection="1">
      <alignment horizontal="left" vertical="center" wrapText="1" indent="1"/>
      <protection/>
    </xf>
    <xf numFmtId="9" fontId="59" fillId="40" borderId="10" xfId="0" applyNumberFormat="1" applyFont="1" applyFill="1" applyBorder="1" applyAlignment="1" applyProtection="1">
      <alignment horizontal="center" vertical="center" wrapText="1"/>
      <protection locked="0"/>
    </xf>
    <xf numFmtId="0" fontId="59" fillId="0" borderId="10" xfId="0" applyFont="1" applyFill="1" applyBorder="1" applyAlignment="1" applyProtection="1">
      <alignment horizontal="left" vertical="center" wrapText="1" indent="1"/>
      <protection locked="0"/>
    </xf>
    <xf numFmtId="0" fontId="59" fillId="40" borderId="10" xfId="0" applyFont="1" applyFill="1" applyBorder="1" applyAlignment="1" applyProtection="1">
      <alignment horizontal="left" vertical="center" wrapText="1" indent="1"/>
      <protection locked="0"/>
    </xf>
    <xf numFmtId="0" fontId="63" fillId="34" borderId="10" xfId="0" applyFont="1" applyFill="1" applyBorder="1" applyAlignment="1" applyProtection="1">
      <alignment horizontal="justify" vertical="top" wrapText="1"/>
      <protection locked="0"/>
    </xf>
    <xf numFmtId="0" fontId="64" fillId="0" borderId="10" xfId="0" applyFont="1" applyFill="1" applyBorder="1" applyAlignment="1" applyProtection="1">
      <alignment horizontal="center" vertical="center"/>
      <protection locked="0"/>
    </xf>
    <xf numFmtId="0" fontId="57" fillId="0" borderId="25" xfId="0" applyFont="1" applyFill="1" applyBorder="1" applyAlignment="1" applyProtection="1">
      <alignment horizontal="left" vertical="center" wrapText="1" indent="1"/>
      <protection/>
    </xf>
    <xf numFmtId="9" fontId="59" fillId="40" borderId="25" xfId="0" applyNumberFormat="1" applyFont="1" applyFill="1" applyBorder="1" applyAlignment="1" applyProtection="1">
      <alignment horizontal="center" vertical="center" wrapText="1"/>
      <protection locked="0"/>
    </xf>
    <xf numFmtId="0" fontId="59" fillId="0" borderId="25" xfId="0" applyFont="1" applyFill="1" applyBorder="1" applyAlignment="1" applyProtection="1">
      <alignment horizontal="left" vertical="center" wrapText="1" indent="1"/>
      <protection locked="0"/>
    </xf>
    <xf numFmtId="0" fontId="59" fillId="40" borderId="25" xfId="0" applyFont="1" applyFill="1" applyBorder="1" applyAlignment="1" applyProtection="1">
      <alignment horizontal="left" vertical="center" wrapText="1" indent="1"/>
      <protection locked="0"/>
    </xf>
    <xf numFmtId="0" fontId="63" fillId="34" borderId="25" xfId="0" applyFont="1" applyFill="1" applyBorder="1" applyAlignment="1" applyProtection="1">
      <alignment horizontal="justify" vertical="top" wrapText="1"/>
      <protection locked="0"/>
    </xf>
    <xf numFmtId="0" fontId="64" fillId="0" borderId="25" xfId="0" applyFont="1" applyFill="1" applyBorder="1" applyAlignment="1" applyProtection="1">
      <alignment horizontal="center" vertical="center"/>
      <protection locked="0"/>
    </xf>
    <xf numFmtId="0" fontId="57" fillId="0" borderId="48" xfId="0" applyFont="1" applyFill="1" applyBorder="1" applyAlignment="1" applyProtection="1">
      <alignment horizontal="left" vertical="center" wrapText="1" indent="1"/>
      <protection/>
    </xf>
    <xf numFmtId="9" fontId="59" fillId="40" borderId="48" xfId="0" applyNumberFormat="1" applyFont="1" applyFill="1" applyBorder="1" applyAlignment="1" applyProtection="1">
      <alignment horizontal="center" vertical="center" wrapText="1"/>
      <protection locked="0"/>
    </xf>
    <xf numFmtId="0" fontId="59" fillId="0" borderId="48" xfId="0" applyFont="1" applyFill="1" applyBorder="1" applyAlignment="1" applyProtection="1">
      <alignment horizontal="left" vertical="center" wrapText="1" indent="1"/>
      <protection locked="0"/>
    </xf>
    <xf numFmtId="0" fontId="59" fillId="40" borderId="48" xfId="0" applyFont="1" applyFill="1" applyBorder="1" applyAlignment="1" applyProtection="1">
      <alignment horizontal="left" vertical="center" wrapText="1" indent="1"/>
      <protection locked="0"/>
    </xf>
    <xf numFmtId="0" fontId="63" fillId="34" borderId="48" xfId="0" applyFont="1" applyFill="1" applyBorder="1" applyAlignment="1" applyProtection="1">
      <alignment horizontal="justify" vertical="top" wrapText="1"/>
      <protection locked="0"/>
    </xf>
    <xf numFmtId="0" fontId="64" fillId="0" borderId="48" xfId="0" applyFont="1" applyFill="1" applyBorder="1" applyAlignment="1" applyProtection="1">
      <alignment horizontal="center" vertical="center"/>
      <protection locked="0"/>
    </xf>
    <xf numFmtId="3" fontId="57" fillId="0" borderId="10" xfId="0" applyNumberFormat="1" applyFont="1" applyFill="1" applyBorder="1" applyAlignment="1" applyProtection="1">
      <alignment horizontal="center" vertical="center" wrapText="1"/>
      <protection/>
    </xf>
    <xf numFmtId="3" fontId="59" fillId="40" borderId="10" xfId="0" applyNumberFormat="1" applyFont="1" applyFill="1" applyBorder="1" applyAlignment="1" applyProtection="1">
      <alignment horizontal="center" vertical="center" wrapText="1"/>
      <protection locked="0"/>
    </xf>
    <xf numFmtId="3" fontId="57" fillId="0" borderId="25" xfId="0" applyNumberFormat="1" applyFont="1" applyFill="1" applyBorder="1" applyAlignment="1" applyProtection="1">
      <alignment horizontal="center" vertical="center" wrapText="1"/>
      <protection/>
    </xf>
    <xf numFmtId="3" fontId="59" fillId="40" borderId="25" xfId="0" applyNumberFormat="1" applyFont="1" applyFill="1" applyBorder="1" applyAlignment="1" applyProtection="1">
      <alignment horizontal="center" vertical="center" wrapText="1"/>
      <protection locked="0"/>
    </xf>
    <xf numFmtId="3" fontId="57" fillId="0" borderId="48" xfId="0" applyNumberFormat="1" applyFont="1" applyFill="1" applyBorder="1" applyAlignment="1" applyProtection="1">
      <alignment horizontal="center" vertical="center" wrapText="1"/>
      <protection/>
    </xf>
    <xf numFmtId="3" fontId="59" fillId="40" borderId="48" xfId="0" applyNumberFormat="1" applyFont="1" applyFill="1" applyBorder="1" applyAlignment="1" applyProtection="1">
      <alignment horizontal="center" vertical="center" wrapText="1"/>
      <protection locked="0"/>
    </xf>
    <xf numFmtId="0" fontId="59" fillId="34" borderId="10" xfId="0" applyFont="1" applyFill="1" applyBorder="1" applyAlignment="1" applyProtection="1">
      <alignment horizontal="justify" vertical="top" wrapText="1"/>
      <protection locked="0"/>
    </xf>
    <xf numFmtId="0" fontId="59" fillId="34" borderId="25" xfId="0" applyFont="1" applyFill="1" applyBorder="1" applyAlignment="1" applyProtection="1">
      <alignment horizontal="justify" vertical="top" wrapText="1"/>
      <protection locked="0"/>
    </xf>
    <xf numFmtId="0" fontId="59" fillId="34" borderId="48" xfId="0" applyFont="1" applyFill="1" applyBorder="1" applyAlignment="1" applyProtection="1">
      <alignment horizontal="justify" vertical="top" wrapText="1"/>
      <protection locked="0"/>
    </xf>
    <xf numFmtId="0" fontId="13" fillId="33" borderId="0" xfId="0" applyFont="1" applyFill="1" applyAlignment="1" applyProtection="1">
      <alignment vertical="center"/>
      <protection/>
    </xf>
    <xf numFmtId="0" fontId="13" fillId="33" borderId="13" xfId="0" applyFont="1" applyFill="1" applyBorder="1" applyAlignment="1" applyProtection="1">
      <alignment vertical="center"/>
      <protection/>
    </xf>
    <xf numFmtId="183" fontId="3" fillId="33" borderId="13" xfId="0" applyNumberFormat="1" applyFont="1" applyFill="1" applyBorder="1" applyAlignment="1" applyProtection="1">
      <alignment vertical="center"/>
      <protection/>
    </xf>
    <xf numFmtId="191" fontId="1" fillId="0" borderId="0" xfId="53" applyNumberFormat="1" applyFont="1" applyAlignment="1" applyProtection="1">
      <alignment/>
      <protection/>
    </xf>
    <xf numFmtId="183" fontId="0" fillId="0" borderId="0" xfId="0" applyNumberFormat="1" applyAlignment="1" applyProtection="1">
      <alignment vertical="center"/>
      <protection/>
    </xf>
    <xf numFmtId="3" fontId="0" fillId="0" borderId="0" xfId="0" applyNumberFormat="1" applyFill="1" applyAlignment="1" applyProtection="1">
      <alignment vertical="center"/>
      <protection/>
    </xf>
    <xf numFmtId="192" fontId="0" fillId="0" borderId="0" xfId="0" applyNumberFormat="1" applyAlignment="1" applyProtection="1">
      <alignment vertical="center"/>
      <protection/>
    </xf>
    <xf numFmtId="1" fontId="0" fillId="0" borderId="0" xfId="0" applyNumberFormat="1" applyAlignment="1" applyProtection="1">
      <alignment vertical="center"/>
      <protection/>
    </xf>
    <xf numFmtId="193" fontId="0" fillId="0" borderId="0" xfId="0" applyNumberFormat="1" applyFill="1" applyAlignment="1" applyProtection="1">
      <alignment vertical="center"/>
      <protection/>
    </xf>
    <xf numFmtId="194" fontId="0" fillId="0" borderId="0" xfId="0" applyNumberFormat="1" applyFill="1" applyAlignment="1" applyProtection="1">
      <alignment vertical="center"/>
      <protection/>
    </xf>
    <xf numFmtId="2" fontId="0" fillId="0" borderId="0" xfId="0" applyNumberFormat="1" applyAlignment="1" applyProtection="1">
      <alignment vertical="center"/>
      <protection/>
    </xf>
    <xf numFmtId="195" fontId="0" fillId="0" borderId="0" xfId="0" applyNumberFormat="1" applyAlignment="1" applyProtection="1">
      <alignment vertical="center"/>
      <protection/>
    </xf>
    <xf numFmtId="185" fontId="1" fillId="0" borderId="0" xfId="53" applyFont="1" applyAlignment="1" applyProtection="1">
      <alignment vertical="center"/>
      <protection/>
    </xf>
    <xf numFmtId="0" fontId="0" fillId="0" borderId="0" xfId="0" applyAlignment="1" applyProtection="1">
      <alignment horizontal="left" vertical="center"/>
      <protection/>
    </xf>
    <xf numFmtId="196" fontId="0" fillId="0" borderId="0" xfId="0" applyNumberFormat="1" applyAlignment="1" applyProtection="1">
      <alignment vertical="center"/>
      <protection/>
    </xf>
    <xf numFmtId="197" fontId="0" fillId="0" borderId="0" xfId="0" applyNumberFormat="1" applyAlignment="1" applyProtection="1">
      <alignment vertical="center"/>
      <protection/>
    </xf>
    <xf numFmtId="188" fontId="1" fillId="41" borderId="49" xfId="53" applyNumberFormat="1" applyFont="1" applyFill="1" applyBorder="1" applyAlignment="1" applyProtection="1">
      <alignment vertical="center"/>
      <protection/>
    </xf>
    <xf numFmtId="9" fontId="1" fillId="0" borderId="0" xfId="64" applyFont="1" applyAlignment="1" applyProtection="1">
      <alignment vertical="center"/>
      <protection/>
    </xf>
    <xf numFmtId="188" fontId="1" fillId="0" borderId="0" xfId="53" applyNumberFormat="1" applyFont="1" applyAlignment="1" applyProtection="1">
      <alignment vertical="center"/>
      <protection/>
    </xf>
    <xf numFmtId="188" fontId="0" fillId="41" borderId="49" xfId="0" applyNumberFormat="1" applyFill="1" applyBorder="1" applyAlignment="1" applyProtection="1">
      <alignment vertical="center"/>
      <protection/>
    </xf>
    <xf numFmtId="0" fontId="52" fillId="0" borderId="36" xfId="0" applyFont="1" applyBorder="1" applyAlignment="1">
      <alignment wrapText="1"/>
    </xf>
    <xf numFmtId="0" fontId="52" fillId="0" borderId="0" xfId="0" applyFont="1" applyBorder="1" applyAlignment="1">
      <alignment wrapText="1"/>
    </xf>
    <xf numFmtId="0" fontId="52" fillId="0" borderId="45" xfId="0" applyFont="1" applyBorder="1" applyAlignment="1">
      <alignment wrapText="1"/>
    </xf>
    <xf numFmtId="0" fontId="61" fillId="0" borderId="0" xfId="0" applyFont="1" applyAlignment="1" applyProtection="1">
      <alignment vertical="center"/>
      <protection/>
    </xf>
    <xf numFmtId="0" fontId="65" fillId="0" borderId="0" xfId="0" applyFont="1" applyAlignment="1" applyProtection="1">
      <alignment/>
      <protection/>
    </xf>
    <xf numFmtId="0" fontId="3" fillId="33" borderId="50" xfId="0" applyFont="1" applyFill="1" applyBorder="1" applyAlignment="1" applyProtection="1">
      <alignment horizontal="center" vertical="center" wrapText="1"/>
      <protection/>
    </xf>
    <xf numFmtId="0" fontId="3" fillId="33" borderId="50" xfId="0" applyFont="1" applyFill="1" applyBorder="1" applyAlignment="1" applyProtection="1">
      <alignment horizontal="center" vertical="center" wrapText="1"/>
      <protection/>
    </xf>
    <xf numFmtId="0" fontId="3" fillId="33" borderId="11" xfId="0" applyFont="1" applyFill="1" applyBorder="1" applyAlignment="1" applyProtection="1">
      <alignment vertical="center" wrapText="1"/>
      <protection/>
    </xf>
    <xf numFmtId="3" fontId="3" fillId="33" borderId="18" xfId="0" applyNumberFormat="1" applyFont="1" applyFill="1" applyBorder="1" applyAlignment="1" applyProtection="1">
      <alignment horizontal="center" vertical="center" wrapText="1"/>
      <protection/>
    </xf>
    <xf numFmtId="3" fontId="3" fillId="33" borderId="17" xfId="0" applyNumberFormat="1" applyFont="1" applyFill="1" applyBorder="1" applyAlignment="1" applyProtection="1">
      <alignment horizontal="center" vertical="center" wrapText="1"/>
      <protection/>
    </xf>
    <xf numFmtId="3" fontId="3" fillId="33" borderId="15" xfId="0" applyNumberFormat="1" applyFont="1" applyFill="1" applyBorder="1" applyAlignment="1" applyProtection="1">
      <alignment horizontal="center" vertical="center" wrapText="1"/>
      <protection/>
    </xf>
    <xf numFmtId="0" fontId="3" fillId="33" borderId="16" xfId="0" applyFont="1" applyFill="1" applyBorder="1" applyAlignment="1" applyProtection="1">
      <alignment horizontal="center" vertical="center" wrapText="1"/>
      <protection/>
    </xf>
    <xf numFmtId="0" fontId="3" fillId="33" borderId="51" xfId="0" applyFont="1" applyFill="1" applyBorder="1" applyAlignment="1" applyProtection="1">
      <alignment horizontal="center" vertical="center" wrapText="1"/>
      <protection/>
    </xf>
    <xf numFmtId="3" fontId="4" fillId="33" borderId="11" xfId="0" applyNumberFormat="1" applyFont="1" applyFill="1" applyBorder="1" applyAlignment="1" applyProtection="1">
      <alignment horizontal="center" vertical="center" wrapText="1"/>
      <protection/>
    </xf>
    <xf numFmtId="198" fontId="57" fillId="0" borderId="13" xfId="0" applyNumberFormat="1" applyFont="1" applyFill="1" applyBorder="1" applyAlignment="1" applyProtection="1">
      <alignment horizontal="center" vertical="center"/>
      <protection/>
    </xf>
    <xf numFmtId="0" fontId="57" fillId="0" borderId="13" xfId="0" applyFont="1" applyFill="1" applyBorder="1" applyAlignment="1" applyProtection="1">
      <alignment horizontal="center" vertical="center"/>
      <protection/>
    </xf>
    <xf numFmtId="0" fontId="15" fillId="0" borderId="13" xfId="0" applyFont="1" applyFill="1" applyBorder="1" applyAlignment="1" applyProtection="1">
      <alignment horizontal="justify" vertical="center" wrapText="1"/>
      <protection/>
    </xf>
    <xf numFmtId="0" fontId="59" fillId="0" borderId="13" xfId="0" applyFont="1" applyFill="1" applyBorder="1" applyAlignment="1" applyProtection="1">
      <alignment vertical="center" wrapText="1"/>
      <protection/>
    </xf>
    <xf numFmtId="0" fontId="57" fillId="0" borderId="13" xfId="0" applyFont="1" applyFill="1" applyBorder="1" applyAlignment="1" applyProtection="1">
      <alignment horizontal="left" vertical="center" wrapText="1"/>
      <protection/>
    </xf>
    <xf numFmtId="0" fontId="57" fillId="0" borderId="13" xfId="0" applyFont="1" applyFill="1" applyBorder="1" applyAlignment="1" applyProtection="1">
      <alignment horizontal="center" vertical="center" wrapText="1"/>
      <protection/>
    </xf>
    <xf numFmtId="187" fontId="59" fillId="0" borderId="13" xfId="0" applyNumberFormat="1" applyFont="1" applyFill="1" applyBorder="1" applyAlignment="1" applyProtection="1">
      <alignment horizontal="center" vertical="center" wrapText="1"/>
      <protection/>
    </xf>
    <xf numFmtId="9" fontId="59" fillId="0" borderId="13" xfId="62" applyNumberFormat="1" applyFont="1" applyFill="1" applyBorder="1" applyAlignment="1" applyProtection="1">
      <alignment horizontal="center" vertical="center" wrapText="1"/>
      <protection locked="0"/>
    </xf>
    <xf numFmtId="188" fontId="0" fillId="0" borderId="13" xfId="0" applyNumberFormat="1" applyFill="1" applyBorder="1" applyAlignment="1">
      <alignment horizontal="center" vertical="center"/>
    </xf>
    <xf numFmtId="0" fontId="66" fillId="0" borderId="22" xfId="0" applyFont="1" applyFill="1" applyBorder="1" applyAlignment="1" applyProtection="1">
      <alignment horizontal="justify" vertical="top" wrapText="1"/>
      <protection locked="0"/>
    </xf>
    <xf numFmtId="0" fontId="57" fillId="0" borderId="13" xfId="0" applyFont="1" applyFill="1" applyBorder="1" applyAlignment="1" applyProtection="1">
      <alignment vertical="center" wrapText="1"/>
      <protection locked="0"/>
    </xf>
    <xf numFmtId="3" fontId="57" fillId="0" borderId="13" xfId="0" applyNumberFormat="1" applyFont="1" applyFill="1" applyBorder="1" applyAlignment="1" applyProtection="1">
      <alignment horizontal="center" vertical="center"/>
      <protection locked="0"/>
    </xf>
    <xf numFmtId="187" fontId="57" fillId="0" borderId="13" xfId="64" applyNumberFormat="1" applyFont="1" applyFill="1" applyBorder="1" applyAlignment="1" applyProtection="1">
      <alignment horizontal="center" vertical="center"/>
      <protection locked="0"/>
    </xf>
    <xf numFmtId="0" fontId="57" fillId="0" borderId="13" xfId="0" applyFont="1" applyFill="1" applyBorder="1" applyAlignment="1" applyProtection="1">
      <alignment horizontal="center" vertical="center"/>
      <protection locked="0"/>
    </xf>
    <xf numFmtId="187" fontId="57" fillId="0" borderId="13" xfId="64" applyNumberFormat="1" applyFont="1" applyFill="1" applyBorder="1" applyAlignment="1" applyProtection="1">
      <alignment horizontal="center" vertical="center"/>
      <protection/>
    </xf>
    <xf numFmtId="3" fontId="0" fillId="39" borderId="0" xfId="0" applyNumberFormat="1" applyFill="1" applyAlignment="1" applyProtection="1">
      <alignment vertical="center"/>
      <protection/>
    </xf>
    <xf numFmtId="188" fontId="0" fillId="0" borderId="0" xfId="0" applyNumberFormat="1" applyFill="1" applyAlignment="1" applyProtection="1">
      <alignment vertical="center"/>
      <protection/>
    </xf>
    <xf numFmtId="0" fontId="57" fillId="0" borderId="13" xfId="0" applyFont="1" applyFill="1" applyBorder="1" applyAlignment="1" applyProtection="1">
      <alignment vertical="center" wrapText="1"/>
      <protection/>
    </xf>
    <xf numFmtId="1" fontId="59" fillId="0" borderId="13" xfId="0" applyNumberFormat="1" applyFont="1" applyFill="1" applyBorder="1" applyAlignment="1" applyProtection="1">
      <alignment horizontal="center" vertical="center" wrapText="1"/>
      <protection/>
    </xf>
    <xf numFmtId="1" fontId="59" fillId="0" borderId="13" xfId="62" applyNumberFormat="1" applyFont="1" applyFill="1" applyBorder="1" applyAlignment="1" applyProtection="1">
      <alignment horizontal="center" vertical="center" wrapText="1"/>
      <protection locked="0"/>
    </xf>
    <xf numFmtId="0" fontId="66" fillId="0" borderId="0" xfId="0" applyFont="1" applyFill="1" applyAlignment="1">
      <alignment horizontal="justify" vertical="center" wrapText="1"/>
    </xf>
    <xf numFmtId="0" fontId="66" fillId="34" borderId="13" xfId="0" applyFont="1" applyFill="1" applyBorder="1" applyAlignment="1">
      <alignment horizontal="justify" vertical="center" wrapText="1"/>
    </xf>
    <xf numFmtId="0" fontId="67" fillId="0" borderId="22" xfId="0" applyFont="1" applyFill="1" applyBorder="1" applyAlignment="1">
      <alignment vertical="center" wrapText="1"/>
    </xf>
    <xf numFmtId="0" fontId="57" fillId="0" borderId="13" xfId="0" applyFont="1" applyFill="1" applyBorder="1" applyAlignment="1" applyProtection="1">
      <alignment vertical="center"/>
      <protection/>
    </xf>
    <xf numFmtId="198" fontId="68" fillId="42" borderId="13" xfId="0" applyNumberFormat="1" applyFont="1" applyFill="1" applyBorder="1" applyAlignment="1" applyProtection="1">
      <alignment horizontal="center" vertical="center"/>
      <protection/>
    </xf>
    <xf numFmtId="198" fontId="57" fillId="42" borderId="13" xfId="0" applyNumberFormat="1" applyFont="1" applyFill="1" applyBorder="1" applyAlignment="1" applyProtection="1">
      <alignment horizontal="center" vertical="center"/>
      <protection/>
    </xf>
    <xf numFmtId="0" fontId="57" fillId="42" borderId="13" xfId="0" applyFont="1" applyFill="1" applyBorder="1" applyAlignment="1" applyProtection="1">
      <alignment horizontal="center" vertical="center"/>
      <protection/>
    </xf>
    <xf numFmtId="0" fontId="57" fillId="42" borderId="13" xfId="0" applyFont="1" applyFill="1" applyBorder="1" applyAlignment="1" applyProtection="1">
      <alignment horizontal="left" vertical="center" wrapText="1"/>
      <protection/>
    </xf>
    <xf numFmtId="0" fontId="57" fillId="42" borderId="13" xfId="0" applyFont="1" applyFill="1" applyBorder="1" applyAlignment="1" applyProtection="1">
      <alignment horizontal="center" vertical="center" wrapText="1"/>
      <protection/>
    </xf>
    <xf numFmtId="3" fontId="57" fillId="42" borderId="13" xfId="0" applyNumberFormat="1" applyFont="1" applyFill="1" applyBorder="1" applyAlignment="1" applyProtection="1">
      <alignment horizontal="center" vertical="center"/>
      <protection/>
    </xf>
    <xf numFmtId="0" fontId="57" fillId="42" borderId="13" xfId="0" applyFont="1" applyFill="1" applyBorder="1" applyAlignment="1" applyProtection="1">
      <alignment vertical="center"/>
      <protection/>
    </xf>
    <xf numFmtId="187" fontId="57" fillId="42" borderId="13" xfId="64" applyNumberFormat="1" applyFont="1" applyFill="1" applyBorder="1" applyAlignment="1" applyProtection="1">
      <alignment horizontal="center" vertical="center"/>
      <protection/>
    </xf>
    <xf numFmtId="0" fontId="0" fillId="42" borderId="0" xfId="0" applyFill="1" applyAlignment="1" applyProtection="1">
      <alignment vertical="center"/>
      <protection/>
    </xf>
    <xf numFmtId="0" fontId="57" fillId="0" borderId="10" xfId="0" applyFont="1" applyFill="1" applyBorder="1" applyAlignment="1" applyProtection="1">
      <alignment horizontal="center" vertical="center"/>
      <protection/>
    </xf>
    <xf numFmtId="0" fontId="15" fillId="0" borderId="10" xfId="0" applyFont="1" applyFill="1" applyBorder="1" applyAlignment="1" applyProtection="1">
      <alignment horizontal="center" vertical="center" wrapText="1"/>
      <protection/>
    </xf>
    <xf numFmtId="0" fontId="59" fillId="0" borderId="10" xfId="0" applyFont="1" applyFill="1" applyBorder="1" applyAlignment="1" applyProtection="1">
      <alignment horizontal="left" vertical="center" wrapText="1"/>
      <protection/>
    </xf>
    <xf numFmtId="0" fontId="59" fillId="0" borderId="10" xfId="0" applyFont="1" applyFill="1" applyBorder="1" applyAlignment="1" applyProtection="1">
      <alignment vertical="center" wrapText="1"/>
      <protection/>
    </xf>
    <xf numFmtId="187" fontId="59" fillId="0" borderId="10" xfId="0" applyNumberFormat="1" applyFont="1" applyFill="1" applyBorder="1" applyAlignment="1" applyProtection="1">
      <alignment horizontal="center" vertical="center" wrapText="1"/>
      <protection/>
    </xf>
    <xf numFmtId="9" fontId="59" fillId="0" borderId="10" xfId="62" applyNumberFormat="1" applyFont="1" applyFill="1" applyBorder="1" applyAlignment="1" applyProtection="1">
      <alignment horizontal="center" vertical="center" wrapText="1"/>
      <protection locked="0"/>
    </xf>
    <xf numFmtId="188" fontId="0" fillId="0" borderId="10" xfId="0" applyNumberFormat="1" applyFill="1" applyBorder="1" applyAlignment="1">
      <alignment horizontal="center" vertical="center"/>
    </xf>
    <xf numFmtId="0" fontId="57" fillId="0" borderId="10" xfId="0" applyFont="1" applyFill="1" applyBorder="1" applyAlignment="1">
      <alignment horizontal="left" wrapText="1"/>
    </xf>
    <xf numFmtId="0" fontId="59" fillId="0" borderId="10" xfId="0" applyFont="1" applyFill="1" applyBorder="1" applyAlignment="1" applyProtection="1">
      <alignment horizontal="left" vertical="center" wrapText="1"/>
      <protection locked="0"/>
    </xf>
    <xf numFmtId="3" fontId="57" fillId="0" borderId="10" xfId="0" applyNumberFormat="1" applyFont="1" applyFill="1" applyBorder="1" applyAlignment="1" applyProtection="1">
      <alignment horizontal="center" vertical="center"/>
      <protection locked="0"/>
    </xf>
    <xf numFmtId="187" fontId="57" fillId="0" borderId="10" xfId="64" applyNumberFormat="1" applyFont="1" applyFill="1" applyBorder="1" applyAlignment="1" applyProtection="1">
      <alignment horizontal="center" vertical="center"/>
      <protection locked="0"/>
    </xf>
    <xf numFmtId="0" fontId="57" fillId="0" borderId="25" xfId="0" applyFont="1" applyFill="1" applyBorder="1" applyAlignment="1" applyProtection="1">
      <alignment horizontal="center" vertical="center"/>
      <protection/>
    </xf>
    <xf numFmtId="0" fontId="15" fillId="0" borderId="25" xfId="0" applyFont="1" applyFill="1" applyBorder="1" applyAlignment="1" applyProtection="1">
      <alignment horizontal="center" vertical="center" wrapText="1"/>
      <protection/>
    </xf>
    <xf numFmtId="0" fontId="59" fillId="0" borderId="25" xfId="0" applyFont="1" applyFill="1" applyBorder="1" applyAlignment="1" applyProtection="1">
      <alignment horizontal="left" vertical="center" wrapText="1"/>
      <protection/>
    </xf>
    <xf numFmtId="0" fontId="59" fillId="0" borderId="25" xfId="0" applyFont="1" applyFill="1" applyBorder="1" applyAlignment="1" applyProtection="1">
      <alignment vertical="center" wrapText="1"/>
      <protection/>
    </xf>
    <xf numFmtId="187" fontId="59" fillId="0" borderId="25" xfId="0" applyNumberFormat="1" applyFont="1" applyFill="1" applyBorder="1" applyAlignment="1" applyProtection="1">
      <alignment horizontal="center" vertical="center" wrapText="1"/>
      <protection/>
    </xf>
    <xf numFmtId="9" fontId="59" fillId="0" borderId="25" xfId="62" applyNumberFormat="1" applyFont="1" applyFill="1" applyBorder="1" applyAlignment="1" applyProtection="1">
      <alignment horizontal="center" vertical="center" wrapText="1"/>
      <protection locked="0"/>
    </xf>
    <xf numFmtId="188" fontId="0" fillId="0" borderId="25" xfId="0" applyNumberFormat="1" applyFill="1" applyBorder="1" applyAlignment="1">
      <alignment horizontal="center" vertical="center"/>
    </xf>
    <xf numFmtId="0" fontId="57" fillId="0" borderId="25" xfId="0" applyFont="1" applyFill="1" applyBorder="1" applyAlignment="1">
      <alignment horizontal="left" wrapText="1"/>
    </xf>
    <xf numFmtId="0" fontId="59" fillId="0" borderId="25" xfId="0" applyFont="1" applyFill="1" applyBorder="1" applyAlignment="1" applyProtection="1">
      <alignment horizontal="left" vertical="center" wrapText="1"/>
      <protection locked="0"/>
    </xf>
    <xf numFmtId="3" fontId="57" fillId="0" borderId="25" xfId="0" applyNumberFormat="1" applyFont="1" applyFill="1" applyBorder="1" applyAlignment="1" applyProtection="1">
      <alignment horizontal="center" vertical="center"/>
      <protection locked="0"/>
    </xf>
    <xf numFmtId="187" fontId="57" fillId="0" borderId="25" xfId="64" applyNumberFormat="1" applyFont="1" applyFill="1" applyBorder="1" applyAlignment="1" applyProtection="1">
      <alignment horizontal="center" vertical="center"/>
      <protection locked="0"/>
    </xf>
    <xf numFmtId="0" fontId="57" fillId="0" borderId="48" xfId="0" applyFont="1" applyFill="1" applyBorder="1" applyAlignment="1" applyProtection="1">
      <alignment horizontal="center" vertical="center"/>
      <protection/>
    </xf>
    <xf numFmtId="0" fontId="15" fillId="0" borderId="48" xfId="0" applyFont="1" applyFill="1" applyBorder="1" applyAlignment="1" applyProtection="1">
      <alignment horizontal="center" vertical="center" wrapText="1"/>
      <protection/>
    </xf>
    <xf numFmtId="0" fontId="59" fillId="0" borderId="48" xfId="0" applyFont="1" applyFill="1" applyBorder="1" applyAlignment="1" applyProtection="1">
      <alignment horizontal="left" vertical="center" wrapText="1"/>
      <protection/>
    </xf>
    <xf numFmtId="0" fontId="59" fillId="0" borderId="48" xfId="0" applyFont="1" applyFill="1" applyBorder="1" applyAlignment="1" applyProtection="1">
      <alignment vertical="center" wrapText="1"/>
      <protection/>
    </xf>
    <xf numFmtId="187" fontId="59" fillId="0" borderId="48" xfId="0" applyNumberFormat="1" applyFont="1" applyFill="1" applyBorder="1" applyAlignment="1" applyProtection="1">
      <alignment horizontal="center" vertical="center" wrapText="1"/>
      <protection/>
    </xf>
    <xf numFmtId="9" fontId="59" fillId="0" borderId="48" xfId="62" applyNumberFormat="1" applyFont="1" applyFill="1" applyBorder="1" applyAlignment="1" applyProtection="1">
      <alignment horizontal="center" vertical="center" wrapText="1"/>
      <protection locked="0"/>
    </xf>
    <xf numFmtId="188" fontId="0" fillId="0" borderId="48" xfId="0" applyNumberFormat="1" applyFill="1" applyBorder="1" applyAlignment="1">
      <alignment horizontal="center" vertical="center"/>
    </xf>
    <xf numFmtId="0" fontId="57" fillId="0" borderId="48" xfId="0" applyFont="1" applyFill="1" applyBorder="1" applyAlignment="1">
      <alignment horizontal="left" wrapText="1"/>
    </xf>
    <xf numFmtId="0" fontId="59" fillId="0" borderId="48" xfId="0" applyFont="1" applyFill="1" applyBorder="1" applyAlignment="1" applyProtection="1">
      <alignment horizontal="left" vertical="center" wrapText="1"/>
      <protection locked="0"/>
    </xf>
    <xf numFmtId="3" fontId="57" fillId="0" borderId="48" xfId="0" applyNumberFormat="1" applyFont="1" applyFill="1" applyBorder="1" applyAlignment="1" applyProtection="1">
      <alignment horizontal="center" vertical="center"/>
      <protection locked="0"/>
    </xf>
    <xf numFmtId="187" fontId="57" fillId="0" borderId="48" xfId="64" applyNumberFormat="1" applyFont="1" applyFill="1" applyBorder="1" applyAlignment="1" applyProtection="1">
      <alignment horizontal="center" vertical="center"/>
      <protection locked="0"/>
    </xf>
    <xf numFmtId="0" fontId="22" fillId="0" borderId="13" xfId="0" applyFont="1" applyFill="1" applyBorder="1" applyAlignment="1" applyProtection="1">
      <alignment horizontal="justify" vertical="center" wrapText="1"/>
      <protection/>
    </xf>
    <xf numFmtId="9" fontId="59" fillId="40" borderId="13" xfId="62" applyNumberFormat="1" applyFont="1" applyFill="1" applyBorder="1" applyAlignment="1" applyProtection="1">
      <alignment horizontal="center" vertical="center" wrapText="1"/>
      <protection locked="0"/>
    </xf>
    <xf numFmtId="0" fontId="59" fillId="0" borderId="10" xfId="0" applyFont="1" applyFill="1" applyBorder="1" applyAlignment="1" applyProtection="1">
      <alignment vertical="top" wrapText="1"/>
      <protection locked="0"/>
    </xf>
    <xf numFmtId="3" fontId="59" fillId="0" borderId="13" xfId="62" applyNumberFormat="1" applyFont="1" applyFill="1" applyBorder="1" applyAlignment="1" applyProtection="1">
      <alignment horizontal="center" vertical="center" wrapText="1"/>
      <protection locked="0"/>
    </xf>
    <xf numFmtId="0" fontId="59" fillId="0" borderId="13" xfId="0" applyFont="1" applyFill="1" applyBorder="1" applyAlignment="1" applyProtection="1">
      <alignment vertical="center" wrapText="1"/>
      <protection locked="0"/>
    </xf>
    <xf numFmtId="0" fontId="57" fillId="34" borderId="13" xfId="0" applyFont="1" applyFill="1" applyBorder="1" applyAlignment="1" applyProtection="1">
      <alignment vertical="center" wrapText="1"/>
      <protection locked="0"/>
    </xf>
    <xf numFmtId="9" fontId="59" fillId="34" borderId="13" xfId="62" applyNumberFormat="1" applyFont="1" applyFill="1" applyBorder="1" applyAlignment="1" applyProtection="1">
      <alignment horizontal="center" vertical="center" wrapText="1"/>
      <protection locked="0"/>
    </xf>
    <xf numFmtId="0" fontId="59" fillId="0" borderId="13" xfId="0" applyFont="1" applyFill="1" applyBorder="1" applyAlignment="1" applyProtection="1">
      <alignment vertical="top" wrapText="1"/>
      <protection locked="0"/>
    </xf>
    <xf numFmtId="0" fontId="22" fillId="42" borderId="13" xfId="0" applyFont="1" applyFill="1" applyBorder="1" applyAlignment="1" applyProtection="1">
      <alignment horizontal="justify" vertical="center" wrapText="1"/>
      <protection/>
    </xf>
    <xf numFmtId="9" fontId="59" fillId="42" borderId="13" xfId="62" applyNumberFormat="1" applyFont="1" applyFill="1" applyBorder="1" applyAlignment="1" applyProtection="1">
      <alignment horizontal="center" vertical="center" wrapText="1"/>
      <protection/>
    </xf>
    <xf numFmtId="198" fontId="68" fillId="0" borderId="0" xfId="0" applyNumberFormat="1" applyFont="1" applyFill="1" applyBorder="1" applyAlignment="1" applyProtection="1">
      <alignment horizontal="center" vertical="center"/>
      <protection/>
    </xf>
    <xf numFmtId="0" fontId="3" fillId="35" borderId="13" xfId="0" applyFont="1" applyFill="1" applyBorder="1" applyAlignment="1" applyProtection="1">
      <alignment horizontal="center" vertical="center"/>
      <protection/>
    </xf>
    <xf numFmtId="0" fontId="3" fillId="35" borderId="13" xfId="0" applyFont="1" applyFill="1" applyBorder="1" applyAlignment="1" applyProtection="1">
      <alignment horizontal="left" vertical="center" wrapText="1"/>
      <protection/>
    </xf>
    <xf numFmtId="9" fontId="3" fillId="35" borderId="13" xfId="0" applyNumberFormat="1" applyFont="1" applyFill="1" applyBorder="1" applyAlignment="1" applyProtection="1">
      <alignment horizontal="center" vertical="center" wrapText="1"/>
      <protection/>
    </xf>
    <xf numFmtId="9" fontId="69" fillId="35" borderId="13" xfId="0" applyNumberFormat="1" applyFont="1" applyFill="1" applyBorder="1" applyAlignment="1" applyProtection="1">
      <alignment horizontal="center" vertical="center" wrapText="1"/>
      <protection/>
    </xf>
    <xf numFmtId="3" fontId="3" fillId="35" borderId="13" xfId="0" applyNumberFormat="1" applyFont="1" applyFill="1" applyBorder="1" applyAlignment="1" applyProtection="1">
      <alignment horizontal="center" vertical="center"/>
      <protection/>
    </xf>
    <xf numFmtId="0" fontId="5" fillId="0" borderId="0" xfId="0" applyFont="1" applyAlignment="1" applyProtection="1">
      <alignment vertical="center"/>
      <protection/>
    </xf>
    <xf numFmtId="0" fontId="59" fillId="0" borderId="25" xfId="0" applyFont="1" applyFill="1" applyBorder="1" applyAlignment="1" applyProtection="1">
      <alignment vertical="top" wrapText="1"/>
      <protection locked="0"/>
    </xf>
    <xf numFmtId="199" fontId="0" fillId="0" borderId="0" xfId="0" applyNumberFormat="1" applyAlignment="1" applyProtection="1">
      <alignment vertical="center"/>
      <protection/>
    </xf>
    <xf numFmtId="188" fontId="0" fillId="0" borderId="0" xfId="0" applyNumberFormat="1" applyAlignment="1" applyProtection="1">
      <alignment vertical="center"/>
      <protection/>
    </xf>
    <xf numFmtId="200" fontId="0" fillId="0" borderId="0" xfId="0" applyNumberFormat="1" applyAlignment="1" applyProtection="1">
      <alignment vertical="center"/>
      <protection/>
    </xf>
    <xf numFmtId="0" fontId="59" fillId="0" borderId="48" xfId="0" applyFont="1" applyFill="1" applyBorder="1" applyAlignment="1" applyProtection="1">
      <alignment vertical="top" wrapText="1"/>
      <protection locked="0"/>
    </xf>
    <xf numFmtId="0" fontId="57" fillId="0" borderId="0" xfId="0" applyFont="1" applyFill="1" applyBorder="1" applyAlignment="1" applyProtection="1">
      <alignment horizontal="justify" vertical="top" wrapText="1"/>
      <protection/>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2 2" xfId="51"/>
    <cellStyle name="Millares 2 2 2" xfId="52"/>
    <cellStyle name="Millares 5" xfId="53"/>
    <cellStyle name="Currency" xfId="54"/>
    <cellStyle name="Currency [0]" xfId="55"/>
    <cellStyle name="Neutral" xfId="56"/>
    <cellStyle name="Normal 2" xfId="57"/>
    <cellStyle name="Normal_Actividades" xfId="58"/>
    <cellStyle name="Notas" xfId="59"/>
    <cellStyle name="Porcentaje 2" xfId="60"/>
    <cellStyle name="Percent" xfId="61"/>
    <cellStyle name="Porcentual 2" xfId="62"/>
    <cellStyle name="Porcentual 3" xfId="63"/>
    <cellStyle name="Porcentual 4" xfId="64"/>
    <cellStyle name="Salida" xfId="65"/>
    <cellStyle name="Texto de advertencia" xfId="66"/>
    <cellStyle name="Texto explicativo" xfId="67"/>
    <cellStyle name="Título" xfId="68"/>
    <cellStyle name="Título 1" xfId="69"/>
    <cellStyle name="Título 2" xfId="70"/>
    <cellStyle name="Título 3" xfId="71"/>
    <cellStyle name="Total" xfId="72"/>
  </cellStyles>
  <dxfs count="6">
    <dxf>
      <font>
        <color indexed="9"/>
      </font>
      <fill>
        <patternFill>
          <bgColor indexed="10"/>
        </patternFill>
      </fill>
    </dxf>
    <dxf>
      <font>
        <color theme="0"/>
      </font>
      <fill>
        <patternFill>
          <bgColor theme="5"/>
        </patternFill>
      </fill>
    </dxf>
    <dxf>
      <font>
        <color theme="0"/>
      </font>
      <fill>
        <patternFill>
          <bgColor theme="5"/>
        </patternFill>
      </fill>
    </dxf>
    <dxf>
      <font>
        <color indexed="9"/>
      </font>
      <fill>
        <patternFill>
          <bgColor indexed="10"/>
        </patternFill>
      </fill>
    </dxf>
    <dxf>
      <font>
        <color theme="0"/>
      </font>
      <fill>
        <patternFill>
          <bgColor theme="5"/>
        </patternFill>
      </fill>
      <border/>
    </dxf>
    <dxf>
      <font>
        <color rgb="FFFFFFFF"/>
      </font>
      <fill>
        <patternFill>
          <bgColor rgb="FFDD080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114300</xdr:colOff>
      <xdr:row>2</xdr:row>
      <xdr:rowOff>9525</xdr:rowOff>
    </xdr:from>
    <xdr:to>
      <xdr:col>19</xdr:col>
      <xdr:colOff>1152525</xdr:colOff>
      <xdr:row>6</xdr:row>
      <xdr:rowOff>152400</xdr:rowOff>
    </xdr:to>
    <xdr:pic>
      <xdr:nvPicPr>
        <xdr:cNvPr id="1" name="3 Imagen" descr="SIG.jpg"/>
        <xdr:cNvPicPr preferRelativeResize="1">
          <a:picLocks noChangeAspect="1"/>
        </xdr:cNvPicPr>
      </xdr:nvPicPr>
      <xdr:blipFill>
        <a:blip r:embed="rId1"/>
        <a:stretch>
          <a:fillRect/>
        </a:stretch>
      </xdr:blipFill>
      <xdr:spPr>
        <a:xfrm>
          <a:off x="11830050" y="466725"/>
          <a:ext cx="1038225" cy="1057275"/>
        </a:xfrm>
        <a:prstGeom prst="rect">
          <a:avLst/>
        </a:prstGeom>
        <a:noFill/>
        <a:ln w="9525" cmpd="sng">
          <a:noFill/>
        </a:ln>
      </xdr:spPr>
    </xdr:pic>
    <xdr:clientData/>
  </xdr:twoCellAnchor>
  <xdr:twoCellAnchor editAs="oneCell">
    <xdr:from>
      <xdr:col>1</xdr:col>
      <xdr:colOff>133350</xdr:colOff>
      <xdr:row>1</xdr:row>
      <xdr:rowOff>123825</xdr:rowOff>
    </xdr:from>
    <xdr:to>
      <xdr:col>8</xdr:col>
      <xdr:colOff>171450</xdr:colOff>
      <xdr:row>6</xdr:row>
      <xdr:rowOff>47625</xdr:rowOff>
    </xdr:to>
    <xdr:pic>
      <xdr:nvPicPr>
        <xdr:cNvPr id="2" name="2 Imagen" descr="Escudo Bogotá_sds_color.jpg"/>
        <xdr:cNvPicPr preferRelativeResize="1">
          <a:picLocks noChangeAspect="1"/>
        </xdr:cNvPicPr>
      </xdr:nvPicPr>
      <xdr:blipFill>
        <a:blip r:embed="rId2"/>
        <a:stretch>
          <a:fillRect/>
        </a:stretch>
      </xdr:blipFill>
      <xdr:spPr>
        <a:xfrm>
          <a:off x="0" y="352425"/>
          <a:ext cx="790575" cy="1066800"/>
        </a:xfrm>
        <a:prstGeom prst="rect">
          <a:avLst/>
        </a:prstGeom>
        <a:noFill/>
        <a:ln w="9525" cmpd="sng">
          <a:noFill/>
        </a:ln>
      </xdr:spPr>
    </xdr:pic>
    <xdr:clientData/>
  </xdr:twoCellAnchor>
  <xdr:twoCellAnchor editAs="oneCell">
    <xdr:from>
      <xdr:col>41</xdr:col>
      <xdr:colOff>171450</xdr:colOff>
      <xdr:row>1</xdr:row>
      <xdr:rowOff>114300</xdr:rowOff>
    </xdr:from>
    <xdr:to>
      <xdr:col>42</xdr:col>
      <xdr:colOff>333375</xdr:colOff>
      <xdr:row>6</xdr:row>
      <xdr:rowOff>0</xdr:rowOff>
    </xdr:to>
    <xdr:pic>
      <xdr:nvPicPr>
        <xdr:cNvPr id="3" name="Picture 190" descr="SIG.jpg"/>
        <xdr:cNvPicPr preferRelativeResize="1">
          <a:picLocks noChangeAspect="1"/>
        </xdr:cNvPicPr>
      </xdr:nvPicPr>
      <xdr:blipFill>
        <a:blip r:embed="rId1"/>
        <a:stretch>
          <a:fillRect/>
        </a:stretch>
      </xdr:blipFill>
      <xdr:spPr>
        <a:xfrm>
          <a:off x="43405425" y="342900"/>
          <a:ext cx="876300" cy="1028700"/>
        </a:xfrm>
        <a:prstGeom prst="rect">
          <a:avLst/>
        </a:prstGeom>
        <a:noFill/>
        <a:ln w="9525" cmpd="sng">
          <a:noFill/>
        </a:ln>
      </xdr:spPr>
    </xdr:pic>
    <xdr:clientData/>
  </xdr:twoCellAnchor>
  <xdr:twoCellAnchor editAs="oneCell">
    <xdr:from>
      <xdr:col>22</xdr:col>
      <xdr:colOff>1047750</xdr:colOff>
      <xdr:row>2</xdr:row>
      <xdr:rowOff>19050</xdr:rowOff>
    </xdr:from>
    <xdr:to>
      <xdr:col>22</xdr:col>
      <xdr:colOff>2076450</xdr:colOff>
      <xdr:row>6</xdr:row>
      <xdr:rowOff>85725</xdr:rowOff>
    </xdr:to>
    <xdr:pic>
      <xdr:nvPicPr>
        <xdr:cNvPr id="4" name="6 Imagen" descr="Escudo Bogotá_sds_color.jpg"/>
        <xdr:cNvPicPr preferRelativeResize="1">
          <a:picLocks noChangeAspect="1"/>
        </xdr:cNvPicPr>
      </xdr:nvPicPr>
      <xdr:blipFill>
        <a:blip r:embed="rId2"/>
        <a:stretch>
          <a:fillRect/>
        </a:stretch>
      </xdr:blipFill>
      <xdr:spPr>
        <a:xfrm>
          <a:off x="16459200" y="476250"/>
          <a:ext cx="1028700"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276225</xdr:colOff>
      <xdr:row>3</xdr:row>
      <xdr:rowOff>76200</xdr:rowOff>
    </xdr:from>
    <xdr:to>
      <xdr:col>14</xdr:col>
      <xdr:colOff>28575</xdr:colOff>
      <xdr:row>7</xdr:row>
      <xdr:rowOff>47625</xdr:rowOff>
    </xdr:to>
    <xdr:pic>
      <xdr:nvPicPr>
        <xdr:cNvPr id="1" name="3 Imagen" descr="SIG.jpg"/>
        <xdr:cNvPicPr preferRelativeResize="1">
          <a:picLocks noChangeAspect="1"/>
        </xdr:cNvPicPr>
      </xdr:nvPicPr>
      <xdr:blipFill>
        <a:blip r:embed="rId1"/>
        <a:stretch>
          <a:fillRect/>
        </a:stretch>
      </xdr:blipFill>
      <xdr:spPr>
        <a:xfrm>
          <a:off x="12725400" y="676275"/>
          <a:ext cx="1009650" cy="771525"/>
        </a:xfrm>
        <a:prstGeom prst="rect">
          <a:avLst/>
        </a:prstGeom>
        <a:noFill/>
        <a:ln w="9525" cmpd="sng">
          <a:noFill/>
        </a:ln>
      </xdr:spPr>
    </xdr:pic>
    <xdr:clientData/>
  </xdr:twoCellAnchor>
  <xdr:twoCellAnchor editAs="oneCell">
    <xdr:from>
      <xdr:col>0</xdr:col>
      <xdr:colOff>466725</xdr:colOff>
      <xdr:row>1</xdr:row>
      <xdr:rowOff>38100</xdr:rowOff>
    </xdr:from>
    <xdr:to>
      <xdr:col>3</xdr:col>
      <xdr:colOff>76200</xdr:colOff>
      <xdr:row>5</xdr:row>
      <xdr:rowOff>171450</xdr:rowOff>
    </xdr:to>
    <xdr:pic>
      <xdr:nvPicPr>
        <xdr:cNvPr id="2" name="10 Imagen" descr="Escudo Bogotá_sds_color.jpg"/>
        <xdr:cNvPicPr preferRelativeResize="1">
          <a:picLocks noChangeAspect="1"/>
        </xdr:cNvPicPr>
      </xdr:nvPicPr>
      <xdr:blipFill>
        <a:blip r:embed="rId2"/>
        <a:stretch>
          <a:fillRect/>
        </a:stretch>
      </xdr:blipFill>
      <xdr:spPr>
        <a:xfrm>
          <a:off x="0" y="238125"/>
          <a:ext cx="809625" cy="933450"/>
        </a:xfrm>
        <a:prstGeom prst="rect">
          <a:avLst/>
        </a:prstGeom>
        <a:noFill/>
        <a:ln w="9525" cmpd="sng">
          <a:noFill/>
        </a:ln>
      </xdr:spPr>
    </xdr:pic>
    <xdr:clientData/>
  </xdr:twoCellAnchor>
  <xdr:twoCellAnchor editAs="oneCell">
    <xdr:from>
      <xdr:col>48</xdr:col>
      <xdr:colOff>762000</xdr:colOff>
      <xdr:row>1</xdr:row>
      <xdr:rowOff>9525</xdr:rowOff>
    </xdr:from>
    <xdr:to>
      <xdr:col>50</xdr:col>
      <xdr:colOff>190500</xdr:colOff>
      <xdr:row>6</xdr:row>
      <xdr:rowOff>28575</xdr:rowOff>
    </xdr:to>
    <xdr:pic>
      <xdr:nvPicPr>
        <xdr:cNvPr id="3" name="3 Imagen" descr="SIG.jpg"/>
        <xdr:cNvPicPr preferRelativeResize="1">
          <a:picLocks noChangeAspect="1"/>
        </xdr:cNvPicPr>
      </xdr:nvPicPr>
      <xdr:blipFill>
        <a:blip r:embed="rId1"/>
        <a:stretch>
          <a:fillRect/>
        </a:stretch>
      </xdr:blipFill>
      <xdr:spPr>
        <a:xfrm>
          <a:off x="52901850" y="209550"/>
          <a:ext cx="952500" cy="1019175"/>
        </a:xfrm>
        <a:prstGeom prst="rect">
          <a:avLst/>
        </a:prstGeom>
        <a:noFill/>
        <a:ln w="9525" cmpd="sng">
          <a:noFill/>
        </a:ln>
      </xdr:spPr>
    </xdr:pic>
    <xdr:clientData/>
  </xdr:twoCellAnchor>
  <xdr:twoCellAnchor editAs="oneCell">
    <xdr:from>
      <xdr:col>15</xdr:col>
      <xdr:colOff>495300</xdr:colOff>
      <xdr:row>1</xdr:row>
      <xdr:rowOff>180975</xdr:rowOff>
    </xdr:from>
    <xdr:to>
      <xdr:col>16</xdr:col>
      <xdr:colOff>190500</xdr:colOff>
      <xdr:row>6</xdr:row>
      <xdr:rowOff>161925</xdr:rowOff>
    </xdr:to>
    <xdr:pic>
      <xdr:nvPicPr>
        <xdr:cNvPr id="4" name="12 Imagen" descr="Escudo Bogotá_sds_color.jpg"/>
        <xdr:cNvPicPr preferRelativeResize="1">
          <a:picLocks noChangeAspect="1"/>
        </xdr:cNvPicPr>
      </xdr:nvPicPr>
      <xdr:blipFill>
        <a:blip r:embed="rId2"/>
        <a:stretch>
          <a:fillRect/>
        </a:stretch>
      </xdr:blipFill>
      <xdr:spPr>
        <a:xfrm>
          <a:off x="15344775" y="381000"/>
          <a:ext cx="923925" cy="981075"/>
        </a:xfrm>
        <a:prstGeom prst="rect">
          <a:avLst/>
        </a:prstGeom>
        <a:noFill/>
        <a:ln w="9525" cmpd="sng">
          <a:noFill/>
        </a:ln>
      </xdr:spPr>
    </xdr:pic>
    <xdr:clientData/>
  </xdr:twoCellAnchor>
  <xdr:twoCellAnchor editAs="oneCell">
    <xdr:from>
      <xdr:col>31</xdr:col>
      <xdr:colOff>438150</xdr:colOff>
      <xdr:row>2</xdr:row>
      <xdr:rowOff>104775</xdr:rowOff>
    </xdr:from>
    <xdr:to>
      <xdr:col>32</xdr:col>
      <xdr:colOff>752475</xdr:colOff>
      <xdr:row>6</xdr:row>
      <xdr:rowOff>57150</xdr:rowOff>
    </xdr:to>
    <xdr:pic>
      <xdr:nvPicPr>
        <xdr:cNvPr id="5" name="3 Imagen" descr="SIG.jpg"/>
        <xdr:cNvPicPr preferRelativeResize="1">
          <a:picLocks noChangeAspect="1"/>
        </xdr:cNvPicPr>
      </xdr:nvPicPr>
      <xdr:blipFill>
        <a:blip r:embed="rId1"/>
        <a:stretch>
          <a:fillRect/>
        </a:stretch>
      </xdr:blipFill>
      <xdr:spPr>
        <a:xfrm>
          <a:off x="37452300" y="504825"/>
          <a:ext cx="962025" cy="752475"/>
        </a:xfrm>
        <a:prstGeom prst="rect">
          <a:avLst/>
        </a:prstGeom>
        <a:noFill/>
        <a:ln w="9525" cmpd="sng">
          <a:noFill/>
        </a:ln>
      </xdr:spPr>
    </xdr:pic>
    <xdr:clientData/>
  </xdr:twoCellAnchor>
  <xdr:twoCellAnchor editAs="oneCell">
    <xdr:from>
      <xdr:col>33</xdr:col>
      <xdr:colOff>809625</xdr:colOff>
      <xdr:row>1</xdr:row>
      <xdr:rowOff>76200</xdr:rowOff>
    </xdr:from>
    <xdr:to>
      <xdr:col>35</xdr:col>
      <xdr:colOff>57150</xdr:colOff>
      <xdr:row>6</xdr:row>
      <xdr:rowOff>57150</xdr:rowOff>
    </xdr:to>
    <xdr:pic>
      <xdr:nvPicPr>
        <xdr:cNvPr id="6" name="15 Imagen" descr="Escudo Bogotá_sds_color.jpg"/>
        <xdr:cNvPicPr preferRelativeResize="1">
          <a:picLocks noChangeAspect="1"/>
        </xdr:cNvPicPr>
      </xdr:nvPicPr>
      <xdr:blipFill>
        <a:blip r:embed="rId2"/>
        <a:stretch>
          <a:fillRect/>
        </a:stretch>
      </xdr:blipFill>
      <xdr:spPr>
        <a:xfrm>
          <a:off x="39519225" y="276225"/>
          <a:ext cx="942975" cy="981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11.%20Direccion%20Planeacion%20y%20Sistemas\SEGUIMIENTO%20PROYECTOS%202015\SEGUIMIENTO%20JULIO%202015\Seguimiento%20877%20julio%202015%20O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11.%20Direccion%20Planeacion%20y%20Sistemas\SEGUIMIENTO%20PROYECTOS%202014\SEGUIMIENTO%20SEPTIEMBRE%202014\Seguimiento%20877%20septiembre%202014%20O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tas"/>
      <sheetName val="Actividades"/>
      <sheetName val="01 USAQUEN"/>
      <sheetName val="02-CHAPINERO"/>
      <sheetName val="03-SANTAFE"/>
      <sheetName val="04-SAN CRISTOBAL"/>
      <sheetName val="05-USME"/>
      <sheetName val="06-TUNJUELITO"/>
      <sheetName val="07-BOSA"/>
      <sheetName val="08-KENNEDY"/>
      <sheetName val="09-FONTIBON"/>
      <sheetName val="10-ENGATIVA"/>
      <sheetName val="11-SUBA"/>
      <sheetName val="12-BARRIOS UNIDOS"/>
      <sheetName val="13-TEUSAQUILLO"/>
      <sheetName val="14-MARTIRES"/>
      <sheetName val="15-ANTONIO NARIÑO"/>
      <sheetName val="16-PUENTE ARANDA"/>
      <sheetName val="17-CANDELARIA"/>
      <sheetName val="18-RAFAEL URIBE"/>
      <sheetName val="19-CIUDAD BOLIVAR"/>
      <sheetName val="20-SUMAPAZ"/>
      <sheetName val="99-METROPOLITANO"/>
    </sheetNames>
    <sheetDataSet>
      <sheetData sheetId="2">
        <row r="13">
          <cell r="N13">
            <v>343889804</v>
          </cell>
          <cell r="O13">
            <v>658592649</v>
          </cell>
          <cell r="P13">
            <v>391963877</v>
          </cell>
          <cell r="Q13">
            <v>9231701</v>
          </cell>
          <cell r="R13">
            <v>70433613</v>
          </cell>
          <cell r="S13">
            <v>20335020</v>
          </cell>
        </row>
        <row r="29">
          <cell r="N29">
            <v>53993880</v>
          </cell>
          <cell r="O29">
            <v>53993880</v>
          </cell>
          <cell r="P29">
            <v>19058904</v>
          </cell>
          <cell r="Q29">
            <v>0</v>
          </cell>
          <cell r="R29">
            <v>0</v>
          </cell>
          <cell r="S29">
            <v>0</v>
          </cell>
        </row>
        <row r="45">
          <cell r="N45">
            <v>113874219</v>
          </cell>
          <cell r="O45">
            <v>127360704</v>
          </cell>
          <cell r="P45">
            <v>127360704</v>
          </cell>
          <cell r="Q45">
            <v>6834421</v>
          </cell>
          <cell r="R45">
            <v>5623828</v>
          </cell>
          <cell r="S45">
            <v>5623828</v>
          </cell>
        </row>
        <row r="61">
          <cell r="K61" t="str">
            <v>148
</v>
          </cell>
          <cell r="N61">
            <v>1199643163</v>
          </cell>
          <cell r="O61">
            <v>1388953833</v>
          </cell>
          <cell r="P61">
            <v>1300421887</v>
          </cell>
          <cell r="Q61">
            <v>206956701</v>
          </cell>
          <cell r="R61">
            <v>351095720</v>
          </cell>
          <cell r="S61">
            <v>320308595</v>
          </cell>
        </row>
        <row r="77">
          <cell r="N77">
            <v>0</v>
          </cell>
          <cell r="O77">
            <v>0</v>
          </cell>
          <cell r="P77">
            <v>0</v>
          </cell>
          <cell r="R77">
            <v>0</v>
          </cell>
          <cell r="S77">
            <v>0</v>
          </cell>
        </row>
      </sheetData>
      <sheetData sheetId="3">
        <row r="13">
          <cell r="N13">
            <v>515004054</v>
          </cell>
          <cell r="O13">
            <v>986298170</v>
          </cell>
          <cell r="P13">
            <v>586999043</v>
          </cell>
          <cell r="Q13">
            <v>13825252</v>
          </cell>
          <cell r="R13">
            <v>105480290</v>
          </cell>
          <cell r="S13">
            <v>30453411</v>
          </cell>
        </row>
        <row r="29">
          <cell r="N29">
            <v>80860400</v>
          </cell>
          <cell r="O29">
            <v>80860400</v>
          </cell>
          <cell r="P29">
            <v>28542320</v>
          </cell>
          <cell r="Q29">
            <v>0</v>
          </cell>
          <cell r="R29">
            <v>0</v>
          </cell>
          <cell r="S29">
            <v>0</v>
          </cell>
        </row>
        <row r="45">
          <cell r="N45">
            <v>170536270</v>
          </cell>
          <cell r="O45">
            <v>190733421</v>
          </cell>
          <cell r="P45">
            <v>190733421</v>
          </cell>
          <cell r="Q45">
            <v>10235123</v>
          </cell>
          <cell r="R45">
            <v>8422158</v>
          </cell>
          <cell r="S45">
            <v>8422158</v>
          </cell>
        </row>
        <row r="61">
          <cell r="K61" t="str">
            <v>222
</v>
          </cell>
          <cell r="N61">
            <v>1796567056</v>
          </cell>
          <cell r="O61">
            <v>2080075789</v>
          </cell>
          <cell r="P61">
            <v>1947491715</v>
          </cell>
          <cell r="Q61">
            <v>309935156</v>
          </cell>
          <cell r="R61">
            <v>525795523</v>
          </cell>
          <cell r="S61">
            <v>479689201</v>
          </cell>
        </row>
        <row r="77">
          <cell r="N77">
            <v>0</v>
          </cell>
          <cell r="O77">
            <v>0</v>
          </cell>
          <cell r="P77">
            <v>0</v>
          </cell>
          <cell r="Q77">
            <v>0</v>
          </cell>
          <cell r="S77">
            <v>0</v>
          </cell>
        </row>
      </sheetData>
      <sheetData sheetId="4">
        <row r="13">
          <cell r="N13">
            <v>33226068</v>
          </cell>
          <cell r="O13">
            <v>63632140</v>
          </cell>
          <cell r="P13">
            <v>37870906</v>
          </cell>
          <cell r="Q13">
            <v>891952</v>
          </cell>
          <cell r="R13">
            <v>6805180</v>
          </cell>
          <cell r="S13">
            <v>1964736</v>
          </cell>
        </row>
        <row r="29">
          <cell r="N29">
            <v>5216800</v>
          </cell>
          <cell r="O29">
            <v>5216800</v>
          </cell>
          <cell r="P29">
            <v>1841440</v>
          </cell>
          <cell r="Q29">
            <v>0</v>
          </cell>
          <cell r="R29">
            <v>0</v>
          </cell>
          <cell r="S29">
            <v>0</v>
          </cell>
        </row>
        <row r="45">
          <cell r="N45">
            <v>11002340</v>
          </cell>
          <cell r="O45">
            <v>12305382</v>
          </cell>
          <cell r="P45">
            <v>12305382</v>
          </cell>
          <cell r="Q45">
            <v>660331</v>
          </cell>
          <cell r="R45">
            <v>543365</v>
          </cell>
          <cell r="S45">
            <v>543365</v>
          </cell>
        </row>
        <row r="61">
          <cell r="K61" t="str">
            <v>14
</v>
          </cell>
          <cell r="N61">
            <v>115907552</v>
          </cell>
          <cell r="O61">
            <v>134198438</v>
          </cell>
          <cell r="P61">
            <v>125644627</v>
          </cell>
          <cell r="Q61">
            <v>19995817</v>
          </cell>
          <cell r="R61">
            <v>33922292</v>
          </cell>
          <cell r="S61">
            <v>30947690</v>
          </cell>
        </row>
        <row r="77">
          <cell r="N77">
            <v>0</v>
          </cell>
          <cell r="O77">
            <v>0</v>
          </cell>
          <cell r="P77">
            <v>0</v>
          </cell>
          <cell r="Q77">
            <v>0</v>
          </cell>
          <cell r="R77">
            <v>0</v>
          </cell>
          <cell r="S77">
            <v>0</v>
          </cell>
        </row>
      </sheetData>
      <sheetData sheetId="5">
        <row r="13">
          <cell r="N13">
            <v>24919551</v>
          </cell>
          <cell r="O13">
            <v>47724105</v>
          </cell>
          <cell r="P13">
            <v>28403180</v>
          </cell>
          <cell r="Q13">
            <v>668964</v>
          </cell>
          <cell r="R13">
            <v>5103885</v>
          </cell>
          <cell r="S13">
            <v>1473552</v>
          </cell>
        </row>
        <row r="29">
          <cell r="N29">
            <v>3912600</v>
          </cell>
          <cell r="O29">
            <v>3912600</v>
          </cell>
          <cell r="P29">
            <v>1381080</v>
          </cell>
          <cell r="Q29">
            <v>0</v>
          </cell>
          <cell r="R29">
            <v>0</v>
          </cell>
          <cell r="S29">
            <v>0</v>
          </cell>
        </row>
        <row r="45">
          <cell r="N45">
            <v>8251755</v>
          </cell>
          <cell r="O45">
            <v>9229037</v>
          </cell>
          <cell r="P45">
            <v>9229037</v>
          </cell>
          <cell r="Q45">
            <v>495248</v>
          </cell>
          <cell r="R45">
            <v>407524</v>
          </cell>
          <cell r="S45">
            <v>407524</v>
          </cell>
        </row>
        <row r="61">
          <cell r="K61" t="str">
            <v>11
</v>
          </cell>
          <cell r="N61">
            <v>86930664</v>
          </cell>
          <cell r="O61">
            <v>100648829</v>
          </cell>
          <cell r="P61">
            <v>94233470</v>
          </cell>
          <cell r="Q61">
            <v>14996862</v>
          </cell>
          <cell r="R61">
            <v>25441719</v>
          </cell>
          <cell r="S61">
            <v>23210768</v>
          </cell>
        </row>
        <row r="77">
          <cell r="N77">
            <v>0</v>
          </cell>
          <cell r="O77">
            <v>0</v>
          </cell>
          <cell r="P77">
            <v>0</v>
          </cell>
          <cell r="Q77">
            <v>0</v>
          </cell>
          <cell r="R77">
            <v>0</v>
          </cell>
          <cell r="S77">
            <v>0</v>
          </cell>
        </row>
      </sheetData>
      <sheetData sheetId="6">
        <row r="13">
          <cell r="N13">
            <v>8306517</v>
          </cell>
          <cell r="O13">
            <v>15908035</v>
          </cell>
          <cell r="P13">
            <v>9467727</v>
          </cell>
          <cell r="Q13">
            <v>222988</v>
          </cell>
          <cell r="R13">
            <v>1701295</v>
          </cell>
          <cell r="S13">
            <v>491184</v>
          </cell>
        </row>
        <row r="29">
          <cell r="N29">
            <v>1304200</v>
          </cell>
          <cell r="O29">
            <v>1304200</v>
          </cell>
          <cell r="P29">
            <v>460360</v>
          </cell>
          <cell r="Q29">
            <v>0</v>
          </cell>
          <cell r="R29">
            <v>0</v>
          </cell>
          <cell r="S29">
            <v>0</v>
          </cell>
        </row>
        <row r="45">
          <cell r="N45">
            <v>2750585</v>
          </cell>
          <cell r="O45">
            <v>3076346</v>
          </cell>
          <cell r="P45">
            <v>3076346</v>
          </cell>
          <cell r="Q45">
            <v>165083</v>
          </cell>
          <cell r="R45">
            <v>135841</v>
          </cell>
          <cell r="S45">
            <v>135841</v>
          </cell>
        </row>
        <row r="61">
          <cell r="K61" t="str">
            <v>3
</v>
          </cell>
          <cell r="N61">
            <v>28976888</v>
          </cell>
          <cell r="O61">
            <v>33549610</v>
          </cell>
          <cell r="P61">
            <v>31411157</v>
          </cell>
          <cell r="Q61">
            <v>4998954</v>
          </cell>
          <cell r="R61">
            <v>8480573</v>
          </cell>
          <cell r="S61">
            <v>7736923</v>
          </cell>
        </row>
        <row r="77">
          <cell r="N77">
            <v>0</v>
          </cell>
          <cell r="O77">
            <v>0</v>
          </cell>
          <cell r="P77">
            <v>0</v>
          </cell>
          <cell r="Q77">
            <v>0</v>
          </cell>
          <cell r="R77">
            <v>0</v>
          </cell>
          <cell r="S77">
            <v>0</v>
          </cell>
        </row>
      </sheetData>
      <sheetData sheetId="7">
        <row r="13">
          <cell r="N13">
            <v>21596944</v>
          </cell>
          <cell r="O13">
            <v>41360891</v>
          </cell>
          <cell r="P13">
            <v>24616089</v>
          </cell>
          <cell r="Q13">
            <v>579769</v>
          </cell>
          <cell r="R13">
            <v>4423367</v>
          </cell>
          <cell r="S13">
            <v>1277079</v>
          </cell>
        </row>
        <row r="29">
          <cell r="N29">
            <v>3390920</v>
          </cell>
          <cell r="O29">
            <v>3390920</v>
          </cell>
          <cell r="P29">
            <v>1196936</v>
          </cell>
          <cell r="Q29">
            <v>0</v>
          </cell>
          <cell r="R29">
            <v>0</v>
          </cell>
          <cell r="S29">
            <v>0</v>
          </cell>
        </row>
        <row r="45">
          <cell r="N45">
            <v>7151521</v>
          </cell>
          <cell r="O45">
            <v>7998498</v>
          </cell>
          <cell r="P45">
            <v>7998498</v>
          </cell>
          <cell r="Q45">
            <v>429215</v>
          </cell>
          <cell r="R45">
            <v>353187</v>
          </cell>
          <cell r="S45">
            <v>353187</v>
          </cell>
        </row>
        <row r="61">
          <cell r="K61">
            <v>9</v>
          </cell>
          <cell r="N61">
            <v>75339909</v>
          </cell>
          <cell r="O61">
            <v>87228985</v>
          </cell>
          <cell r="P61">
            <v>81669007</v>
          </cell>
          <cell r="Q61">
            <v>12997281</v>
          </cell>
          <cell r="R61">
            <v>22049490</v>
          </cell>
          <cell r="S61">
            <v>20115999</v>
          </cell>
        </row>
        <row r="77">
          <cell r="N77">
            <v>0</v>
          </cell>
          <cell r="O77">
            <v>0</v>
          </cell>
          <cell r="P77">
            <v>0</v>
          </cell>
          <cell r="Q77">
            <v>0</v>
          </cell>
          <cell r="R77">
            <v>0</v>
          </cell>
          <cell r="S77">
            <v>0</v>
          </cell>
        </row>
      </sheetData>
      <sheetData sheetId="8">
        <row r="13">
          <cell r="N13">
            <v>14951731</v>
          </cell>
          <cell r="O13">
            <v>28634463</v>
          </cell>
          <cell r="P13">
            <v>17041908</v>
          </cell>
          <cell r="Q13">
            <v>401378</v>
          </cell>
          <cell r="R13">
            <v>3062331</v>
          </cell>
          <cell r="S13">
            <v>884131</v>
          </cell>
        </row>
        <row r="29">
          <cell r="N29">
            <v>2347560</v>
          </cell>
          <cell r="O29">
            <v>2347560</v>
          </cell>
          <cell r="P29">
            <v>828648</v>
          </cell>
          <cell r="Q29">
            <v>0</v>
          </cell>
          <cell r="R29">
            <v>0</v>
          </cell>
          <cell r="S29">
            <v>0</v>
          </cell>
        </row>
        <row r="45">
          <cell r="N45">
            <v>4951053</v>
          </cell>
          <cell r="O45">
            <v>5537422</v>
          </cell>
          <cell r="P45">
            <v>5537422</v>
          </cell>
          <cell r="Q45">
            <v>297149</v>
          </cell>
          <cell r="R45">
            <v>244514</v>
          </cell>
          <cell r="S45">
            <v>244514</v>
          </cell>
        </row>
        <row r="61">
          <cell r="K61" t="str">
            <v>7
</v>
          </cell>
          <cell r="N61">
            <v>52158398</v>
          </cell>
          <cell r="O61">
            <v>60389297</v>
          </cell>
          <cell r="P61">
            <v>56540082</v>
          </cell>
          <cell r="Q61">
            <v>8998117</v>
          </cell>
          <cell r="R61">
            <v>15265031</v>
          </cell>
          <cell r="S61">
            <v>13926461</v>
          </cell>
        </row>
        <row r="77">
          <cell r="N77">
            <v>0</v>
          </cell>
          <cell r="O77">
            <v>0</v>
          </cell>
          <cell r="P77">
            <v>0</v>
          </cell>
          <cell r="Q77">
            <v>0</v>
          </cell>
          <cell r="R77">
            <v>0</v>
          </cell>
          <cell r="S77">
            <v>0</v>
          </cell>
        </row>
      </sheetData>
      <sheetData sheetId="9">
        <row r="13">
          <cell r="N13">
            <v>83065170</v>
          </cell>
          <cell r="O13">
            <v>159080350</v>
          </cell>
          <cell r="P13">
            <v>94677265</v>
          </cell>
          <cell r="Q13">
            <v>2229879</v>
          </cell>
          <cell r="R13">
            <v>17012950</v>
          </cell>
          <cell r="S13">
            <v>4911841</v>
          </cell>
        </row>
        <row r="29">
          <cell r="N29">
            <v>13042000</v>
          </cell>
          <cell r="O29">
            <v>13042000</v>
          </cell>
          <cell r="P29">
            <v>4603600</v>
          </cell>
          <cell r="Q29">
            <v>0</v>
          </cell>
          <cell r="R29">
            <v>0</v>
          </cell>
          <cell r="S29">
            <v>0</v>
          </cell>
        </row>
        <row r="45">
          <cell r="N45">
            <v>27505850</v>
          </cell>
          <cell r="O45">
            <v>30763455</v>
          </cell>
          <cell r="P45">
            <v>30763455</v>
          </cell>
          <cell r="Q45">
            <v>1650826</v>
          </cell>
          <cell r="R45">
            <v>1358413</v>
          </cell>
          <cell r="S45">
            <v>1358413</v>
          </cell>
        </row>
        <row r="61">
          <cell r="K61">
            <v>36</v>
          </cell>
          <cell r="N61">
            <v>289768880</v>
          </cell>
          <cell r="O61">
            <v>335496095</v>
          </cell>
          <cell r="P61">
            <v>314111567</v>
          </cell>
          <cell r="Q61">
            <v>49989541</v>
          </cell>
          <cell r="R61">
            <v>84805730</v>
          </cell>
          <cell r="S61">
            <v>77369226</v>
          </cell>
        </row>
        <row r="77">
          <cell r="N77">
            <v>0</v>
          </cell>
          <cell r="O77">
            <v>0</v>
          </cell>
          <cell r="P77">
            <v>0</v>
          </cell>
          <cell r="Q77">
            <v>0</v>
          </cell>
          <cell r="R77">
            <v>0</v>
          </cell>
          <cell r="S77">
            <v>0</v>
          </cell>
        </row>
      </sheetData>
      <sheetData sheetId="10">
        <row r="13">
          <cell r="N13">
            <v>29903461</v>
          </cell>
          <cell r="O13">
            <v>57268926</v>
          </cell>
          <cell r="P13">
            <v>34083815</v>
          </cell>
          <cell r="Q13">
            <v>802757</v>
          </cell>
          <cell r="R13">
            <v>6124662</v>
          </cell>
          <cell r="S13">
            <v>1768263</v>
          </cell>
        </row>
        <row r="29">
          <cell r="N29">
            <v>4695120</v>
          </cell>
          <cell r="O29">
            <v>4695120</v>
          </cell>
          <cell r="P29">
            <v>1657296</v>
          </cell>
          <cell r="Q29">
            <v>0</v>
          </cell>
          <cell r="R29">
            <v>0</v>
          </cell>
          <cell r="S29">
            <v>0</v>
          </cell>
        </row>
        <row r="45">
          <cell r="N45">
            <v>9902106</v>
          </cell>
          <cell r="O45">
            <v>11074844</v>
          </cell>
          <cell r="P45">
            <v>11074844</v>
          </cell>
          <cell r="Q45">
            <v>594297</v>
          </cell>
          <cell r="R45">
            <v>489029</v>
          </cell>
          <cell r="S45">
            <v>489029</v>
          </cell>
        </row>
        <row r="61">
          <cell r="K61">
            <v>12</v>
          </cell>
          <cell r="N61">
            <v>104316797</v>
          </cell>
          <cell r="O61">
            <v>120778594</v>
          </cell>
          <cell r="P61">
            <v>113080164</v>
          </cell>
          <cell r="Q61">
            <v>17996235</v>
          </cell>
          <cell r="R61">
            <v>30530063</v>
          </cell>
          <cell r="S61">
            <v>27852921</v>
          </cell>
        </row>
        <row r="77">
          <cell r="N77">
            <v>0</v>
          </cell>
          <cell r="O77">
            <v>0</v>
          </cell>
          <cell r="Q77">
            <v>0</v>
          </cell>
          <cell r="R77">
            <v>0</v>
          </cell>
          <cell r="S77">
            <v>0</v>
          </cell>
        </row>
      </sheetData>
      <sheetData sheetId="11">
        <row r="13">
          <cell r="N13">
            <v>78081260</v>
          </cell>
          <cell r="O13">
            <v>149535529</v>
          </cell>
          <cell r="P13">
            <v>88996629</v>
          </cell>
          <cell r="Q13">
            <v>2096087</v>
          </cell>
          <cell r="R13">
            <v>15992173</v>
          </cell>
          <cell r="S13">
            <v>4617130</v>
          </cell>
        </row>
        <row r="29">
          <cell r="N29">
            <v>12259480</v>
          </cell>
          <cell r="O29">
            <v>12259480</v>
          </cell>
          <cell r="P29">
            <v>4327384</v>
          </cell>
          <cell r="Q29">
            <v>0</v>
          </cell>
          <cell r="R29">
            <v>0</v>
          </cell>
          <cell r="S29">
            <v>0</v>
          </cell>
        </row>
        <row r="45">
          <cell r="N45">
            <v>25855499</v>
          </cell>
          <cell r="O45">
            <v>28917648</v>
          </cell>
          <cell r="P45">
            <v>28917648</v>
          </cell>
          <cell r="Q45">
            <v>1551777</v>
          </cell>
          <cell r="R45">
            <v>1276908</v>
          </cell>
          <cell r="S45">
            <v>1276908</v>
          </cell>
        </row>
        <row r="61">
          <cell r="K61">
            <v>33</v>
          </cell>
          <cell r="N61">
            <v>272382747</v>
          </cell>
          <cell r="O61">
            <v>315366329</v>
          </cell>
          <cell r="P61">
            <v>295264873</v>
          </cell>
          <cell r="Q61">
            <v>46990169</v>
          </cell>
          <cell r="R61">
            <v>79717386</v>
          </cell>
          <cell r="S61">
            <v>72727072</v>
          </cell>
        </row>
        <row r="77">
          <cell r="N77">
            <v>0</v>
          </cell>
          <cell r="O77">
            <v>0</v>
          </cell>
          <cell r="P77">
            <v>0</v>
          </cell>
          <cell r="Q77">
            <v>0</v>
          </cell>
          <cell r="R77">
            <v>0</v>
          </cell>
        </row>
      </sheetData>
      <sheetData sheetId="12">
        <row r="13">
          <cell r="N13">
            <v>111307328</v>
          </cell>
          <cell r="O13">
            <v>213167669</v>
          </cell>
          <cell r="P13">
            <v>126867535</v>
          </cell>
          <cell r="Q13">
            <v>2988038</v>
          </cell>
          <cell r="R13">
            <v>22797353</v>
          </cell>
          <cell r="S13">
            <v>6581866</v>
          </cell>
        </row>
        <row r="29">
          <cell r="N29">
            <v>17476280</v>
          </cell>
          <cell r="O29">
            <v>17476280</v>
          </cell>
          <cell r="P29">
            <v>6168824</v>
          </cell>
          <cell r="Q29">
            <v>0</v>
          </cell>
          <cell r="R29">
            <v>0</v>
          </cell>
          <cell r="S29">
            <v>0</v>
          </cell>
        </row>
        <row r="45">
          <cell r="N45">
            <v>36857839</v>
          </cell>
          <cell r="O45">
            <v>41223030</v>
          </cell>
          <cell r="P45">
            <v>41223030</v>
          </cell>
          <cell r="Q45">
            <v>2212107</v>
          </cell>
          <cell r="R45">
            <v>1820273</v>
          </cell>
          <cell r="S45">
            <v>1820273</v>
          </cell>
        </row>
        <row r="61">
          <cell r="K61">
            <v>48</v>
          </cell>
          <cell r="N61">
            <v>388290299</v>
          </cell>
          <cell r="O61">
            <v>449564767</v>
          </cell>
          <cell r="P61">
            <v>420909500</v>
          </cell>
          <cell r="Q61">
            <v>66985985</v>
          </cell>
          <cell r="R61">
            <v>113639678</v>
          </cell>
          <cell r="S61">
            <v>103674763</v>
          </cell>
        </row>
        <row r="77">
          <cell r="N77">
            <v>0</v>
          </cell>
          <cell r="O77">
            <v>0</v>
          </cell>
          <cell r="P77">
            <v>0</v>
          </cell>
          <cell r="Q77">
            <v>0</v>
          </cell>
          <cell r="R77">
            <v>0</v>
          </cell>
          <cell r="S77">
            <v>0</v>
          </cell>
        </row>
      </sheetData>
      <sheetData sheetId="13">
        <row r="13">
          <cell r="N13">
            <v>66452136</v>
          </cell>
          <cell r="O13">
            <v>127264280</v>
          </cell>
          <cell r="P13">
            <v>75741812</v>
          </cell>
          <cell r="Q13">
            <v>1783903</v>
          </cell>
          <cell r="R13">
            <v>13610360</v>
          </cell>
          <cell r="S13">
            <v>3929472</v>
          </cell>
        </row>
        <row r="29">
          <cell r="N29">
            <v>10433600</v>
          </cell>
          <cell r="O29">
            <v>10433600</v>
          </cell>
          <cell r="P29">
            <v>3682880</v>
          </cell>
          <cell r="Q29">
            <v>0</v>
          </cell>
          <cell r="R29">
            <v>0</v>
          </cell>
          <cell r="S29">
            <v>0</v>
          </cell>
        </row>
        <row r="45">
          <cell r="N45">
            <v>22004680</v>
          </cell>
          <cell r="O45">
            <v>24610764</v>
          </cell>
          <cell r="P45">
            <v>24610764</v>
          </cell>
          <cell r="Q45">
            <v>1320661</v>
          </cell>
          <cell r="R45">
            <v>1086730</v>
          </cell>
          <cell r="S45">
            <v>1086730</v>
          </cell>
        </row>
        <row r="61">
          <cell r="K61">
            <v>29</v>
          </cell>
          <cell r="N61">
            <v>231815104</v>
          </cell>
          <cell r="O61">
            <v>268396876</v>
          </cell>
          <cell r="P61">
            <v>251289254</v>
          </cell>
          <cell r="Q61">
            <v>39991633</v>
          </cell>
          <cell r="R61">
            <v>67844584</v>
          </cell>
          <cell r="S61">
            <v>61895381</v>
          </cell>
        </row>
        <row r="77">
          <cell r="N77">
            <v>0</v>
          </cell>
          <cell r="O77">
            <v>0</v>
          </cell>
          <cell r="P77">
            <v>0</v>
          </cell>
          <cell r="Q77">
            <v>0</v>
          </cell>
          <cell r="R77">
            <v>0</v>
          </cell>
          <cell r="S77">
            <v>0</v>
          </cell>
        </row>
      </sheetData>
      <sheetData sheetId="14">
        <row r="13">
          <cell r="N13">
            <v>162807733</v>
          </cell>
          <cell r="O13">
            <v>311797486</v>
          </cell>
          <cell r="P13">
            <v>185567439</v>
          </cell>
          <cell r="Q13">
            <v>4370564</v>
          </cell>
          <cell r="R13">
            <v>33345382</v>
          </cell>
          <cell r="S13">
            <v>9627207</v>
          </cell>
        </row>
        <row r="29">
          <cell r="N29">
            <v>25562320</v>
          </cell>
          <cell r="O29">
            <v>25562320</v>
          </cell>
          <cell r="P29">
            <v>9023056</v>
          </cell>
          <cell r="Q29">
            <v>0</v>
          </cell>
          <cell r="R29">
            <v>0</v>
          </cell>
          <cell r="S29">
            <v>0</v>
          </cell>
        </row>
        <row r="45">
          <cell r="N45">
            <v>53911466</v>
          </cell>
          <cell r="O45">
            <v>60296372</v>
          </cell>
          <cell r="P45">
            <v>60296372</v>
          </cell>
          <cell r="Q45">
            <v>3235620</v>
          </cell>
          <cell r="R45">
            <v>2662489</v>
          </cell>
          <cell r="S45">
            <v>2662489</v>
          </cell>
        </row>
        <row r="61">
          <cell r="K61">
            <v>69</v>
          </cell>
          <cell r="N61">
            <v>567947005</v>
          </cell>
          <cell r="O61">
            <v>657572346</v>
          </cell>
          <cell r="P61">
            <v>615658671</v>
          </cell>
          <cell r="Q61">
            <v>97979501</v>
          </cell>
          <cell r="R61">
            <v>166219230</v>
          </cell>
          <cell r="S61">
            <v>151643683</v>
          </cell>
        </row>
        <row r="77">
          <cell r="N77">
            <v>0</v>
          </cell>
          <cell r="O77">
            <v>0</v>
          </cell>
          <cell r="P77">
            <v>0</v>
          </cell>
          <cell r="Q77">
            <v>0</v>
          </cell>
          <cell r="R77">
            <v>0</v>
          </cell>
          <cell r="S77">
            <v>0</v>
          </cell>
        </row>
      </sheetData>
      <sheetData sheetId="15">
        <row r="13">
          <cell r="N13">
            <v>19935641</v>
          </cell>
          <cell r="O13">
            <v>38179284</v>
          </cell>
          <cell r="P13">
            <v>22722544</v>
          </cell>
          <cell r="Q13">
            <v>535171</v>
          </cell>
          <cell r="R13">
            <v>4083108</v>
          </cell>
          <cell r="S13">
            <v>1178842</v>
          </cell>
        </row>
        <row r="29">
          <cell r="N29">
            <v>3130080</v>
          </cell>
          <cell r="O29">
            <v>3130080</v>
          </cell>
          <cell r="P29">
            <v>1104864</v>
          </cell>
          <cell r="Q29">
            <v>0</v>
          </cell>
          <cell r="R29">
            <v>0</v>
          </cell>
          <cell r="S29">
            <v>0</v>
          </cell>
        </row>
        <row r="45">
          <cell r="N45">
            <v>6601404</v>
          </cell>
          <cell r="O45">
            <v>7383229</v>
          </cell>
          <cell r="P45">
            <v>7383229</v>
          </cell>
          <cell r="Q45">
            <v>396198</v>
          </cell>
          <cell r="R45">
            <v>326019</v>
          </cell>
          <cell r="S45">
            <v>326019</v>
          </cell>
        </row>
        <row r="61">
          <cell r="K61">
            <v>8</v>
          </cell>
          <cell r="N61">
            <v>69544531</v>
          </cell>
          <cell r="O61">
            <v>80519063</v>
          </cell>
          <cell r="P61">
            <v>75386776</v>
          </cell>
          <cell r="Q61">
            <v>11997490</v>
          </cell>
          <cell r="R61">
            <v>20353375</v>
          </cell>
          <cell r="S61">
            <v>18568614</v>
          </cell>
        </row>
        <row r="77">
          <cell r="N77">
            <v>0</v>
          </cell>
          <cell r="O77">
            <v>0</v>
          </cell>
          <cell r="P77">
            <v>0</v>
          </cell>
          <cell r="Q77">
            <v>0</v>
          </cell>
          <cell r="R77">
            <v>0</v>
          </cell>
          <cell r="S77">
            <v>0</v>
          </cell>
        </row>
      </sheetData>
      <sheetData sheetId="16">
        <row r="13">
          <cell r="N13">
            <v>29903461</v>
          </cell>
          <cell r="O13">
            <v>57268926</v>
          </cell>
          <cell r="P13">
            <v>34083815</v>
          </cell>
          <cell r="Q13">
            <v>802757</v>
          </cell>
          <cell r="R13">
            <v>6124662</v>
          </cell>
          <cell r="S13">
            <v>1768263</v>
          </cell>
        </row>
        <row r="29">
          <cell r="N29">
            <v>4695120</v>
          </cell>
          <cell r="O29">
            <v>4695120</v>
          </cell>
          <cell r="P29">
            <v>1657296</v>
          </cell>
          <cell r="Q29">
            <v>0</v>
          </cell>
          <cell r="R29">
            <v>0</v>
          </cell>
          <cell r="S29">
            <v>0</v>
          </cell>
        </row>
        <row r="45">
          <cell r="N45">
            <v>9902106</v>
          </cell>
          <cell r="O45">
            <v>11074844</v>
          </cell>
          <cell r="P45">
            <v>11074844</v>
          </cell>
          <cell r="Q45">
            <v>594297</v>
          </cell>
          <cell r="R45">
            <v>489029</v>
          </cell>
          <cell r="S45">
            <v>489029</v>
          </cell>
        </row>
        <row r="61">
          <cell r="K61">
            <v>13</v>
          </cell>
          <cell r="N61">
            <v>104316797</v>
          </cell>
          <cell r="O61">
            <v>120778594</v>
          </cell>
          <cell r="P61">
            <v>113080164</v>
          </cell>
          <cell r="Q61">
            <v>17996235</v>
          </cell>
          <cell r="R61">
            <v>30530063</v>
          </cell>
          <cell r="S61">
            <v>27852921</v>
          </cell>
        </row>
        <row r="77">
          <cell r="N77">
            <v>0</v>
          </cell>
          <cell r="O77">
            <v>0</v>
          </cell>
          <cell r="P77">
            <v>0</v>
          </cell>
          <cell r="Q77">
            <v>0</v>
          </cell>
          <cell r="R77">
            <v>0</v>
          </cell>
          <cell r="S77">
            <v>0</v>
          </cell>
        </row>
      </sheetData>
      <sheetData sheetId="17">
        <row r="13">
          <cell r="N13">
            <v>38209978</v>
          </cell>
          <cell r="O13">
            <v>73176961</v>
          </cell>
          <cell r="P13">
            <v>43551542</v>
          </cell>
          <cell r="Q13">
            <v>1025745</v>
          </cell>
          <cell r="R13">
            <v>7825957</v>
          </cell>
          <cell r="S13">
            <v>2259447</v>
          </cell>
        </row>
        <row r="29">
          <cell r="N29">
            <v>5999320</v>
          </cell>
          <cell r="O29">
            <v>5999320</v>
          </cell>
          <cell r="P29">
            <v>2117656</v>
          </cell>
          <cell r="Q29">
            <v>0</v>
          </cell>
          <cell r="R29">
            <v>0</v>
          </cell>
          <cell r="S29">
            <v>0</v>
          </cell>
        </row>
        <row r="45">
          <cell r="N45">
            <v>12652691</v>
          </cell>
          <cell r="O45">
            <v>14151189</v>
          </cell>
          <cell r="P45">
            <v>14151189</v>
          </cell>
          <cell r="Q45">
            <v>759380</v>
          </cell>
          <cell r="R45">
            <v>624870</v>
          </cell>
          <cell r="S45">
            <v>624870</v>
          </cell>
        </row>
        <row r="61">
          <cell r="K61">
            <v>17</v>
          </cell>
          <cell r="N61">
            <v>133293685</v>
          </cell>
          <cell r="O61">
            <v>154328204</v>
          </cell>
          <cell r="P61">
            <v>144491321</v>
          </cell>
          <cell r="Q61">
            <v>22995189</v>
          </cell>
          <cell r="R61">
            <v>39010636</v>
          </cell>
          <cell r="S61">
            <v>35589844</v>
          </cell>
        </row>
        <row r="77">
          <cell r="N77">
            <v>0</v>
          </cell>
          <cell r="O77">
            <v>0</v>
          </cell>
          <cell r="P77">
            <v>0</v>
          </cell>
          <cell r="Q77">
            <v>0</v>
          </cell>
          <cell r="R77">
            <v>0</v>
          </cell>
          <cell r="S77">
            <v>0</v>
          </cell>
        </row>
      </sheetData>
      <sheetData sheetId="18">
        <row r="13">
          <cell r="N13">
            <v>6645214</v>
          </cell>
          <cell r="O13">
            <v>12726428</v>
          </cell>
          <cell r="P13">
            <v>7574181</v>
          </cell>
          <cell r="Q13">
            <v>178390</v>
          </cell>
          <cell r="R13">
            <v>1361036</v>
          </cell>
          <cell r="S13">
            <v>392947</v>
          </cell>
        </row>
        <row r="29">
          <cell r="N29">
            <v>1043360</v>
          </cell>
          <cell r="O29">
            <v>1043360</v>
          </cell>
          <cell r="P29">
            <v>368288</v>
          </cell>
          <cell r="Q29">
            <v>0</v>
          </cell>
          <cell r="R29">
            <v>0</v>
          </cell>
          <cell r="S29">
            <v>0</v>
          </cell>
        </row>
        <row r="45">
          <cell r="N45">
            <v>2200468</v>
          </cell>
          <cell r="O45">
            <v>2461076</v>
          </cell>
          <cell r="P45">
            <v>2461076</v>
          </cell>
          <cell r="Q45">
            <v>132066</v>
          </cell>
          <cell r="R45">
            <v>108673</v>
          </cell>
          <cell r="S45">
            <v>108673</v>
          </cell>
        </row>
        <row r="61">
          <cell r="K61">
            <v>3</v>
          </cell>
          <cell r="N61">
            <v>23181510</v>
          </cell>
          <cell r="O61">
            <v>26839688</v>
          </cell>
          <cell r="P61">
            <v>25128925</v>
          </cell>
          <cell r="Q61">
            <v>3999163</v>
          </cell>
          <cell r="R61">
            <v>6784458</v>
          </cell>
          <cell r="S61">
            <v>6189538</v>
          </cell>
        </row>
        <row r="77">
          <cell r="N77">
            <v>0</v>
          </cell>
          <cell r="O77">
            <v>0</v>
          </cell>
          <cell r="P77">
            <v>0</v>
          </cell>
          <cell r="Q77">
            <v>0</v>
          </cell>
          <cell r="R77">
            <v>0</v>
          </cell>
          <cell r="S77">
            <v>0</v>
          </cell>
        </row>
      </sheetData>
      <sheetData sheetId="19">
        <row r="13">
          <cell r="N13">
            <v>39871281</v>
          </cell>
          <cell r="O13">
            <v>76358568</v>
          </cell>
          <cell r="P13">
            <v>45445087</v>
          </cell>
          <cell r="Q13">
            <v>1070342</v>
          </cell>
          <cell r="R13">
            <v>8166216</v>
          </cell>
          <cell r="S13">
            <v>2357683</v>
          </cell>
        </row>
        <row r="29">
          <cell r="N29">
            <v>6260160</v>
          </cell>
          <cell r="O29">
            <v>6260160</v>
          </cell>
          <cell r="P29">
            <v>2209728</v>
          </cell>
          <cell r="Q29">
            <v>0</v>
          </cell>
          <cell r="R29">
            <v>0</v>
          </cell>
          <cell r="S29">
            <v>0</v>
          </cell>
        </row>
        <row r="45">
          <cell r="N45">
            <v>13202808</v>
          </cell>
          <cell r="O45">
            <v>14766457</v>
          </cell>
          <cell r="P45">
            <v>14766457</v>
          </cell>
          <cell r="Q45">
            <v>792398</v>
          </cell>
          <cell r="R45">
            <v>652037</v>
          </cell>
          <cell r="S45">
            <v>652037</v>
          </cell>
        </row>
        <row r="61">
          <cell r="K61">
            <v>16</v>
          </cell>
          <cell r="N61">
            <v>139089063</v>
          </cell>
          <cell r="O61">
            <v>161038125</v>
          </cell>
          <cell r="P61">
            <v>150773553</v>
          </cell>
          <cell r="Q61">
            <v>23994980</v>
          </cell>
          <cell r="R61">
            <v>40706750</v>
          </cell>
          <cell r="S61">
            <v>37137229</v>
          </cell>
        </row>
        <row r="77">
          <cell r="N77">
            <v>0</v>
          </cell>
          <cell r="O77">
            <v>0</v>
          </cell>
          <cell r="P77">
            <v>0</v>
          </cell>
          <cell r="Q77">
            <v>0</v>
          </cell>
          <cell r="R77">
            <v>0</v>
          </cell>
          <cell r="S77">
            <v>0</v>
          </cell>
        </row>
      </sheetData>
      <sheetData sheetId="20">
        <row r="13">
          <cell r="N13">
            <v>16613034</v>
          </cell>
          <cell r="O13">
            <v>31816070</v>
          </cell>
          <cell r="P13">
            <v>18935453</v>
          </cell>
          <cell r="Q13">
            <v>445975</v>
          </cell>
          <cell r="R13">
            <v>3402590</v>
          </cell>
          <cell r="S13">
            <v>982368</v>
          </cell>
        </row>
        <row r="29">
          <cell r="N29">
            <v>2608400</v>
          </cell>
          <cell r="O29">
            <v>2608400</v>
          </cell>
          <cell r="P29">
            <v>920720</v>
          </cell>
          <cell r="Q29">
            <v>0</v>
          </cell>
          <cell r="R29">
            <v>0</v>
          </cell>
          <cell r="S29">
            <v>0</v>
          </cell>
        </row>
        <row r="45">
          <cell r="N45">
            <v>5501170</v>
          </cell>
          <cell r="O45">
            <v>6152691</v>
          </cell>
          <cell r="P45">
            <v>6152691</v>
          </cell>
          <cell r="Q45">
            <v>330165</v>
          </cell>
          <cell r="R45">
            <v>271683</v>
          </cell>
          <cell r="S45">
            <v>271683</v>
          </cell>
        </row>
        <row r="61">
          <cell r="K61">
            <v>8</v>
          </cell>
          <cell r="N61">
            <v>57953776</v>
          </cell>
          <cell r="O61">
            <v>67099219</v>
          </cell>
          <cell r="P61">
            <v>62822314</v>
          </cell>
          <cell r="Q61">
            <v>9997908</v>
          </cell>
          <cell r="R61">
            <v>16961145</v>
          </cell>
          <cell r="S61">
            <v>15473845</v>
          </cell>
        </row>
        <row r="77">
          <cell r="N77">
            <v>0</v>
          </cell>
          <cell r="O77">
            <v>0</v>
          </cell>
          <cell r="Q77">
            <v>0</v>
          </cell>
          <cell r="R77">
            <v>0</v>
          </cell>
          <cell r="S77">
            <v>0</v>
          </cell>
        </row>
      </sheetData>
      <sheetData sheetId="21">
        <row r="13">
          <cell r="N13">
            <v>16613034</v>
          </cell>
          <cell r="O13">
            <v>31816070</v>
          </cell>
          <cell r="P13">
            <v>18935453</v>
          </cell>
          <cell r="Q13">
            <v>445975</v>
          </cell>
          <cell r="R13">
            <v>3402590</v>
          </cell>
          <cell r="S13">
            <v>982368</v>
          </cell>
        </row>
        <row r="29">
          <cell r="N29">
            <v>2608400</v>
          </cell>
          <cell r="O29">
            <v>2608400</v>
          </cell>
          <cell r="P29">
            <v>920720</v>
          </cell>
          <cell r="Q29">
            <v>0</v>
          </cell>
          <cell r="R29">
            <v>0</v>
          </cell>
          <cell r="S29">
            <v>0</v>
          </cell>
        </row>
        <row r="45">
          <cell r="N45">
            <v>5501170</v>
          </cell>
          <cell r="O45">
            <v>6152691</v>
          </cell>
          <cell r="P45">
            <v>6152691</v>
          </cell>
          <cell r="Q45">
            <v>330165</v>
          </cell>
          <cell r="R45">
            <v>271683</v>
          </cell>
          <cell r="S45">
            <v>271683</v>
          </cell>
        </row>
        <row r="61">
          <cell r="K61">
            <v>8</v>
          </cell>
          <cell r="N61">
            <v>57953776</v>
          </cell>
          <cell r="O61">
            <v>67099219</v>
          </cell>
          <cell r="P61">
            <v>62822313</v>
          </cell>
          <cell r="Q61">
            <v>9997908</v>
          </cell>
          <cell r="R61">
            <v>16961145</v>
          </cell>
          <cell r="S61">
            <v>15473845</v>
          </cell>
        </row>
        <row r="77">
          <cell r="N77">
            <v>0</v>
          </cell>
          <cell r="O77">
            <v>0</v>
          </cell>
          <cell r="P77">
            <v>0</v>
          </cell>
          <cell r="Q77">
            <v>0</v>
          </cell>
          <cell r="R77">
            <v>0</v>
          </cell>
          <cell r="S77">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tas"/>
      <sheetName val="Actividades"/>
      <sheetName val="01 USAQUEN"/>
      <sheetName val="02-CHAPINERO"/>
      <sheetName val="03-SANTAFE"/>
      <sheetName val="04-SAN CRISTOBAL"/>
      <sheetName val="05-USME"/>
      <sheetName val="06-TUNJUELITO"/>
      <sheetName val="07-BOSA"/>
      <sheetName val="08-KENNEDY"/>
      <sheetName val="09-FONTIBON"/>
      <sheetName val="10-ENGATIVA"/>
      <sheetName val="11-SUBA"/>
      <sheetName val="12-BARRIOS UNIDOS"/>
      <sheetName val="13-TEUSAQUILLO"/>
      <sheetName val="14-MARTIRES"/>
      <sheetName val="15-ANTONIO NARIÑO"/>
      <sheetName val="16-PUENTE ARANDA"/>
      <sheetName val="17-CANDELARIA"/>
      <sheetName val="18-RAFAEL URIBE"/>
      <sheetName val="19-CIUDAD BOLIVAR"/>
      <sheetName val="20-SUMAPAZ"/>
      <sheetName val="99-METROPOLITANO"/>
    </sheetNames>
    <sheetDataSet>
      <sheetData sheetId="0">
        <row r="16">
          <cell r="S16">
            <v>419410700</v>
          </cell>
          <cell r="T16">
            <v>67465000</v>
          </cell>
          <cell r="U16">
            <v>865852095</v>
          </cell>
          <cell r="V16">
            <v>786793541</v>
          </cell>
        </row>
        <row r="32">
          <cell r="S32">
            <v>15291000</v>
          </cell>
          <cell r="T32">
            <v>15291000</v>
          </cell>
          <cell r="U32">
            <v>152770200</v>
          </cell>
          <cell r="V32">
            <v>100174617</v>
          </cell>
        </row>
        <row r="48">
          <cell r="S48">
            <v>91315800</v>
          </cell>
          <cell r="T48">
            <v>23650000</v>
          </cell>
          <cell r="U48">
            <v>118705227</v>
          </cell>
          <cell r="V48">
            <v>118705227</v>
          </cell>
        </row>
        <row r="64">
          <cell r="S64">
            <v>4759318500</v>
          </cell>
          <cell r="T64">
            <v>2251410954</v>
          </cell>
          <cell r="U64">
            <v>2873753950</v>
          </cell>
          <cell r="V64">
            <v>2304092035</v>
          </cell>
        </row>
        <row r="80">
          <cell r="S80">
            <v>0</v>
          </cell>
          <cell r="T80">
            <v>0</v>
          </cell>
          <cell r="U80">
            <v>24927767</v>
          </cell>
          <cell r="V80">
            <v>24400100</v>
          </cell>
        </row>
        <row r="96">
          <cell r="S96">
            <v>5285336000</v>
          </cell>
          <cell r="T96">
            <v>2357816954</v>
          </cell>
          <cell r="U96">
            <v>4036009239</v>
          </cell>
          <cell r="V96">
            <v>3334165520</v>
          </cell>
        </row>
        <row r="97">
          <cell r="S97">
            <v>5285336000</v>
          </cell>
          <cell r="T97">
            <v>2357816954</v>
          </cell>
          <cell r="U97">
            <v>4036009239</v>
          </cell>
          <cell r="V97">
            <v>3334165520</v>
          </cell>
        </row>
        <row r="98">
          <cell r="S98">
            <v>0</v>
          </cell>
          <cell r="T98">
            <v>0</v>
          </cell>
          <cell r="U98">
            <v>0</v>
          </cell>
          <cell r="V98">
            <v>0</v>
          </cell>
        </row>
      </sheetData>
      <sheetData sheetId="1">
        <row r="14">
          <cell r="O14">
            <v>406990000</v>
          </cell>
          <cell r="P14">
            <v>67465000</v>
          </cell>
          <cell r="Q14">
            <v>809288949</v>
          </cell>
          <cell r="R14">
            <v>771888701</v>
          </cell>
        </row>
        <row r="15">
          <cell r="O15">
            <v>12420700</v>
          </cell>
          <cell r="P15">
            <v>0</v>
          </cell>
          <cell r="Q15">
            <v>56563146</v>
          </cell>
          <cell r="R15">
            <v>14904840</v>
          </cell>
        </row>
        <row r="17">
          <cell r="O17">
            <v>419410700</v>
          </cell>
          <cell r="P17">
            <v>67465000</v>
          </cell>
          <cell r="Q17">
            <v>865852095</v>
          </cell>
          <cell r="R17">
            <v>786793541</v>
          </cell>
        </row>
        <row r="18">
          <cell r="O18">
            <v>15291000</v>
          </cell>
          <cell r="P18">
            <v>15291000</v>
          </cell>
          <cell r="Q18">
            <v>152770200</v>
          </cell>
          <cell r="R18">
            <v>100174617</v>
          </cell>
        </row>
        <row r="19">
          <cell r="O19">
            <v>15291000</v>
          </cell>
          <cell r="P19">
            <v>15291000</v>
          </cell>
          <cell r="Q19">
            <v>152770200</v>
          </cell>
          <cell r="R19">
            <v>100174617</v>
          </cell>
        </row>
        <row r="20">
          <cell r="O20">
            <v>91315800</v>
          </cell>
          <cell r="P20">
            <v>23650000</v>
          </cell>
          <cell r="Q20">
            <v>118705227</v>
          </cell>
          <cell r="R20">
            <v>118705227</v>
          </cell>
        </row>
        <row r="21">
          <cell r="O21">
            <v>91315800</v>
          </cell>
          <cell r="P21">
            <v>23650000</v>
          </cell>
          <cell r="Q21">
            <v>118705227</v>
          </cell>
          <cell r="R21">
            <v>118705227</v>
          </cell>
        </row>
        <row r="22">
          <cell r="O22">
            <v>73749200</v>
          </cell>
          <cell r="P22">
            <v>34235600</v>
          </cell>
          <cell r="Q22">
            <v>133021487</v>
          </cell>
          <cell r="R22">
            <v>69258894</v>
          </cell>
        </row>
        <row r="23">
          <cell r="O23">
            <v>3024794700</v>
          </cell>
          <cell r="P23">
            <v>1401422434</v>
          </cell>
          <cell r="Q23">
            <v>1252870403</v>
          </cell>
          <cell r="R23">
            <v>1252870403</v>
          </cell>
        </row>
        <row r="24">
          <cell r="O24">
            <v>1660774600</v>
          </cell>
          <cell r="P24">
            <v>815752920</v>
          </cell>
          <cell r="Q24">
            <v>1487862060</v>
          </cell>
          <cell r="R24">
            <v>981962738</v>
          </cell>
        </row>
        <row r="25">
          <cell r="O25">
            <v>4759318500</v>
          </cell>
          <cell r="P25">
            <v>2251410954</v>
          </cell>
          <cell r="Q25">
            <v>2873753950</v>
          </cell>
          <cell r="R25">
            <v>2304092035</v>
          </cell>
        </row>
        <row r="26">
          <cell r="O26">
            <v>0</v>
          </cell>
          <cell r="P26">
            <v>0</v>
          </cell>
          <cell r="Q26">
            <v>24927767</v>
          </cell>
          <cell r="R26">
            <v>24400100</v>
          </cell>
        </row>
        <row r="27">
          <cell r="O27">
            <v>0</v>
          </cell>
          <cell r="P27">
            <v>0</v>
          </cell>
          <cell r="Q27">
            <v>24927767</v>
          </cell>
          <cell r="R27">
            <v>24400100</v>
          </cell>
        </row>
        <row r="28">
          <cell r="O28">
            <v>5285336000</v>
          </cell>
          <cell r="P28">
            <v>2357816954</v>
          </cell>
          <cell r="Q28">
            <v>4036009239</v>
          </cell>
          <cell r="R28">
            <v>3334165520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Hoja2">
    <tabColor rgb="FFFFC000"/>
  </sheetPr>
  <dimension ref="A1:BZ372"/>
  <sheetViews>
    <sheetView showGridLines="0" zoomScale="85" zoomScaleNormal="85" zoomScalePageLayoutView="0" workbookViewId="0" topLeftCell="H11">
      <selection activeCell="F15" sqref="F15"/>
    </sheetView>
  </sheetViews>
  <sheetFormatPr defaultColWidth="11.421875" defaultRowHeight="18" customHeight="1"/>
  <cols>
    <col min="1" max="1" width="7.57421875" style="2" hidden="1" customWidth="1"/>
    <col min="2" max="2" width="4.7109375" style="2" hidden="1" customWidth="1"/>
    <col min="3" max="3" width="5.140625" style="2" hidden="1" customWidth="1"/>
    <col min="4" max="4" width="7.421875" style="2" hidden="1" customWidth="1"/>
    <col min="5" max="5" width="9.421875" style="2" hidden="1" customWidth="1"/>
    <col min="6" max="6" width="9.28125" style="2" hidden="1" customWidth="1"/>
    <col min="7" max="7" width="14.8515625" style="2" hidden="1" customWidth="1"/>
    <col min="8" max="8" width="9.28125" style="3" customWidth="1"/>
    <col min="9" max="9" width="40.7109375" style="3" customWidth="1"/>
    <col min="10" max="10" width="6.28125" style="3" customWidth="1"/>
    <col min="11" max="12" width="5.57421875" style="3" customWidth="1"/>
    <col min="13" max="13" width="7.7109375" style="3" customWidth="1"/>
    <col min="14" max="15" width="11.7109375" style="3" customWidth="1"/>
    <col min="16" max="16" width="12.57421875" style="3" customWidth="1"/>
    <col min="17" max="17" width="18.421875" style="2" customWidth="1"/>
    <col min="18" max="18" width="24.28125" style="2" customWidth="1"/>
    <col min="19" max="19" width="21.8515625" style="2" customWidth="1"/>
    <col min="20" max="20" width="19.7109375" style="2" customWidth="1"/>
    <col min="21" max="22" width="17.8515625" style="2" customWidth="1"/>
    <col min="23" max="23" width="39.8515625" style="2" customWidth="1"/>
    <col min="24" max="27" width="50.7109375" style="2" customWidth="1"/>
    <col min="28" max="28" width="35.28125" style="2" customWidth="1"/>
    <col min="29" max="44" width="10.7109375" style="2" customWidth="1"/>
    <col min="45" max="45" width="15.57421875" style="2" bestFit="1" customWidth="1"/>
    <col min="46" max="46" width="17.00390625" style="2" customWidth="1"/>
    <col min="47" max="47" width="18.00390625" style="2" customWidth="1"/>
    <col min="48" max="48" width="18.00390625" style="224" customWidth="1"/>
    <col min="49" max="50" width="18.00390625" style="2" customWidth="1"/>
    <col min="51" max="51" width="14.421875" style="2" bestFit="1" customWidth="1"/>
    <col min="52" max="53" width="14.8515625" style="2" customWidth="1"/>
    <col min="54" max="54" width="14.421875" style="2" customWidth="1"/>
    <col min="55" max="55" width="18.00390625" style="2" customWidth="1"/>
    <col min="56" max="57" width="14.00390625" style="2" customWidth="1"/>
    <col min="58" max="60" width="11.421875" style="2" customWidth="1"/>
    <col min="61" max="78" width="11.421875" style="3" customWidth="1"/>
    <col min="79" max="16384" width="11.421875" style="2" customWidth="1"/>
  </cols>
  <sheetData>
    <row r="1" spans="1:48" s="189" customFormat="1" ht="18" customHeight="1">
      <c r="A1" s="173"/>
      <c r="B1" s="174"/>
      <c r="C1" s="174"/>
      <c r="D1" s="175"/>
      <c r="E1" s="176" t="s">
        <v>79</v>
      </c>
      <c r="F1" s="177"/>
      <c r="G1" s="177"/>
      <c r="H1" s="177"/>
      <c r="I1" s="177"/>
      <c r="J1" s="177"/>
      <c r="K1" s="177"/>
      <c r="L1" s="177"/>
      <c r="M1" s="177"/>
      <c r="N1" s="178"/>
      <c r="O1" s="179" t="s">
        <v>80</v>
      </c>
      <c r="P1" s="180"/>
      <c r="Q1" s="180"/>
      <c r="R1" s="181"/>
      <c r="S1" s="182"/>
      <c r="T1" s="183"/>
      <c r="U1" s="183"/>
      <c r="V1" s="184"/>
      <c r="W1" s="182"/>
      <c r="X1" s="183"/>
      <c r="Y1" s="185"/>
      <c r="Z1" s="186" t="s">
        <v>81</v>
      </c>
      <c r="AA1" s="187"/>
      <c r="AB1" s="187"/>
      <c r="AC1" s="187"/>
      <c r="AD1" s="187"/>
      <c r="AE1" s="187"/>
      <c r="AF1" s="187"/>
      <c r="AG1" s="187"/>
      <c r="AH1" s="187"/>
      <c r="AI1" s="187"/>
      <c r="AJ1" s="188"/>
      <c r="AK1" s="179" t="s">
        <v>80</v>
      </c>
      <c r="AL1" s="180"/>
      <c r="AM1" s="180"/>
      <c r="AN1" s="181"/>
      <c r="AO1" s="182"/>
      <c r="AP1" s="183"/>
      <c r="AQ1" s="183"/>
      <c r="AR1" s="184"/>
      <c r="AV1" s="190"/>
    </row>
    <row r="2" spans="1:48" s="189" customFormat="1" ht="18" customHeight="1">
      <c r="A2" s="191"/>
      <c r="B2" s="192"/>
      <c r="C2" s="192"/>
      <c r="D2" s="193"/>
      <c r="E2" s="194"/>
      <c r="F2" s="195"/>
      <c r="G2" s="195"/>
      <c r="H2" s="195"/>
      <c r="I2" s="195"/>
      <c r="J2" s="195"/>
      <c r="K2" s="195"/>
      <c r="L2" s="195"/>
      <c r="M2" s="195"/>
      <c r="N2" s="196"/>
      <c r="O2" s="197"/>
      <c r="P2" s="198"/>
      <c r="Q2" s="198"/>
      <c r="R2" s="199"/>
      <c r="S2" s="200"/>
      <c r="T2" s="201"/>
      <c r="U2" s="201"/>
      <c r="V2" s="202"/>
      <c r="W2" s="200"/>
      <c r="X2" s="201"/>
      <c r="Y2" s="203"/>
      <c r="Z2" s="204"/>
      <c r="AA2" s="205"/>
      <c r="AB2" s="205"/>
      <c r="AC2" s="205"/>
      <c r="AD2" s="205"/>
      <c r="AE2" s="205"/>
      <c r="AF2" s="205"/>
      <c r="AG2" s="205"/>
      <c r="AH2" s="205"/>
      <c r="AI2" s="205"/>
      <c r="AJ2" s="206"/>
      <c r="AK2" s="197"/>
      <c r="AL2" s="198"/>
      <c r="AM2" s="198"/>
      <c r="AN2" s="199"/>
      <c r="AO2" s="200"/>
      <c r="AP2" s="201"/>
      <c r="AQ2" s="201"/>
      <c r="AR2" s="202"/>
      <c r="AV2" s="190"/>
    </row>
    <row r="3" spans="1:48" s="189" customFormat="1" ht="18" customHeight="1">
      <c r="A3" s="191"/>
      <c r="B3" s="192"/>
      <c r="C3" s="192"/>
      <c r="D3" s="193"/>
      <c r="E3" s="194"/>
      <c r="F3" s="195"/>
      <c r="G3" s="195"/>
      <c r="H3" s="195"/>
      <c r="I3" s="195"/>
      <c r="J3" s="195"/>
      <c r="K3" s="195"/>
      <c r="L3" s="195"/>
      <c r="M3" s="195"/>
      <c r="N3" s="196"/>
      <c r="O3" s="197"/>
      <c r="P3" s="198"/>
      <c r="Q3" s="198"/>
      <c r="R3" s="199"/>
      <c r="S3" s="200"/>
      <c r="T3" s="201"/>
      <c r="U3" s="201"/>
      <c r="V3" s="202"/>
      <c r="W3" s="200"/>
      <c r="X3" s="201"/>
      <c r="Y3" s="203"/>
      <c r="Z3" s="204"/>
      <c r="AA3" s="205"/>
      <c r="AB3" s="205"/>
      <c r="AC3" s="205"/>
      <c r="AD3" s="205"/>
      <c r="AE3" s="205"/>
      <c r="AF3" s="205"/>
      <c r="AG3" s="205"/>
      <c r="AH3" s="205"/>
      <c r="AI3" s="205"/>
      <c r="AJ3" s="206"/>
      <c r="AK3" s="197"/>
      <c r="AL3" s="198"/>
      <c r="AM3" s="198"/>
      <c r="AN3" s="199"/>
      <c r="AO3" s="200"/>
      <c r="AP3" s="201"/>
      <c r="AQ3" s="201"/>
      <c r="AR3" s="202"/>
      <c r="AV3" s="190"/>
    </row>
    <row r="4" spans="1:48" s="189" customFormat="1" ht="18" customHeight="1">
      <c r="A4" s="191"/>
      <c r="B4" s="192"/>
      <c r="C4" s="192"/>
      <c r="D4" s="193"/>
      <c r="E4" s="194"/>
      <c r="F4" s="195"/>
      <c r="G4" s="195"/>
      <c r="H4" s="195"/>
      <c r="I4" s="195"/>
      <c r="J4" s="195"/>
      <c r="K4" s="195"/>
      <c r="L4" s="195"/>
      <c r="M4" s="195"/>
      <c r="N4" s="196"/>
      <c r="O4" s="197"/>
      <c r="P4" s="198"/>
      <c r="Q4" s="198"/>
      <c r="R4" s="199"/>
      <c r="S4" s="200"/>
      <c r="T4" s="201"/>
      <c r="U4" s="201"/>
      <c r="V4" s="202"/>
      <c r="W4" s="200"/>
      <c r="X4" s="201"/>
      <c r="Y4" s="203"/>
      <c r="Z4" s="204"/>
      <c r="AA4" s="205"/>
      <c r="AB4" s="205"/>
      <c r="AC4" s="205"/>
      <c r="AD4" s="205"/>
      <c r="AE4" s="205"/>
      <c r="AF4" s="205"/>
      <c r="AG4" s="205"/>
      <c r="AH4" s="205"/>
      <c r="AI4" s="205"/>
      <c r="AJ4" s="206"/>
      <c r="AK4" s="197"/>
      <c r="AL4" s="198"/>
      <c r="AM4" s="198"/>
      <c r="AN4" s="199"/>
      <c r="AO4" s="200"/>
      <c r="AP4" s="201"/>
      <c r="AQ4" s="201"/>
      <c r="AR4" s="202"/>
      <c r="AV4" s="190"/>
    </row>
    <row r="5" spans="1:48" s="189" customFormat="1" ht="18" customHeight="1">
      <c r="A5" s="191"/>
      <c r="B5" s="192"/>
      <c r="C5" s="192"/>
      <c r="D5" s="193"/>
      <c r="E5" s="194"/>
      <c r="F5" s="195"/>
      <c r="G5" s="195"/>
      <c r="H5" s="195"/>
      <c r="I5" s="195"/>
      <c r="J5" s="195"/>
      <c r="K5" s="195"/>
      <c r="L5" s="195"/>
      <c r="M5" s="195"/>
      <c r="N5" s="196"/>
      <c r="O5" s="197"/>
      <c r="P5" s="198"/>
      <c r="Q5" s="198"/>
      <c r="R5" s="199"/>
      <c r="S5" s="200"/>
      <c r="T5" s="201"/>
      <c r="U5" s="201"/>
      <c r="V5" s="202"/>
      <c r="W5" s="200"/>
      <c r="X5" s="201"/>
      <c r="Y5" s="203"/>
      <c r="Z5" s="204"/>
      <c r="AA5" s="205"/>
      <c r="AB5" s="205"/>
      <c r="AC5" s="205"/>
      <c r="AD5" s="205"/>
      <c r="AE5" s="205"/>
      <c r="AF5" s="205"/>
      <c r="AG5" s="205"/>
      <c r="AH5" s="205"/>
      <c r="AI5" s="205"/>
      <c r="AJ5" s="206"/>
      <c r="AK5" s="197"/>
      <c r="AL5" s="198"/>
      <c r="AM5" s="198"/>
      <c r="AN5" s="199"/>
      <c r="AO5" s="200"/>
      <c r="AP5" s="201"/>
      <c r="AQ5" s="201"/>
      <c r="AR5" s="202"/>
      <c r="AV5" s="190"/>
    </row>
    <row r="6" spans="1:48" s="189" customFormat="1" ht="18" customHeight="1">
      <c r="A6" s="191"/>
      <c r="B6" s="192"/>
      <c r="C6" s="192"/>
      <c r="D6" s="193"/>
      <c r="E6" s="194"/>
      <c r="F6" s="195"/>
      <c r="G6" s="195"/>
      <c r="H6" s="195"/>
      <c r="I6" s="195"/>
      <c r="J6" s="195"/>
      <c r="K6" s="195"/>
      <c r="L6" s="195"/>
      <c r="M6" s="195"/>
      <c r="N6" s="196"/>
      <c r="O6" s="197"/>
      <c r="P6" s="198"/>
      <c r="Q6" s="198"/>
      <c r="R6" s="199"/>
      <c r="S6" s="200"/>
      <c r="T6" s="201"/>
      <c r="U6" s="201"/>
      <c r="V6" s="202"/>
      <c r="W6" s="200"/>
      <c r="X6" s="201"/>
      <c r="Y6" s="203"/>
      <c r="Z6" s="204"/>
      <c r="AA6" s="205"/>
      <c r="AB6" s="205"/>
      <c r="AC6" s="205"/>
      <c r="AD6" s="205"/>
      <c r="AE6" s="205"/>
      <c r="AF6" s="205"/>
      <c r="AG6" s="205"/>
      <c r="AH6" s="205"/>
      <c r="AI6" s="205"/>
      <c r="AJ6" s="206"/>
      <c r="AK6" s="197"/>
      <c r="AL6" s="198"/>
      <c r="AM6" s="198"/>
      <c r="AN6" s="199"/>
      <c r="AO6" s="200"/>
      <c r="AP6" s="201"/>
      <c r="AQ6" s="201"/>
      <c r="AR6" s="202"/>
      <c r="AV6" s="190"/>
    </row>
    <row r="7" spans="1:48" s="189" customFormat="1" ht="18" customHeight="1">
      <c r="A7" s="191"/>
      <c r="B7" s="192"/>
      <c r="C7" s="192"/>
      <c r="D7" s="193"/>
      <c r="E7" s="194"/>
      <c r="F7" s="195"/>
      <c r="G7" s="195"/>
      <c r="H7" s="195"/>
      <c r="I7" s="195"/>
      <c r="J7" s="195"/>
      <c r="K7" s="195"/>
      <c r="L7" s="195"/>
      <c r="M7" s="195"/>
      <c r="N7" s="196"/>
      <c r="O7" s="197"/>
      <c r="P7" s="198"/>
      <c r="Q7" s="198"/>
      <c r="R7" s="199"/>
      <c r="S7" s="200"/>
      <c r="T7" s="201"/>
      <c r="U7" s="201"/>
      <c r="V7" s="202"/>
      <c r="W7" s="200"/>
      <c r="X7" s="201"/>
      <c r="Y7" s="203"/>
      <c r="Z7" s="204"/>
      <c r="AA7" s="205"/>
      <c r="AB7" s="205"/>
      <c r="AC7" s="205"/>
      <c r="AD7" s="205"/>
      <c r="AE7" s="205"/>
      <c r="AF7" s="205"/>
      <c r="AG7" s="205"/>
      <c r="AH7" s="205"/>
      <c r="AI7" s="205"/>
      <c r="AJ7" s="206"/>
      <c r="AK7" s="197"/>
      <c r="AL7" s="198"/>
      <c r="AM7" s="198"/>
      <c r="AN7" s="199"/>
      <c r="AO7" s="200"/>
      <c r="AP7" s="201"/>
      <c r="AQ7" s="201"/>
      <c r="AR7" s="202"/>
      <c r="AV7" s="190"/>
    </row>
    <row r="8" spans="1:48" s="189" customFormat="1" ht="18" customHeight="1" thickBot="1">
      <c r="A8" s="207"/>
      <c r="B8" s="208"/>
      <c r="C8" s="208"/>
      <c r="D8" s="209"/>
      <c r="E8" s="210"/>
      <c r="F8" s="211"/>
      <c r="G8" s="211"/>
      <c r="H8" s="211"/>
      <c r="I8" s="211"/>
      <c r="J8" s="211"/>
      <c r="K8" s="211"/>
      <c r="L8" s="211"/>
      <c r="M8" s="211"/>
      <c r="N8" s="212"/>
      <c r="O8" s="213"/>
      <c r="P8" s="214"/>
      <c r="Q8" s="214"/>
      <c r="R8" s="215"/>
      <c r="S8" s="216"/>
      <c r="T8" s="217"/>
      <c r="U8" s="217"/>
      <c r="V8" s="218"/>
      <c r="W8" s="216"/>
      <c r="X8" s="217"/>
      <c r="Y8" s="219"/>
      <c r="Z8" s="220"/>
      <c r="AA8" s="221"/>
      <c r="AB8" s="221"/>
      <c r="AC8" s="221"/>
      <c r="AD8" s="221"/>
      <c r="AE8" s="221"/>
      <c r="AF8" s="221"/>
      <c r="AG8" s="221"/>
      <c r="AH8" s="221"/>
      <c r="AI8" s="221"/>
      <c r="AJ8" s="222"/>
      <c r="AK8" s="213"/>
      <c r="AL8" s="214"/>
      <c r="AM8" s="214"/>
      <c r="AN8" s="215"/>
      <c r="AO8" s="216"/>
      <c r="AP8" s="217"/>
      <c r="AQ8" s="217"/>
      <c r="AR8" s="218"/>
      <c r="AV8" s="190"/>
    </row>
    <row r="10" spans="9:10" ht="18" customHeight="1">
      <c r="I10" s="223" t="s">
        <v>82</v>
      </c>
      <c r="J10" s="223"/>
    </row>
    <row r="11" spans="9:10" ht="18" customHeight="1">
      <c r="I11" s="223" t="s">
        <v>83</v>
      </c>
      <c r="J11" s="223"/>
    </row>
    <row r="12" spans="9:10" ht="18" customHeight="1">
      <c r="I12" s="223" t="s">
        <v>84</v>
      </c>
      <c r="J12" s="223"/>
    </row>
    <row r="13" spans="9:10" ht="18" customHeight="1">
      <c r="I13" s="223" t="s">
        <v>85</v>
      </c>
      <c r="J13" s="223"/>
    </row>
    <row r="14" spans="7:57" ht="31.5" customHeight="1">
      <c r="G14" s="225" t="s">
        <v>86</v>
      </c>
      <c r="H14" s="226" t="s">
        <v>87</v>
      </c>
      <c r="I14" s="226" t="s">
        <v>23</v>
      </c>
      <c r="J14" s="227" t="s">
        <v>19</v>
      </c>
      <c r="K14" s="138"/>
      <c r="L14" s="139"/>
      <c r="M14" s="135"/>
      <c r="N14" s="135"/>
      <c r="O14" s="154" t="s">
        <v>0</v>
      </c>
      <c r="P14" s="154"/>
      <c r="Q14" s="154" t="s">
        <v>3</v>
      </c>
      <c r="R14" s="154"/>
      <c r="S14" s="154" t="s">
        <v>4</v>
      </c>
      <c r="T14" s="154"/>
      <c r="U14" s="154" t="s">
        <v>5</v>
      </c>
      <c r="V14" s="154"/>
      <c r="W14" s="153" t="s">
        <v>12</v>
      </c>
      <c r="X14" s="153" t="s">
        <v>13</v>
      </c>
      <c r="Y14" s="153" t="s">
        <v>14</v>
      </c>
      <c r="Z14" s="153" t="s">
        <v>24</v>
      </c>
      <c r="AA14" s="153" t="s">
        <v>11</v>
      </c>
      <c r="AB14" s="153" t="s">
        <v>88</v>
      </c>
      <c r="AC14" s="153" t="s">
        <v>89</v>
      </c>
      <c r="AD14" s="153"/>
      <c r="AE14" s="153" t="s">
        <v>90</v>
      </c>
      <c r="AF14" s="153"/>
      <c r="AG14" s="153" t="s">
        <v>91</v>
      </c>
      <c r="AH14" s="153"/>
      <c r="AI14" s="153" t="s">
        <v>92</v>
      </c>
      <c r="AJ14" s="153"/>
      <c r="AK14" s="153" t="s">
        <v>93</v>
      </c>
      <c r="AL14" s="153"/>
      <c r="AM14" s="153" t="s">
        <v>94</v>
      </c>
      <c r="AN14" s="153"/>
      <c r="AO14" s="153" t="s">
        <v>95</v>
      </c>
      <c r="AP14" s="153"/>
      <c r="AQ14" s="153" t="s">
        <v>96</v>
      </c>
      <c r="AR14" s="153"/>
      <c r="AZ14" s="148" t="s">
        <v>3</v>
      </c>
      <c r="BA14" s="148"/>
      <c r="BB14" s="148" t="s">
        <v>4</v>
      </c>
      <c r="BC14" s="148"/>
      <c r="BD14" s="148" t="s">
        <v>5</v>
      </c>
      <c r="BE14" s="148"/>
    </row>
    <row r="15" spans="1:57" ht="27.75" customHeight="1" thickBot="1">
      <c r="A15" s="228" t="s">
        <v>97</v>
      </c>
      <c r="B15" s="228" t="s">
        <v>87</v>
      </c>
      <c r="C15" s="228" t="s">
        <v>98</v>
      </c>
      <c r="D15" s="228" t="s">
        <v>99</v>
      </c>
      <c r="E15" s="228" t="s">
        <v>100</v>
      </c>
      <c r="F15" s="228" t="s">
        <v>101</v>
      </c>
      <c r="G15" s="229"/>
      <c r="H15" s="226"/>
      <c r="I15" s="226"/>
      <c r="J15" s="230" t="s">
        <v>16</v>
      </c>
      <c r="K15" s="230" t="s">
        <v>17</v>
      </c>
      <c r="L15" s="230" t="s">
        <v>18</v>
      </c>
      <c r="M15" s="230" t="s">
        <v>20</v>
      </c>
      <c r="N15" s="230" t="s">
        <v>21</v>
      </c>
      <c r="O15" s="136" t="s">
        <v>102</v>
      </c>
      <c r="P15" s="136" t="s">
        <v>103</v>
      </c>
      <c r="Q15" s="136" t="s">
        <v>6</v>
      </c>
      <c r="R15" s="136" t="s">
        <v>7</v>
      </c>
      <c r="S15" s="136" t="s">
        <v>8</v>
      </c>
      <c r="T15" s="136" t="s">
        <v>9</v>
      </c>
      <c r="U15" s="136" t="s">
        <v>1</v>
      </c>
      <c r="V15" s="136" t="s">
        <v>9</v>
      </c>
      <c r="W15" s="153"/>
      <c r="X15" s="153"/>
      <c r="Y15" s="153"/>
      <c r="Z15" s="153"/>
      <c r="AA15" s="153"/>
      <c r="AB15" s="153"/>
      <c r="AC15" s="136" t="s">
        <v>104</v>
      </c>
      <c r="AD15" s="136" t="s">
        <v>105</v>
      </c>
      <c r="AE15" s="136" t="s">
        <v>104</v>
      </c>
      <c r="AF15" s="136" t="s">
        <v>105</v>
      </c>
      <c r="AG15" s="136" t="s">
        <v>104</v>
      </c>
      <c r="AH15" s="136" t="s">
        <v>105</v>
      </c>
      <c r="AI15" s="136" t="s">
        <v>104</v>
      </c>
      <c r="AJ15" s="136" t="s">
        <v>105</v>
      </c>
      <c r="AK15" s="136" t="s">
        <v>104</v>
      </c>
      <c r="AL15" s="136" t="s">
        <v>105</v>
      </c>
      <c r="AM15" s="136" t="s">
        <v>104</v>
      </c>
      <c r="AN15" s="136" t="s">
        <v>105</v>
      </c>
      <c r="AO15" s="136" t="s">
        <v>104</v>
      </c>
      <c r="AP15" s="136" t="s">
        <v>105</v>
      </c>
      <c r="AQ15" s="136" t="s">
        <v>104</v>
      </c>
      <c r="AR15" s="136" t="s">
        <v>105</v>
      </c>
      <c r="AZ15" s="1" t="s">
        <v>6</v>
      </c>
      <c r="BA15" s="1" t="s">
        <v>7</v>
      </c>
      <c r="BB15" s="1" t="s">
        <v>8</v>
      </c>
      <c r="BC15" s="1" t="s">
        <v>9</v>
      </c>
      <c r="BD15" s="1" t="s">
        <v>1</v>
      </c>
      <c r="BE15" s="1" t="s">
        <v>9</v>
      </c>
    </row>
    <row r="16" spans="1:78" s="224" customFormat="1" ht="66" customHeight="1">
      <c r="A16" s="231" t="s">
        <v>106</v>
      </c>
      <c r="B16" s="231" t="s">
        <v>107</v>
      </c>
      <c r="C16" s="231" t="s">
        <v>108</v>
      </c>
      <c r="D16" s="231" t="s">
        <v>109</v>
      </c>
      <c r="E16" s="231" t="s">
        <v>110</v>
      </c>
      <c r="F16" s="231" t="s">
        <v>110</v>
      </c>
      <c r="G16" s="232">
        <v>11</v>
      </c>
      <c r="H16" s="233">
        <v>877</v>
      </c>
      <c r="I16" s="234" t="s">
        <v>111</v>
      </c>
      <c r="J16" s="235"/>
      <c r="K16" s="236" t="s">
        <v>41</v>
      </c>
      <c r="L16" s="236"/>
      <c r="M16" s="237" t="s">
        <v>112</v>
      </c>
      <c r="N16" s="236" t="s">
        <v>60</v>
      </c>
      <c r="O16" s="238">
        <v>1</v>
      </c>
      <c r="P16" s="239">
        <v>0.48</v>
      </c>
      <c r="Q16" s="240">
        <f>SUMIF('Actividades inversión 877'!$B$14:$B$30,'Metas inversión 877'!$B16,'Actividades inversión 877'!M$14:M$30)</f>
        <v>1661303400</v>
      </c>
      <c r="R16" s="240">
        <f>SUMIF('Actividades inversión 877'!$B$14:$B$30,'Metas inversión 877'!$B16,'Actividades inversión 877'!N$14:N$30)</f>
        <v>3181607000</v>
      </c>
      <c r="S16" s="240">
        <f>SUMIF('Actividades inversión 877'!$B$14:$B$30,'Metas inversión 877'!$B16,'Actividades inversión 877'!O$14:O$30)</f>
        <v>1893545300</v>
      </c>
      <c r="T16" s="240">
        <f>SUMIF('Actividades inversión 877'!$B$14:$B$30,'Metas inversión 877'!$B16,'Actividades inversión 877'!P$14:P$30)</f>
        <v>44597587</v>
      </c>
      <c r="U16" s="240">
        <f>SUMIF('Actividades inversión 877'!$B$14:$B$30,'Metas inversión 877'!$B16,'Actividades inversión 877'!Q$14:Q$30)</f>
        <v>340259000</v>
      </c>
      <c r="V16" s="240">
        <f>SUMIF('Actividades inversión 877'!$B$14:$B$30,'Metas inversión 877'!$B16,'Actividades inversión 877'!R$14:R$30)</f>
        <v>98236810</v>
      </c>
      <c r="W16" s="241" t="s">
        <v>113</v>
      </c>
      <c r="X16" s="242" t="s">
        <v>114</v>
      </c>
      <c r="Y16" s="243" t="s">
        <v>115</v>
      </c>
      <c r="Z16" s="243" t="s">
        <v>116</v>
      </c>
      <c r="AA16" s="241" t="s">
        <v>117</v>
      </c>
      <c r="AB16" s="244" t="s">
        <v>118</v>
      </c>
      <c r="AC16" s="245"/>
      <c r="AD16" s="245"/>
      <c r="AE16" s="245"/>
      <c r="AF16" s="245"/>
      <c r="AG16" s="245"/>
      <c r="AH16" s="245"/>
      <c r="AI16" s="245"/>
      <c r="AJ16" s="245"/>
      <c r="AK16" s="245"/>
      <c r="AL16" s="245"/>
      <c r="AM16" s="245"/>
      <c r="AN16" s="245"/>
      <c r="AO16" s="245"/>
      <c r="AP16" s="245"/>
      <c r="AQ16" s="245">
        <f aca="true" t="shared" si="0" ref="AQ16:AR21">+AC16+AE16+AG16+AI16+AK16+AM16+AO16</f>
        <v>0</v>
      </c>
      <c r="AR16" s="246">
        <f t="shared" si="0"/>
        <v>0</v>
      </c>
      <c r="AS16" s="247">
        <f>+R16-S16</f>
        <v>1288061700</v>
      </c>
      <c r="AT16" s="247">
        <f>+S16-T16</f>
        <v>1848947713</v>
      </c>
      <c r="AU16" s="247">
        <f>+U16-V16</f>
        <v>242022190</v>
      </c>
      <c r="AV16" s="248">
        <f>+'[2]Metas'!S16:S31-S16</f>
        <v>-1474134600</v>
      </c>
      <c r="AW16" s="247">
        <f>+'[2]Metas'!T16:T31-T16</f>
        <v>22867413</v>
      </c>
      <c r="AX16" s="247">
        <f>+'[2]Metas'!U16:U31-U16</f>
        <v>525593095</v>
      </c>
      <c r="AY16" s="247">
        <f>+'[2]Metas'!V16:V31-V16</f>
        <v>688556731</v>
      </c>
      <c r="AZ16" s="249">
        <f>SUM('[1]01 USAQUEN:99-METROPOLITANO'!N13)</f>
        <v>1661303400</v>
      </c>
      <c r="BA16" s="249">
        <f>SUM('[1]01 USAQUEN:99-METROPOLITANO'!O13)</f>
        <v>3181607000</v>
      </c>
      <c r="BB16" s="249">
        <f>SUM('[1]01 USAQUEN:99-METROPOLITANO'!P13)</f>
        <v>1893545300</v>
      </c>
      <c r="BC16" s="249">
        <f>SUM('[1]01 USAQUEN:99-METROPOLITANO'!Q13)</f>
        <v>44597587</v>
      </c>
      <c r="BD16" s="249">
        <f>SUM('[1]01 USAQUEN:99-METROPOLITANO'!R13)</f>
        <v>340259000</v>
      </c>
      <c r="BE16" s="249">
        <f>SUM('[1]01 USAQUEN:99-METROPOLITANO'!S13)</f>
        <v>98236810</v>
      </c>
      <c r="BI16" s="3"/>
      <c r="BJ16" s="3"/>
      <c r="BK16" s="3"/>
      <c r="BL16" s="3"/>
      <c r="BM16" s="3"/>
      <c r="BN16" s="3"/>
      <c r="BO16" s="3"/>
      <c r="BP16" s="3"/>
      <c r="BQ16" s="3"/>
      <c r="BR16" s="3"/>
      <c r="BS16" s="3"/>
      <c r="BT16" s="3"/>
      <c r="BU16" s="3"/>
      <c r="BV16" s="3"/>
      <c r="BW16" s="3"/>
      <c r="BX16" s="3"/>
      <c r="BY16" s="3"/>
      <c r="BZ16" s="3"/>
    </row>
    <row r="17" spans="1:78" s="224" customFormat="1" ht="18" customHeight="1">
      <c r="A17" s="231"/>
      <c r="B17" s="231"/>
      <c r="C17" s="231"/>
      <c r="D17" s="231"/>
      <c r="E17" s="231"/>
      <c r="F17" s="231"/>
      <c r="G17" s="232"/>
      <c r="H17" s="250"/>
      <c r="I17" s="251"/>
      <c r="J17" s="252"/>
      <c r="K17" s="252"/>
      <c r="L17" s="252"/>
      <c r="M17" s="253"/>
      <c r="N17" s="252"/>
      <c r="O17" s="254"/>
      <c r="P17" s="255"/>
      <c r="Q17" s="256"/>
      <c r="R17" s="256"/>
      <c r="S17" s="256"/>
      <c r="T17" s="256"/>
      <c r="U17" s="256"/>
      <c r="V17" s="256"/>
      <c r="W17" s="257"/>
      <c r="X17" s="258"/>
      <c r="Y17" s="259"/>
      <c r="Z17" s="259"/>
      <c r="AA17" s="257"/>
      <c r="AB17" s="260" t="s">
        <v>119</v>
      </c>
      <c r="AC17" s="261"/>
      <c r="AD17" s="261"/>
      <c r="AE17" s="261"/>
      <c r="AF17" s="261"/>
      <c r="AG17" s="261"/>
      <c r="AH17" s="261"/>
      <c r="AI17" s="261"/>
      <c r="AJ17" s="261"/>
      <c r="AK17" s="261"/>
      <c r="AL17" s="261"/>
      <c r="AM17" s="261"/>
      <c r="AN17" s="261"/>
      <c r="AO17" s="261"/>
      <c r="AP17" s="261"/>
      <c r="AQ17" s="261">
        <f t="shared" si="0"/>
        <v>0</v>
      </c>
      <c r="AR17" s="262">
        <f t="shared" si="0"/>
        <v>0</v>
      </c>
      <c r="AS17" s="247">
        <f aca="true" t="shared" si="1" ref="AS17:AT80">+R17-S17</f>
        <v>0</v>
      </c>
      <c r="AT17" s="247">
        <f t="shared" si="1"/>
        <v>0</v>
      </c>
      <c r="AU17" s="247">
        <f aca="true" t="shared" si="2" ref="AU17:AU80">+U17-V17</f>
        <v>0</v>
      </c>
      <c r="AV17" s="248">
        <f>+'[2]Metas'!S17:S32-S17</f>
        <v>0</v>
      </c>
      <c r="AW17" s="247">
        <f>+'[2]Metas'!T17:T32-T17</f>
        <v>0</v>
      </c>
      <c r="AX17" s="247">
        <f>+'[2]Metas'!U17:U32-U17</f>
        <v>0</v>
      </c>
      <c r="AY17" s="247">
        <f>+'[2]Metas'!V17:V32-V17</f>
        <v>0</v>
      </c>
      <c r="AZ17" s="249"/>
      <c r="BA17" s="249"/>
      <c r="BB17" s="249"/>
      <c r="BC17" s="249"/>
      <c r="BD17" s="249"/>
      <c r="BE17" s="249"/>
      <c r="BI17" s="3"/>
      <c r="BJ17" s="3"/>
      <c r="BK17" s="3"/>
      <c r="BL17" s="3"/>
      <c r="BM17" s="3"/>
      <c r="BN17" s="3"/>
      <c r="BO17" s="3"/>
      <c r="BP17" s="3"/>
      <c r="BQ17" s="3"/>
      <c r="BR17" s="3"/>
      <c r="BS17" s="3"/>
      <c r="BT17" s="3"/>
      <c r="BU17" s="3"/>
      <c r="BV17" s="3"/>
      <c r="BW17" s="3"/>
      <c r="BX17" s="3"/>
      <c r="BY17" s="3"/>
      <c r="BZ17" s="3"/>
    </row>
    <row r="18" spans="1:78" s="224" customFormat="1" ht="18" customHeight="1">
      <c r="A18" s="231"/>
      <c r="B18" s="231"/>
      <c r="C18" s="231"/>
      <c r="D18" s="231"/>
      <c r="E18" s="231"/>
      <c r="F18" s="231"/>
      <c r="G18" s="232"/>
      <c r="H18" s="250"/>
      <c r="I18" s="251" t="s">
        <v>120</v>
      </c>
      <c r="J18" s="252"/>
      <c r="K18" s="252"/>
      <c r="L18" s="252"/>
      <c r="M18" s="253"/>
      <c r="N18" s="252"/>
      <c r="O18" s="254"/>
      <c r="P18" s="255"/>
      <c r="Q18" s="256"/>
      <c r="R18" s="256"/>
      <c r="S18" s="256"/>
      <c r="T18" s="256"/>
      <c r="U18" s="256"/>
      <c r="V18" s="256"/>
      <c r="W18" s="257"/>
      <c r="X18" s="258"/>
      <c r="Y18" s="259"/>
      <c r="Z18" s="259"/>
      <c r="AA18" s="257"/>
      <c r="AB18" s="260" t="s">
        <v>121</v>
      </c>
      <c r="AC18" s="261"/>
      <c r="AD18" s="261"/>
      <c r="AE18" s="261"/>
      <c r="AF18" s="261"/>
      <c r="AG18" s="261"/>
      <c r="AH18" s="261"/>
      <c r="AI18" s="261"/>
      <c r="AJ18" s="261"/>
      <c r="AK18" s="261"/>
      <c r="AL18" s="261"/>
      <c r="AM18" s="261"/>
      <c r="AN18" s="261"/>
      <c r="AO18" s="261"/>
      <c r="AP18" s="261"/>
      <c r="AQ18" s="261">
        <f t="shared" si="0"/>
        <v>0</v>
      </c>
      <c r="AR18" s="262">
        <f t="shared" si="0"/>
        <v>0</v>
      </c>
      <c r="AS18" s="247">
        <f t="shared" si="1"/>
        <v>0</v>
      </c>
      <c r="AT18" s="247">
        <f t="shared" si="1"/>
        <v>0</v>
      </c>
      <c r="AU18" s="247">
        <f t="shared" si="2"/>
        <v>0</v>
      </c>
      <c r="AV18" s="248">
        <f>+'[2]Metas'!S18:S33-S18</f>
        <v>0</v>
      </c>
      <c r="AW18" s="247">
        <f>+'[2]Metas'!T18:T33-T18</f>
        <v>0</v>
      </c>
      <c r="AX18" s="247">
        <f>+'[2]Metas'!U18:U33-U18</f>
        <v>0</v>
      </c>
      <c r="AY18" s="247">
        <f>+'[2]Metas'!V18:V33-V18</f>
        <v>0</v>
      </c>
      <c r="AZ18" s="249"/>
      <c r="BA18" s="249"/>
      <c r="BB18" s="249"/>
      <c r="BC18" s="249"/>
      <c r="BD18" s="249"/>
      <c r="BE18" s="249"/>
      <c r="BI18" s="3"/>
      <c r="BJ18" s="3"/>
      <c r="BK18" s="3"/>
      <c r="BL18" s="3"/>
      <c r="BM18" s="3"/>
      <c r="BN18" s="3"/>
      <c r="BO18" s="3"/>
      <c r="BP18" s="3"/>
      <c r="BQ18" s="3"/>
      <c r="BR18" s="3"/>
      <c r="BS18" s="3"/>
      <c r="BT18" s="3"/>
      <c r="BU18" s="3"/>
      <c r="BV18" s="3"/>
      <c r="BW18" s="3"/>
      <c r="BX18" s="3"/>
      <c r="BY18" s="3"/>
      <c r="BZ18" s="3"/>
    </row>
    <row r="19" spans="1:78" s="224" customFormat="1" ht="18" customHeight="1">
      <c r="A19" s="231"/>
      <c r="B19" s="231"/>
      <c r="C19" s="231"/>
      <c r="D19" s="231"/>
      <c r="E19" s="231"/>
      <c r="F19" s="231"/>
      <c r="G19" s="232"/>
      <c r="H19" s="250"/>
      <c r="I19" s="251"/>
      <c r="J19" s="252"/>
      <c r="K19" s="252"/>
      <c r="L19" s="252"/>
      <c r="M19" s="253"/>
      <c r="N19" s="252"/>
      <c r="O19" s="254"/>
      <c r="P19" s="255"/>
      <c r="Q19" s="256"/>
      <c r="R19" s="256"/>
      <c r="S19" s="256"/>
      <c r="T19" s="256"/>
      <c r="U19" s="256"/>
      <c r="V19" s="256"/>
      <c r="W19" s="257"/>
      <c r="X19" s="258"/>
      <c r="Y19" s="259"/>
      <c r="Z19" s="259"/>
      <c r="AA19" s="257"/>
      <c r="AB19" s="260" t="s">
        <v>122</v>
      </c>
      <c r="AC19" s="261"/>
      <c r="AD19" s="261"/>
      <c r="AE19" s="261"/>
      <c r="AF19" s="261"/>
      <c r="AG19" s="261"/>
      <c r="AH19" s="261"/>
      <c r="AI19" s="261"/>
      <c r="AJ19" s="261"/>
      <c r="AK19" s="261"/>
      <c r="AL19" s="261"/>
      <c r="AM19" s="261"/>
      <c r="AN19" s="261"/>
      <c r="AO19" s="261"/>
      <c r="AP19" s="261"/>
      <c r="AQ19" s="261">
        <f t="shared" si="0"/>
        <v>0</v>
      </c>
      <c r="AR19" s="262">
        <f t="shared" si="0"/>
        <v>0</v>
      </c>
      <c r="AS19" s="247">
        <f t="shared" si="1"/>
        <v>0</v>
      </c>
      <c r="AT19" s="247">
        <f t="shared" si="1"/>
        <v>0</v>
      </c>
      <c r="AU19" s="247">
        <f t="shared" si="2"/>
        <v>0</v>
      </c>
      <c r="AV19" s="248">
        <f>+'[2]Metas'!S19:S34-S19</f>
        <v>0</v>
      </c>
      <c r="AW19" s="247">
        <f>+'[2]Metas'!T19:T34-T19</f>
        <v>0</v>
      </c>
      <c r="AX19" s="247">
        <f>+'[2]Metas'!U19:U34-U19</f>
        <v>0</v>
      </c>
      <c r="AY19" s="247">
        <f>+'[2]Metas'!V19:V34-V19</f>
        <v>0</v>
      </c>
      <c r="AZ19" s="249"/>
      <c r="BA19" s="249"/>
      <c r="BB19" s="249"/>
      <c r="BC19" s="249"/>
      <c r="BD19" s="249"/>
      <c r="BE19" s="249"/>
      <c r="BI19" s="3"/>
      <c r="BJ19" s="3"/>
      <c r="BK19" s="3"/>
      <c r="BL19" s="3"/>
      <c r="BM19" s="3"/>
      <c r="BN19" s="3"/>
      <c r="BO19" s="3"/>
      <c r="BP19" s="3"/>
      <c r="BQ19" s="3"/>
      <c r="BR19" s="3"/>
      <c r="BS19" s="3"/>
      <c r="BT19" s="3"/>
      <c r="BU19" s="3"/>
      <c r="BV19" s="3"/>
      <c r="BW19" s="3"/>
      <c r="BX19" s="3"/>
      <c r="BY19" s="3"/>
      <c r="BZ19" s="3"/>
    </row>
    <row r="20" spans="1:78" s="224" customFormat="1" ht="18" customHeight="1">
      <c r="A20" s="231"/>
      <c r="B20" s="231"/>
      <c r="C20" s="231"/>
      <c r="D20" s="231"/>
      <c r="E20" s="231"/>
      <c r="F20" s="231"/>
      <c r="G20" s="232"/>
      <c r="H20" s="250"/>
      <c r="I20" s="251"/>
      <c r="J20" s="252"/>
      <c r="K20" s="252"/>
      <c r="L20" s="252"/>
      <c r="M20" s="253"/>
      <c r="N20" s="252"/>
      <c r="O20" s="254"/>
      <c r="P20" s="255"/>
      <c r="Q20" s="256"/>
      <c r="R20" s="256"/>
      <c r="S20" s="256"/>
      <c r="T20" s="256"/>
      <c r="U20" s="256"/>
      <c r="V20" s="256"/>
      <c r="W20" s="257"/>
      <c r="X20" s="258"/>
      <c r="Y20" s="259"/>
      <c r="Z20" s="259"/>
      <c r="AA20" s="257"/>
      <c r="AB20" s="260" t="s">
        <v>123</v>
      </c>
      <c r="AC20" s="261"/>
      <c r="AD20" s="261"/>
      <c r="AE20" s="261"/>
      <c r="AF20" s="261"/>
      <c r="AG20" s="261"/>
      <c r="AH20" s="261"/>
      <c r="AI20" s="261"/>
      <c r="AJ20" s="261"/>
      <c r="AK20" s="261"/>
      <c r="AL20" s="261"/>
      <c r="AM20" s="261"/>
      <c r="AN20" s="261"/>
      <c r="AO20" s="261"/>
      <c r="AP20" s="261"/>
      <c r="AQ20" s="261">
        <f t="shared" si="0"/>
        <v>0</v>
      </c>
      <c r="AR20" s="262">
        <f t="shared" si="0"/>
        <v>0</v>
      </c>
      <c r="AS20" s="247">
        <f t="shared" si="1"/>
        <v>0</v>
      </c>
      <c r="AT20" s="247">
        <f t="shared" si="1"/>
        <v>0</v>
      </c>
      <c r="AU20" s="247">
        <f t="shared" si="2"/>
        <v>0</v>
      </c>
      <c r="AV20" s="248">
        <f>+'[2]Metas'!S20:S35-S20</f>
        <v>0</v>
      </c>
      <c r="AW20" s="247">
        <f>+'[2]Metas'!T20:T35-T20</f>
        <v>0</v>
      </c>
      <c r="AX20" s="247">
        <f>+'[2]Metas'!U20:U35-U20</f>
        <v>0</v>
      </c>
      <c r="AY20" s="247">
        <f>+'[2]Metas'!V20:V35-V20</f>
        <v>0</v>
      </c>
      <c r="AZ20" s="249"/>
      <c r="BA20" s="249"/>
      <c r="BB20" s="249"/>
      <c r="BC20" s="249"/>
      <c r="BD20" s="249"/>
      <c r="BE20" s="249"/>
      <c r="BI20" s="3"/>
      <c r="BJ20" s="3"/>
      <c r="BK20" s="3"/>
      <c r="BL20" s="3"/>
      <c r="BM20" s="3"/>
      <c r="BN20" s="3"/>
      <c r="BO20" s="3"/>
      <c r="BP20" s="3"/>
      <c r="BQ20" s="3"/>
      <c r="BR20" s="3"/>
      <c r="BS20" s="3"/>
      <c r="BT20" s="3"/>
      <c r="BU20" s="3"/>
      <c r="BV20" s="3"/>
      <c r="BW20" s="3"/>
      <c r="BX20" s="3"/>
      <c r="BY20" s="3"/>
      <c r="BZ20" s="3"/>
    </row>
    <row r="21" spans="1:78" s="224" customFormat="1" ht="18" customHeight="1">
      <c r="A21" s="231"/>
      <c r="B21" s="231"/>
      <c r="C21" s="231"/>
      <c r="D21" s="231"/>
      <c r="E21" s="231"/>
      <c r="F21" s="231"/>
      <c r="G21" s="232"/>
      <c r="H21" s="250"/>
      <c r="I21" s="251"/>
      <c r="J21" s="252"/>
      <c r="K21" s="252"/>
      <c r="L21" s="252"/>
      <c r="M21" s="253"/>
      <c r="N21" s="252"/>
      <c r="O21" s="254"/>
      <c r="P21" s="255"/>
      <c r="Q21" s="256"/>
      <c r="R21" s="256"/>
      <c r="S21" s="256"/>
      <c r="T21" s="256"/>
      <c r="U21" s="256"/>
      <c r="V21" s="256"/>
      <c r="W21" s="257"/>
      <c r="X21" s="258"/>
      <c r="Y21" s="259"/>
      <c r="Z21" s="259"/>
      <c r="AA21" s="257"/>
      <c r="AB21" s="263" t="s">
        <v>124</v>
      </c>
      <c r="AC21" s="261"/>
      <c r="AD21" s="261"/>
      <c r="AE21" s="261"/>
      <c r="AF21" s="261"/>
      <c r="AG21" s="261"/>
      <c r="AH21" s="261"/>
      <c r="AI21" s="261"/>
      <c r="AJ21" s="261"/>
      <c r="AK21" s="261"/>
      <c r="AL21" s="261"/>
      <c r="AM21" s="261"/>
      <c r="AN21" s="261"/>
      <c r="AO21" s="261"/>
      <c r="AP21" s="261"/>
      <c r="AQ21" s="261">
        <f t="shared" si="0"/>
        <v>0</v>
      </c>
      <c r="AR21" s="262">
        <f t="shared" si="0"/>
        <v>0</v>
      </c>
      <c r="AS21" s="247">
        <f t="shared" si="1"/>
        <v>0</v>
      </c>
      <c r="AT21" s="247">
        <f t="shared" si="1"/>
        <v>0</v>
      </c>
      <c r="AU21" s="247">
        <f t="shared" si="2"/>
        <v>0</v>
      </c>
      <c r="AV21" s="248">
        <f>+'[2]Metas'!S21:S36-S21</f>
        <v>0</v>
      </c>
      <c r="AW21" s="247">
        <f>+'[2]Metas'!T21:T36-T21</f>
        <v>0</v>
      </c>
      <c r="AX21" s="247">
        <f>+'[2]Metas'!U21:U36-U21</f>
        <v>0</v>
      </c>
      <c r="AY21" s="247">
        <f>+'[2]Metas'!V21:V36-V21</f>
        <v>0</v>
      </c>
      <c r="AZ21" s="249"/>
      <c r="BA21" s="249"/>
      <c r="BB21" s="249"/>
      <c r="BC21" s="249"/>
      <c r="BD21" s="249"/>
      <c r="BE21" s="249"/>
      <c r="BI21" s="3"/>
      <c r="BJ21" s="3"/>
      <c r="BK21" s="3"/>
      <c r="BL21" s="3"/>
      <c r="BM21" s="3"/>
      <c r="BN21" s="3"/>
      <c r="BO21" s="3"/>
      <c r="BP21" s="3"/>
      <c r="BQ21" s="3"/>
      <c r="BR21" s="3"/>
      <c r="BS21" s="3"/>
      <c r="BT21" s="3"/>
      <c r="BU21" s="3"/>
      <c r="BV21" s="3"/>
      <c r="BW21" s="3"/>
      <c r="BX21" s="3"/>
      <c r="BY21" s="3"/>
      <c r="BZ21" s="3"/>
    </row>
    <row r="22" spans="1:78" s="224" customFormat="1" ht="18" customHeight="1">
      <c r="A22" s="231"/>
      <c r="B22" s="231"/>
      <c r="C22" s="231"/>
      <c r="D22" s="231"/>
      <c r="E22" s="231"/>
      <c r="F22" s="231"/>
      <c r="G22" s="232"/>
      <c r="H22" s="250"/>
      <c r="I22" s="251"/>
      <c r="J22" s="252"/>
      <c r="K22" s="252"/>
      <c r="L22" s="252"/>
      <c r="M22" s="253"/>
      <c r="N22" s="252"/>
      <c r="O22" s="254"/>
      <c r="P22" s="255"/>
      <c r="Q22" s="256"/>
      <c r="R22" s="256"/>
      <c r="S22" s="256"/>
      <c r="T22" s="256"/>
      <c r="U22" s="256"/>
      <c r="V22" s="256"/>
      <c r="W22" s="257"/>
      <c r="X22" s="258"/>
      <c r="Y22" s="259"/>
      <c r="Z22" s="259"/>
      <c r="AA22" s="257"/>
      <c r="AB22" s="264" t="s">
        <v>125</v>
      </c>
      <c r="AC22" s="265">
        <f aca="true" t="shared" si="3" ref="AC22:AR22">SUM(AC16:AC21)</f>
        <v>0</v>
      </c>
      <c r="AD22" s="265">
        <f t="shared" si="3"/>
        <v>0</v>
      </c>
      <c r="AE22" s="265">
        <f t="shared" si="3"/>
        <v>0</v>
      </c>
      <c r="AF22" s="265">
        <f t="shared" si="3"/>
        <v>0</v>
      </c>
      <c r="AG22" s="265">
        <f t="shared" si="3"/>
        <v>0</v>
      </c>
      <c r="AH22" s="265">
        <f t="shared" si="3"/>
        <v>0</v>
      </c>
      <c r="AI22" s="265">
        <f t="shared" si="3"/>
        <v>0</v>
      </c>
      <c r="AJ22" s="265">
        <f t="shared" si="3"/>
        <v>0</v>
      </c>
      <c r="AK22" s="265">
        <f t="shared" si="3"/>
        <v>0</v>
      </c>
      <c r="AL22" s="265">
        <f t="shared" si="3"/>
        <v>0</v>
      </c>
      <c r="AM22" s="265">
        <f t="shared" si="3"/>
        <v>0</v>
      </c>
      <c r="AN22" s="265">
        <f t="shared" si="3"/>
        <v>0</v>
      </c>
      <c r="AO22" s="265">
        <f t="shared" si="3"/>
        <v>0</v>
      </c>
      <c r="AP22" s="265">
        <f t="shared" si="3"/>
        <v>0</v>
      </c>
      <c r="AQ22" s="265">
        <f t="shared" si="3"/>
        <v>0</v>
      </c>
      <c r="AR22" s="266">
        <f t="shared" si="3"/>
        <v>0</v>
      </c>
      <c r="AS22" s="247">
        <f t="shared" si="1"/>
        <v>0</v>
      </c>
      <c r="AT22" s="247">
        <f t="shared" si="1"/>
        <v>0</v>
      </c>
      <c r="AU22" s="247">
        <f t="shared" si="2"/>
        <v>0</v>
      </c>
      <c r="AV22" s="248">
        <f>+'[2]Metas'!S22:S37-S22</f>
        <v>0</v>
      </c>
      <c r="AW22" s="247">
        <f>+'[2]Metas'!T22:T37-T22</f>
        <v>0</v>
      </c>
      <c r="AX22" s="247">
        <f>+'[2]Metas'!U22:U37-U22</f>
        <v>0</v>
      </c>
      <c r="AY22" s="247">
        <f>+'[2]Metas'!V22:V37-V22</f>
        <v>0</v>
      </c>
      <c r="AZ22" s="249"/>
      <c r="BA22" s="249"/>
      <c r="BB22" s="249"/>
      <c r="BC22" s="249"/>
      <c r="BD22" s="249"/>
      <c r="BE22" s="249"/>
      <c r="BI22" s="3"/>
      <c r="BJ22" s="3"/>
      <c r="BK22" s="3"/>
      <c r="BL22" s="3"/>
      <c r="BM22" s="3"/>
      <c r="BN22" s="3"/>
      <c r="BO22" s="3"/>
      <c r="BP22" s="3"/>
      <c r="BQ22" s="3"/>
      <c r="BR22" s="3"/>
      <c r="BS22" s="3"/>
      <c r="BT22" s="3"/>
      <c r="BU22" s="3"/>
      <c r="BV22" s="3"/>
      <c r="BW22" s="3"/>
      <c r="BX22" s="3"/>
      <c r="BY22" s="3"/>
      <c r="BZ22" s="3"/>
    </row>
    <row r="23" spans="1:78" s="224" customFormat="1" ht="18" customHeight="1">
      <c r="A23" s="231"/>
      <c r="B23" s="231"/>
      <c r="C23" s="231"/>
      <c r="D23" s="231"/>
      <c r="E23" s="231"/>
      <c r="F23" s="231"/>
      <c r="G23" s="232"/>
      <c r="H23" s="250"/>
      <c r="I23" s="251"/>
      <c r="J23" s="252"/>
      <c r="K23" s="252"/>
      <c r="L23" s="252"/>
      <c r="M23" s="253"/>
      <c r="N23" s="252"/>
      <c r="O23" s="254"/>
      <c r="P23" s="255"/>
      <c r="Q23" s="256"/>
      <c r="R23" s="256"/>
      <c r="S23" s="256"/>
      <c r="T23" s="256"/>
      <c r="U23" s="256"/>
      <c r="V23" s="256"/>
      <c r="W23" s="257"/>
      <c r="X23" s="258"/>
      <c r="Y23" s="259"/>
      <c r="Z23" s="259"/>
      <c r="AA23" s="257"/>
      <c r="AB23" s="260" t="s">
        <v>126</v>
      </c>
      <c r="AC23" s="261"/>
      <c r="AD23" s="261"/>
      <c r="AE23" s="261"/>
      <c r="AF23" s="261"/>
      <c r="AG23" s="261"/>
      <c r="AH23" s="261"/>
      <c r="AI23" s="261"/>
      <c r="AJ23" s="261"/>
      <c r="AK23" s="261"/>
      <c r="AL23" s="261"/>
      <c r="AM23" s="261"/>
      <c r="AN23" s="261"/>
      <c r="AO23" s="261"/>
      <c r="AP23" s="261"/>
      <c r="AQ23" s="261">
        <f>+AC23+AE23+AG23+AI23+AK23+AM23+AO23</f>
        <v>0</v>
      </c>
      <c r="AR23" s="262">
        <f aca="true" t="shared" si="4" ref="AR23:AR29">+AD23+AF23+AH23+AJ23+AL23+AN23+AP23</f>
        <v>0</v>
      </c>
      <c r="AS23" s="247">
        <f t="shared" si="1"/>
        <v>0</v>
      </c>
      <c r="AT23" s="247">
        <f t="shared" si="1"/>
        <v>0</v>
      </c>
      <c r="AU23" s="247">
        <f t="shared" si="2"/>
        <v>0</v>
      </c>
      <c r="AV23" s="248">
        <f>+'[2]Metas'!S23:S38-S23</f>
        <v>0</v>
      </c>
      <c r="AW23" s="247">
        <f>+'[2]Metas'!T23:T38-T23</f>
        <v>0</v>
      </c>
      <c r="AX23" s="247">
        <f>+'[2]Metas'!U23:U38-U23</f>
        <v>0</v>
      </c>
      <c r="AY23" s="247">
        <f>+'[2]Metas'!V23:V38-V23</f>
        <v>0</v>
      </c>
      <c r="AZ23" s="249"/>
      <c r="BA23" s="249"/>
      <c r="BB23" s="249"/>
      <c r="BC23" s="249"/>
      <c r="BD23" s="249"/>
      <c r="BE23" s="249"/>
      <c r="BI23" s="3"/>
      <c r="BJ23" s="3"/>
      <c r="BK23" s="3"/>
      <c r="BL23" s="3"/>
      <c r="BM23" s="3"/>
      <c r="BN23" s="3"/>
      <c r="BO23" s="3"/>
      <c r="BP23" s="3"/>
      <c r="BQ23" s="3"/>
      <c r="BR23" s="3"/>
      <c r="BS23" s="3"/>
      <c r="BT23" s="3"/>
      <c r="BU23" s="3"/>
      <c r="BV23" s="3"/>
      <c r="BW23" s="3"/>
      <c r="BX23" s="3"/>
      <c r="BY23" s="3"/>
      <c r="BZ23" s="3"/>
    </row>
    <row r="24" spans="1:78" s="224" customFormat="1" ht="18" customHeight="1">
      <c r="A24" s="231"/>
      <c r="B24" s="231"/>
      <c r="C24" s="231"/>
      <c r="D24" s="231"/>
      <c r="E24" s="231"/>
      <c r="F24" s="231"/>
      <c r="G24" s="232"/>
      <c r="H24" s="250"/>
      <c r="I24" s="251"/>
      <c r="J24" s="252"/>
      <c r="K24" s="252"/>
      <c r="L24" s="252"/>
      <c r="M24" s="253"/>
      <c r="N24" s="252"/>
      <c r="O24" s="254"/>
      <c r="P24" s="255"/>
      <c r="Q24" s="256"/>
      <c r="R24" s="256"/>
      <c r="S24" s="256"/>
      <c r="T24" s="256"/>
      <c r="U24" s="256"/>
      <c r="V24" s="256"/>
      <c r="W24" s="257"/>
      <c r="X24" s="258"/>
      <c r="Y24" s="259"/>
      <c r="Z24" s="259"/>
      <c r="AA24" s="257"/>
      <c r="AB24" s="260" t="s">
        <v>127</v>
      </c>
      <c r="AC24" s="261"/>
      <c r="AD24" s="261"/>
      <c r="AE24" s="261"/>
      <c r="AF24" s="261"/>
      <c r="AG24" s="261"/>
      <c r="AH24" s="261"/>
      <c r="AI24" s="261"/>
      <c r="AJ24" s="261"/>
      <c r="AK24" s="261"/>
      <c r="AL24" s="261"/>
      <c r="AM24" s="261"/>
      <c r="AN24" s="261"/>
      <c r="AO24" s="261"/>
      <c r="AP24" s="261"/>
      <c r="AQ24" s="261">
        <f aca="true" t="shared" si="5" ref="AQ24:AQ29">+AC24+AE24+AG24+AI24+AK24+AM24+AO24</f>
        <v>0</v>
      </c>
      <c r="AR24" s="262">
        <f t="shared" si="4"/>
        <v>0</v>
      </c>
      <c r="AS24" s="247">
        <f t="shared" si="1"/>
        <v>0</v>
      </c>
      <c r="AT24" s="247">
        <f t="shared" si="1"/>
        <v>0</v>
      </c>
      <c r="AU24" s="247">
        <f t="shared" si="2"/>
        <v>0</v>
      </c>
      <c r="AV24" s="248">
        <f>+'[2]Metas'!S24:S39-S24</f>
        <v>0</v>
      </c>
      <c r="AW24" s="247">
        <f>+'[2]Metas'!T24:T39-T24</f>
        <v>0</v>
      </c>
      <c r="AX24" s="247">
        <f>+'[2]Metas'!U24:U39-U24</f>
        <v>0</v>
      </c>
      <c r="AY24" s="247">
        <f>+'[2]Metas'!V24:V39-V24</f>
        <v>0</v>
      </c>
      <c r="AZ24" s="249"/>
      <c r="BA24" s="249"/>
      <c r="BB24" s="249"/>
      <c r="BC24" s="249"/>
      <c r="BD24" s="249"/>
      <c r="BE24" s="249"/>
      <c r="BI24" s="3"/>
      <c r="BJ24" s="3"/>
      <c r="BK24" s="3"/>
      <c r="BL24" s="3"/>
      <c r="BM24" s="3"/>
      <c r="BN24" s="3"/>
      <c r="BO24" s="3"/>
      <c r="BP24" s="3"/>
      <c r="BQ24" s="3"/>
      <c r="BR24" s="3"/>
      <c r="BS24" s="3"/>
      <c r="BT24" s="3"/>
      <c r="BU24" s="3"/>
      <c r="BV24" s="3"/>
      <c r="BW24" s="3"/>
      <c r="BX24" s="3"/>
      <c r="BY24" s="3"/>
      <c r="BZ24" s="3"/>
    </row>
    <row r="25" spans="1:78" s="224" customFormat="1" ht="18" customHeight="1">
      <c r="A25" s="231"/>
      <c r="B25" s="231"/>
      <c r="C25" s="231"/>
      <c r="D25" s="231"/>
      <c r="E25" s="231"/>
      <c r="F25" s="231"/>
      <c r="G25" s="232"/>
      <c r="H25" s="250"/>
      <c r="I25" s="251"/>
      <c r="J25" s="252"/>
      <c r="K25" s="252"/>
      <c r="L25" s="252"/>
      <c r="M25" s="253"/>
      <c r="N25" s="252"/>
      <c r="O25" s="254"/>
      <c r="P25" s="255"/>
      <c r="Q25" s="256"/>
      <c r="R25" s="256"/>
      <c r="S25" s="256"/>
      <c r="T25" s="256"/>
      <c r="U25" s="256"/>
      <c r="V25" s="256"/>
      <c r="W25" s="257"/>
      <c r="X25" s="258"/>
      <c r="Y25" s="259"/>
      <c r="Z25" s="259"/>
      <c r="AA25" s="257"/>
      <c r="AB25" s="263" t="s">
        <v>128</v>
      </c>
      <c r="AC25" s="261"/>
      <c r="AD25" s="261"/>
      <c r="AE25" s="261"/>
      <c r="AF25" s="261"/>
      <c r="AG25" s="261"/>
      <c r="AH25" s="261"/>
      <c r="AI25" s="261"/>
      <c r="AJ25" s="261"/>
      <c r="AK25" s="261"/>
      <c r="AL25" s="261"/>
      <c r="AM25" s="261"/>
      <c r="AN25" s="261"/>
      <c r="AO25" s="261"/>
      <c r="AP25" s="261"/>
      <c r="AQ25" s="261">
        <f t="shared" si="5"/>
        <v>0</v>
      </c>
      <c r="AR25" s="262">
        <f t="shared" si="4"/>
        <v>0</v>
      </c>
      <c r="AS25" s="247">
        <f t="shared" si="1"/>
        <v>0</v>
      </c>
      <c r="AT25" s="247">
        <f t="shared" si="1"/>
        <v>0</v>
      </c>
      <c r="AU25" s="247">
        <f t="shared" si="2"/>
        <v>0</v>
      </c>
      <c r="AV25" s="248">
        <f>+'[2]Metas'!S25:S40-S25</f>
        <v>0</v>
      </c>
      <c r="AW25" s="247">
        <f>+'[2]Metas'!T25:T40-T25</f>
        <v>0</v>
      </c>
      <c r="AX25" s="247">
        <f>+'[2]Metas'!U25:U40-U25</f>
        <v>0</v>
      </c>
      <c r="AY25" s="247">
        <f>+'[2]Metas'!V25:V40-V25</f>
        <v>0</v>
      </c>
      <c r="AZ25" s="249"/>
      <c r="BA25" s="249"/>
      <c r="BB25" s="249"/>
      <c r="BC25" s="249"/>
      <c r="BD25" s="249"/>
      <c r="BE25" s="249"/>
      <c r="BI25" s="3"/>
      <c r="BJ25" s="3"/>
      <c r="BK25" s="3"/>
      <c r="BL25" s="3"/>
      <c r="BM25" s="3"/>
      <c r="BN25" s="3"/>
      <c r="BO25" s="3"/>
      <c r="BP25" s="3"/>
      <c r="BQ25" s="3"/>
      <c r="BR25" s="3"/>
      <c r="BS25" s="3"/>
      <c r="BT25" s="3"/>
      <c r="BU25" s="3"/>
      <c r="BV25" s="3"/>
      <c r="BW25" s="3"/>
      <c r="BX25" s="3"/>
      <c r="BY25" s="3"/>
      <c r="BZ25" s="3"/>
    </row>
    <row r="26" spans="1:78" s="224" customFormat="1" ht="18" customHeight="1">
      <c r="A26" s="231"/>
      <c r="B26" s="231"/>
      <c r="C26" s="231"/>
      <c r="D26" s="231"/>
      <c r="E26" s="231"/>
      <c r="F26" s="231"/>
      <c r="G26" s="232"/>
      <c r="H26" s="250"/>
      <c r="I26" s="251"/>
      <c r="J26" s="252"/>
      <c r="K26" s="252"/>
      <c r="L26" s="252"/>
      <c r="M26" s="253"/>
      <c r="N26" s="252"/>
      <c r="O26" s="254"/>
      <c r="P26" s="255"/>
      <c r="Q26" s="256"/>
      <c r="R26" s="256"/>
      <c r="S26" s="256"/>
      <c r="T26" s="256"/>
      <c r="U26" s="256"/>
      <c r="V26" s="256"/>
      <c r="W26" s="257"/>
      <c r="X26" s="258"/>
      <c r="Y26" s="259"/>
      <c r="Z26" s="259"/>
      <c r="AA26" s="257"/>
      <c r="AB26" s="263" t="s">
        <v>129</v>
      </c>
      <c r="AC26" s="261"/>
      <c r="AD26" s="261"/>
      <c r="AE26" s="261"/>
      <c r="AF26" s="261"/>
      <c r="AG26" s="261"/>
      <c r="AH26" s="261"/>
      <c r="AI26" s="261"/>
      <c r="AJ26" s="261"/>
      <c r="AK26" s="261"/>
      <c r="AL26" s="261"/>
      <c r="AM26" s="261"/>
      <c r="AN26" s="261"/>
      <c r="AO26" s="261"/>
      <c r="AP26" s="261"/>
      <c r="AQ26" s="261">
        <f t="shared" si="5"/>
        <v>0</v>
      </c>
      <c r="AR26" s="262">
        <f t="shared" si="4"/>
        <v>0</v>
      </c>
      <c r="AS26" s="247">
        <f t="shared" si="1"/>
        <v>0</v>
      </c>
      <c r="AT26" s="247">
        <f t="shared" si="1"/>
        <v>0</v>
      </c>
      <c r="AU26" s="247">
        <f t="shared" si="2"/>
        <v>0</v>
      </c>
      <c r="AV26" s="248">
        <f>+'[2]Metas'!S26:S41-S26</f>
        <v>0</v>
      </c>
      <c r="AW26" s="247">
        <f>+'[2]Metas'!T26:T41-T26</f>
        <v>0</v>
      </c>
      <c r="AX26" s="247">
        <f>+'[2]Metas'!U26:U41-U26</f>
        <v>0</v>
      </c>
      <c r="AY26" s="247">
        <f>+'[2]Metas'!V26:V41-V26</f>
        <v>0</v>
      </c>
      <c r="AZ26" s="249"/>
      <c r="BA26" s="249"/>
      <c r="BB26" s="249"/>
      <c r="BC26" s="249"/>
      <c r="BD26" s="249"/>
      <c r="BE26" s="249"/>
      <c r="BI26" s="3"/>
      <c r="BJ26" s="3"/>
      <c r="BK26" s="3"/>
      <c r="BL26" s="3"/>
      <c r="BM26" s="3"/>
      <c r="BN26" s="3"/>
      <c r="BO26" s="3"/>
      <c r="BP26" s="3"/>
      <c r="BQ26" s="3"/>
      <c r="BR26" s="3"/>
      <c r="BS26" s="3"/>
      <c r="BT26" s="3"/>
      <c r="BU26" s="3"/>
      <c r="BV26" s="3"/>
      <c r="BW26" s="3"/>
      <c r="BX26" s="3"/>
      <c r="BY26" s="3"/>
      <c r="BZ26" s="3"/>
    </row>
    <row r="27" spans="1:78" s="224" customFormat="1" ht="18" customHeight="1">
      <c r="A27" s="231"/>
      <c r="B27" s="231"/>
      <c r="C27" s="231"/>
      <c r="D27" s="231"/>
      <c r="E27" s="231"/>
      <c r="F27" s="231"/>
      <c r="G27" s="232"/>
      <c r="H27" s="250"/>
      <c r="I27" s="251"/>
      <c r="J27" s="252"/>
      <c r="K27" s="252"/>
      <c r="L27" s="252"/>
      <c r="M27" s="253"/>
      <c r="N27" s="252"/>
      <c r="O27" s="254"/>
      <c r="P27" s="255"/>
      <c r="Q27" s="256"/>
      <c r="R27" s="256"/>
      <c r="S27" s="256"/>
      <c r="T27" s="256"/>
      <c r="U27" s="256"/>
      <c r="V27" s="256"/>
      <c r="W27" s="257"/>
      <c r="X27" s="258"/>
      <c r="Y27" s="259"/>
      <c r="Z27" s="259"/>
      <c r="AA27" s="257"/>
      <c r="AB27" s="263" t="s">
        <v>130</v>
      </c>
      <c r="AC27" s="261"/>
      <c r="AD27" s="261"/>
      <c r="AE27" s="261"/>
      <c r="AF27" s="261"/>
      <c r="AG27" s="261"/>
      <c r="AH27" s="261"/>
      <c r="AI27" s="261"/>
      <c r="AJ27" s="261"/>
      <c r="AK27" s="261"/>
      <c r="AL27" s="261"/>
      <c r="AM27" s="261"/>
      <c r="AN27" s="261"/>
      <c r="AO27" s="261"/>
      <c r="AP27" s="261"/>
      <c r="AQ27" s="261">
        <f t="shared" si="5"/>
        <v>0</v>
      </c>
      <c r="AR27" s="262">
        <f t="shared" si="4"/>
        <v>0</v>
      </c>
      <c r="AS27" s="247">
        <f t="shared" si="1"/>
        <v>0</v>
      </c>
      <c r="AT27" s="247">
        <f t="shared" si="1"/>
        <v>0</v>
      </c>
      <c r="AU27" s="247">
        <f t="shared" si="2"/>
        <v>0</v>
      </c>
      <c r="AV27" s="248">
        <f>+'[2]Metas'!S27:S42-S27</f>
        <v>0</v>
      </c>
      <c r="AW27" s="247">
        <f>+'[2]Metas'!T27:T42-T27</f>
        <v>0</v>
      </c>
      <c r="AX27" s="247">
        <f>+'[2]Metas'!U27:U42-U27</f>
        <v>0</v>
      </c>
      <c r="AY27" s="247">
        <f>+'[2]Metas'!V27:V42-V27</f>
        <v>0</v>
      </c>
      <c r="AZ27" s="249"/>
      <c r="BA27" s="249"/>
      <c r="BB27" s="249"/>
      <c r="BC27" s="249"/>
      <c r="BD27" s="249"/>
      <c r="BE27" s="249"/>
      <c r="BI27" s="3"/>
      <c r="BJ27" s="3"/>
      <c r="BK27" s="3"/>
      <c r="BL27" s="3"/>
      <c r="BM27" s="3"/>
      <c r="BN27" s="3"/>
      <c r="BO27" s="3"/>
      <c r="BP27" s="3"/>
      <c r="BQ27" s="3"/>
      <c r="BR27" s="3"/>
      <c r="BS27" s="3"/>
      <c r="BT27" s="3"/>
      <c r="BU27" s="3"/>
      <c r="BV27" s="3"/>
      <c r="BW27" s="3"/>
      <c r="BX27" s="3"/>
      <c r="BY27" s="3"/>
      <c r="BZ27" s="3"/>
    </row>
    <row r="28" spans="1:78" s="224" customFormat="1" ht="18" customHeight="1">
      <c r="A28" s="231"/>
      <c r="B28" s="231"/>
      <c r="C28" s="231"/>
      <c r="D28" s="231"/>
      <c r="E28" s="231"/>
      <c r="F28" s="231"/>
      <c r="G28" s="232"/>
      <c r="H28" s="250"/>
      <c r="I28" s="251"/>
      <c r="J28" s="252"/>
      <c r="K28" s="252"/>
      <c r="L28" s="252"/>
      <c r="M28" s="253"/>
      <c r="N28" s="252"/>
      <c r="O28" s="254"/>
      <c r="P28" s="255"/>
      <c r="Q28" s="256"/>
      <c r="R28" s="256"/>
      <c r="S28" s="256"/>
      <c r="T28" s="256"/>
      <c r="U28" s="256"/>
      <c r="V28" s="256"/>
      <c r="W28" s="257"/>
      <c r="X28" s="258"/>
      <c r="Y28" s="259"/>
      <c r="Z28" s="259"/>
      <c r="AA28" s="257"/>
      <c r="AB28" s="263" t="s">
        <v>131</v>
      </c>
      <c r="AC28" s="261"/>
      <c r="AD28" s="261"/>
      <c r="AE28" s="261"/>
      <c r="AF28" s="261"/>
      <c r="AG28" s="261"/>
      <c r="AH28" s="261"/>
      <c r="AI28" s="261"/>
      <c r="AJ28" s="261"/>
      <c r="AK28" s="261"/>
      <c r="AL28" s="261"/>
      <c r="AM28" s="261"/>
      <c r="AN28" s="261"/>
      <c r="AO28" s="261"/>
      <c r="AP28" s="261"/>
      <c r="AQ28" s="261">
        <f t="shared" si="5"/>
        <v>0</v>
      </c>
      <c r="AR28" s="262">
        <f t="shared" si="4"/>
        <v>0</v>
      </c>
      <c r="AS28" s="247">
        <f t="shared" si="1"/>
        <v>0</v>
      </c>
      <c r="AT28" s="247">
        <f t="shared" si="1"/>
        <v>0</v>
      </c>
      <c r="AU28" s="247">
        <f t="shared" si="2"/>
        <v>0</v>
      </c>
      <c r="AV28" s="248">
        <f>+'[2]Metas'!S28:S43-S28</f>
        <v>0</v>
      </c>
      <c r="AW28" s="247">
        <f>+'[2]Metas'!T28:T43-T28</f>
        <v>0</v>
      </c>
      <c r="AX28" s="247">
        <f>+'[2]Metas'!U28:U43-U28</f>
        <v>0</v>
      </c>
      <c r="AY28" s="247">
        <f>+'[2]Metas'!V28:V43-V28</f>
        <v>0</v>
      </c>
      <c r="AZ28" s="249"/>
      <c r="BA28" s="249"/>
      <c r="BB28" s="249"/>
      <c r="BC28" s="249"/>
      <c r="BD28" s="249"/>
      <c r="BE28" s="249"/>
      <c r="BI28" s="3"/>
      <c r="BJ28" s="3"/>
      <c r="BK28" s="3"/>
      <c r="BL28" s="3"/>
      <c r="BM28" s="3"/>
      <c r="BN28" s="3"/>
      <c r="BO28" s="3"/>
      <c r="BP28" s="3"/>
      <c r="BQ28" s="3"/>
      <c r="BR28" s="3"/>
      <c r="BS28" s="3"/>
      <c r="BT28" s="3"/>
      <c r="BU28" s="3"/>
      <c r="BV28" s="3"/>
      <c r="BW28" s="3"/>
      <c r="BX28" s="3"/>
      <c r="BY28" s="3"/>
      <c r="BZ28" s="3"/>
    </row>
    <row r="29" spans="1:78" s="224" customFormat="1" ht="18" customHeight="1">
      <c r="A29" s="231"/>
      <c r="B29" s="231"/>
      <c r="C29" s="231"/>
      <c r="D29" s="231"/>
      <c r="E29" s="231"/>
      <c r="F29" s="231"/>
      <c r="G29" s="232"/>
      <c r="H29" s="250"/>
      <c r="I29" s="251"/>
      <c r="J29" s="252"/>
      <c r="K29" s="252"/>
      <c r="L29" s="252"/>
      <c r="M29" s="253"/>
      <c r="N29" s="252"/>
      <c r="O29" s="254"/>
      <c r="P29" s="255"/>
      <c r="Q29" s="256"/>
      <c r="R29" s="256"/>
      <c r="S29" s="256"/>
      <c r="T29" s="256"/>
      <c r="U29" s="256"/>
      <c r="V29" s="256"/>
      <c r="W29" s="257"/>
      <c r="X29" s="258"/>
      <c r="Y29" s="259"/>
      <c r="Z29" s="259"/>
      <c r="AA29" s="257"/>
      <c r="AB29" s="263" t="s">
        <v>132</v>
      </c>
      <c r="AC29" s="261"/>
      <c r="AD29" s="261"/>
      <c r="AE29" s="261"/>
      <c r="AF29" s="261"/>
      <c r="AG29" s="261"/>
      <c r="AH29" s="261"/>
      <c r="AI29" s="261"/>
      <c r="AJ29" s="261"/>
      <c r="AK29" s="261"/>
      <c r="AL29" s="261"/>
      <c r="AM29" s="261"/>
      <c r="AN29" s="261"/>
      <c r="AO29" s="261"/>
      <c r="AP29" s="261"/>
      <c r="AQ29" s="261">
        <f t="shared" si="5"/>
        <v>0</v>
      </c>
      <c r="AR29" s="262">
        <f t="shared" si="4"/>
        <v>0</v>
      </c>
      <c r="AS29" s="247">
        <f t="shared" si="1"/>
        <v>0</v>
      </c>
      <c r="AT29" s="247">
        <f t="shared" si="1"/>
        <v>0</v>
      </c>
      <c r="AU29" s="247">
        <f t="shared" si="2"/>
        <v>0</v>
      </c>
      <c r="AV29" s="248">
        <f>+'[2]Metas'!S29:S44-S29</f>
        <v>0</v>
      </c>
      <c r="AW29" s="247">
        <f>+'[2]Metas'!T29:T44-T29</f>
        <v>0</v>
      </c>
      <c r="AX29" s="247">
        <f>+'[2]Metas'!U29:U44-U29</f>
        <v>0</v>
      </c>
      <c r="AY29" s="247">
        <f>+'[2]Metas'!V29:V44-V29</f>
        <v>0</v>
      </c>
      <c r="AZ29" s="249"/>
      <c r="BA29" s="249"/>
      <c r="BB29" s="249"/>
      <c r="BC29" s="249"/>
      <c r="BD29" s="249"/>
      <c r="BE29" s="249"/>
      <c r="BI29" s="3"/>
      <c r="BJ29" s="3"/>
      <c r="BK29" s="3"/>
      <c r="BL29" s="3"/>
      <c r="BM29" s="3"/>
      <c r="BN29" s="3"/>
      <c r="BO29" s="3"/>
      <c r="BP29" s="3"/>
      <c r="BQ29" s="3"/>
      <c r="BR29" s="3"/>
      <c r="BS29" s="3"/>
      <c r="BT29" s="3"/>
      <c r="BU29" s="3"/>
      <c r="BV29" s="3"/>
      <c r="BW29" s="3"/>
      <c r="BX29" s="3"/>
      <c r="BY29" s="3"/>
      <c r="BZ29" s="3"/>
    </row>
    <row r="30" spans="1:78" s="224" customFormat="1" ht="33" customHeight="1">
      <c r="A30" s="231"/>
      <c r="B30" s="231"/>
      <c r="C30" s="231"/>
      <c r="D30" s="231"/>
      <c r="E30" s="231"/>
      <c r="F30" s="231"/>
      <c r="G30" s="232"/>
      <c r="H30" s="250"/>
      <c r="I30" s="251"/>
      <c r="J30" s="252"/>
      <c r="K30" s="252"/>
      <c r="L30" s="252"/>
      <c r="M30" s="253"/>
      <c r="N30" s="252"/>
      <c r="O30" s="254"/>
      <c r="P30" s="255"/>
      <c r="Q30" s="256"/>
      <c r="R30" s="256"/>
      <c r="S30" s="256"/>
      <c r="T30" s="256"/>
      <c r="U30" s="256"/>
      <c r="V30" s="256"/>
      <c r="W30" s="257"/>
      <c r="X30" s="258"/>
      <c r="Y30" s="259"/>
      <c r="Z30" s="259"/>
      <c r="AA30" s="257"/>
      <c r="AB30" s="264" t="s">
        <v>133</v>
      </c>
      <c r="AC30" s="265">
        <f aca="true" t="shared" si="6" ref="AC30:AR30">SUM(AC24:AC29)+IF(AC22=0,AC23,AC22)</f>
        <v>0</v>
      </c>
      <c r="AD30" s="265">
        <f t="shared" si="6"/>
        <v>0</v>
      </c>
      <c r="AE30" s="265">
        <f t="shared" si="6"/>
        <v>0</v>
      </c>
      <c r="AF30" s="265">
        <f t="shared" si="6"/>
        <v>0</v>
      </c>
      <c r="AG30" s="265">
        <f t="shared" si="6"/>
        <v>0</v>
      </c>
      <c r="AH30" s="265">
        <f t="shared" si="6"/>
        <v>0</v>
      </c>
      <c r="AI30" s="265">
        <f t="shared" si="6"/>
        <v>0</v>
      </c>
      <c r="AJ30" s="265">
        <f t="shared" si="6"/>
        <v>0</v>
      </c>
      <c r="AK30" s="265">
        <f t="shared" si="6"/>
        <v>0</v>
      </c>
      <c r="AL30" s="265">
        <f t="shared" si="6"/>
        <v>0</v>
      </c>
      <c r="AM30" s="265">
        <f t="shared" si="6"/>
        <v>0</v>
      </c>
      <c r="AN30" s="265">
        <f t="shared" si="6"/>
        <v>0</v>
      </c>
      <c r="AO30" s="265">
        <f t="shared" si="6"/>
        <v>0</v>
      </c>
      <c r="AP30" s="265">
        <f t="shared" si="6"/>
        <v>0</v>
      </c>
      <c r="AQ30" s="265">
        <f t="shared" si="6"/>
        <v>0</v>
      </c>
      <c r="AR30" s="266">
        <f t="shared" si="6"/>
        <v>0</v>
      </c>
      <c r="AS30" s="247">
        <f t="shared" si="1"/>
        <v>0</v>
      </c>
      <c r="AT30" s="247">
        <f t="shared" si="1"/>
        <v>0</v>
      </c>
      <c r="AU30" s="247">
        <f t="shared" si="2"/>
        <v>0</v>
      </c>
      <c r="AV30" s="248">
        <f>+'[2]Metas'!S30:S45-S30</f>
        <v>0</v>
      </c>
      <c r="AW30" s="247">
        <f>+'[2]Metas'!T30:T45-T30</f>
        <v>0</v>
      </c>
      <c r="AX30" s="247">
        <f>+'[2]Metas'!U30:U45-U30</f>
        <v>0</v>
      </c>
      <c r="AY30" s="247">
        <f>+'[2]Metas'!V30:V45-V30</f>
        <v>0</v>
      </c>
      <c r="AZ30" s="249"/>
      <c r="BA30" s="249"/>
      <c r="BB30" s="249"/>
      <c r="BC30" s="249"/>
      <c r="BD30" s="249"/>
      <c r="BE30" s="249"/>
      <c r="BI30" s="3"/>
      <c r="BJ30" s="3"/>
      <c r="BK30" s="3"/>
      <c r="BL30" s="3"/>
      <c r="BM30" s="3"/>
      <c r="BN30" s="3"/>
      <c r="BO30" s="3"/>
      <c r="BP30" s="3"/>
      <c r="BQ30" s="3"/>
      <c r="BR30" s="3"/>
      <c r="BS30" s="3"/>
      <c r="BT30" s="3"/>
      <c r="BU30" s="3"/>
      <c r="BV30" s="3"/>
      <c r="BW30" s="3"/>
      <c r="BX30" s="3"/>
      <c r="BY30" s="3"/>
      <c r="BZ30" s="3"/>
    </row>
    <row r="31" spans="1:78" s="224" customFormat="1" ht="47.25" customHeight="1" thickBot="1">
      <c r="A31" s="231"/>
      <c r="B31" s="231"/>
      <c r="C31" s="231"/>
      <c r="D31" s="231"/>
      <c r="E31" s="231"/>
      <c r="F31" s="231"/>
      <c r="G31" s="232"/>
      <c r="H31" s="267"/>
      <c r="I31" s="268"/>
      <c r="J31" s="269"/>
      <c r="K31" s="269"/>
      <c r="L31" s="269"/>
      <c r="M31" s="270"/>
      <c r="N31" s="269"/>
      <c r="O31" s="271"/>
      <c r="P31" s="272"/>
      <c r="Q31" s="273"/>
      <c r="R31" s="273"/>
      <c r="S31" s="273"/>
      <c r="T31" s="273"/>
      <c r="U31" s="273"/>
      <c r="V31" s="273"/>
      <c r="W31" s="274"/>
      <c r="X31" s="275"/>
      <c r="Y31" s="276"/>
      <c r="Z31" s="276"/>
      <c r="AA31" s="274"/>
      <c r="AB31" s="277" t="s">
        <v>134</v>
      </c>
      <c r="AC31" s="278"/>
      <c r="AD31" s="278"/>
      <c r="AE31" s="278"/>
      <c r="AF31" s="278"/>
      <c r="AG31" s="278"/>
      <c r="AH31" s="278"/>
      <c r="AI31" s="278"/>
      <c r="AJ31" s="278"/>
      <c r="AK31" s="278"/>
      <c r="AL31" s="278"/>
      <c r="AM31" s="278"/>
      <c r="AN31" s="278"/>
      <c r="AO31" s="278"/>
      <c r="AP31" s="278"/>
      <c r="AQ31" s="278">
        <f aca="true" t="shared" si="7" ref="AQ31:AR37">+AC31+AE31+AG31+AI31+AK31+AM31+AO31</f>
        <v>0</v>
      </c>
      <c r="AR31" s="279">
        <f t="shared" si="7"/>
        <v>0</v>
      </c>
      <c r="AS31" s="247">
        <f t="shared" si="1"/>
        <v>0</v>
      </c>
      <c r="AT31" s="247">
        <f t="shared" si="1"/>
        <v>0</v>
      </c>
      <c r="AU31" s="247">
        <f t="shared" si="2"/>
        <v>0</v>
      </c>
      <c r="AV31" s="248">
        <f>+'[2]Metas'!S31:S46-S31</f>
        <v>0</v>
      </c>
      <c r="AW31" s="247">
        <f>+'[2]Metas'!T31:T46-T31</f>
        <v>0</v>
      </c>
      <c r="AX31" s="247">
        <f>+'[2]Metas'!U31:U46-U31</f>
        <v>0</v>
      </c>
      <c r="AY31" s="247">
        <f>+'[2]Metas'!V31:V46-V31</f>
        <v>0</v>
      </c>
      <c r="AZ31" s="249"/>
      <c r="BA31" s="249"/>
      <c r="BB31" s="249"/>
      <c r="BC31" s="249"/>
      <c r="BD31" s="249"/>
      <c r="BE31" s="249"/>
      <c r="BI31" s="3"/>
      <c r="BJ31" s="3"/>
      <c r="BK31" s="3"/>
      <c r="BL31" s="3"/>
      <c r="BM31" s="3"/>
      <c r="BN31" s="3"/>
      <c r="BO31" s="3"/>
      <c r="BP31" s="3"/>
      <c r="BQ31" s="3"/>
      <c r="BR31" s="3"/>
      <c r="BS31" s="3"/>
      <c r="BT31" s="3"/>
      <c r="BU31" s="3"/>
      <c r="BV31" s="3"/>
      <c r="BW31" s="3"/>
      <c r="BX31" s="3"/>
      <c r="BY31" s="3"/>
      <c r="BZ31" s="3"/>
    </row>
    <row r="32" spans="1:78" s="224" customFormat="1" ht="18" customHeight="1">
      <c r="A32" s="231" t="s">
        <v>135</v>
      </c>
      <c r="B32" s="231" t="s">
        <v>136</v>
      </c>
      <c r="C32" s="231" t="s">
        <v>108</v>
      </c>
      <c r="D32" s="231" t="s">
        <v>109</v>
      </c>
      <c r="E32" s="231" t="s">
        <v>110</v>
      </c>
      <c r="F32" s="231" t="s">
        <v>137</v>
      </c>
      <c r="G32" s="232">
        <v>12</v>
      </c>
      <c r="H32" s="233">
        <v>877</v>
      </c>
      <c r="I32" s="234" t="s">
        <v>138</v>
      </c>
      <c r="J32" s="236"/>
      <c r="K32" s="236" t="s">
        <v>41</v>
      </c>
      <c r="L32" s="236"/>
      <c r="M32" s="238">
        <v>0</v>
      </c>
      <c r="N32" s="236" t="s">
        <v>139</v>
      </c>
      <c r="O32" s="238">
        <v>0.8</v>
      </c>
      <c r="P32" s="280">
        <v>0.55</v>
      </c>
      <c r="Q32" s="240">
        <f>SUMIF('Actividades inversión 877'!$B$14:$B$30,'Metas inversión 877'!$B32,'Actividades inversión 877'!M$14:M$30)</f>
        <v>260840000</v>
      </c>
      <c r="R32" s="240">
        <f>SUMIF('Actividades inversión 877'!$B$14:$B$30,'Metas inversión 877'!$B32,'Actividades inversión 877'!N$14:N$30)</f>
        <v>260840000</v>
      </c>
      <c r="S32" s="240">
        <f>SUMIF('Actividades inversión 877'!$B$14:$B$30,'Metas inversión 877'!$B32,'Actividades inversión 877'!O$14:O$30)</f>
        <v>92072000</v>
      </c>
      <c r="T32" s="240">
        <f>SUMIF('Actividades inversión 877'!$B$14:$B$30,'Metas inversión 877'!$B32,'Actividades inversión 877'!P$14:P$30)</f>
        <v>0</v>
      </c>
      <c r="U32" s="240">
        <f>SUMIF('Actividades inversión 877'!$B$14:$B$30,'Metas inversión 877'!$B32,'Actividades inversión 877'!Q$14:Q$30)</f>
        <v>0</v>
      </c>
      <c r="V32" s="240">
        <f>SUMIF('Actividades inversión 877'!$B$14:$B$30,'Metas inversión 877'!$B32,'Actividades inversión 877'!R$14:R$30)</f>
        <v>0</v>
      </c>
      <c r="W32" s="281" t="s">
        <v>140</v>
      </c>
      <c r="X32" s="281" t="s">
        <v>141</v>
      </c>
      <c r="Y32" s="243" t="s">
        <v>142</v>
      </c>
      <c r="Z32" s="243" t="s">
        <v>143</v>
      </c>
      <c r="AA32" s="243" t="s">
        <v>144</v>
      </c>
      <c r="AB32" s="244" t="s">
        <v>118</v>
      </c>
      <c r="AC32" s="245"/>
      <c r="AD32" s="245"/>
      <c r="AE32" s="245"/>
      <c r="AF32" s="245"/>
      <c r="AG32" s="245"/>
      <c r="AH32" s="245"/>
      <c r="AI32" s="245"/>
      <c r="AJ32" s="245"/>
      <c r="AK32" s="245"/>
      <c r="AL32" s="245"/>
      <c r="AM32" s="245"/>
      <c r="AN32" s="245"/>
      <c r="AO32" s="245"/>
      <c r="AP32" s="245"/>
      <c r="AQ32" s="245">
        <f t="shared" si="7"/>
        <v>0</v>
      </c>
      <c r="AR32" s="246">
        <f t="shared" si="7"/>
        <v>0</v>
      </c>
      <c r="AS32" s="247">
        <f t="shared" si="1"/>
        <v>168768000</v>
      </c>
      <c r="AT32" s="247">
        <f t="shared" si="1"/>
        <v>92072000</v>
      </c>
      <c r="AU32" s="247">
        <f t="shared" si="2"/>
        <v>0</v>
      </c>
      <c r="AV32" s="248">
        <f>+'[2]Metas'!S32:S47-S32</f>
        <v>-76781000</v>
      </c>
      <c r="AW32" s="247">
        <f>+'[2]Metas'!T32:T47-T32</f>
        <v>15291000</v>
      </c>
      <c r="AX32" s="247">
        <f>+'[2]Metas'!U32:U47-U32</f>
        <v>152770200</v>
      </c>
      <c r="AY32" s="247">
        <f>+'[2]Metas'!V32:V47-V32</f>
        <v>100174617</v>
      </c>
      <c r="AZ32" s="249">
        <f>SUM('[1]01 USAQUEN:99-METROPOLITANO'!N29)</f>
        <v>260840000</v>
      </c>
      <c r="BA32" s="249">
        <f>SUM('[1]01 USAQUEN:99-METROPOLITANO'!O29)</f>
        <v>260840000</v>
      </c>
      <c r="BB32" s="249">
        <f>SUM('[1]01 USAQUEN:99-METROPOLITANO'!P29)</f>
        <v>92072000</v>
      </c>
      <c r="BC32" s="249">
        <f>SUM('[1]01 USAQUEN:99-METROPOLITANO'!Q29)</f>
        <v>0</v>
      </c>
      <c r="BD32" s="249">
        <f>SUM('[1]01 USAQUEN:99-METROPOLITANO'!R29)</f>
        <v>0</v>
      </c>
      <c r="BE32" s="249">
        <f>SUM('[1]01 USAQUEN:99-METROPOLITANO'!S29)</f>
        <v>0</v>
      </c>
      <c r="BI32" s="3"/>
      <c r="BJ32" s="3"/>
      <c r="BK32" s="3"/>
      <c r="BL32" s="3"/>
      <c r="BM32" s="3"/>
      <c r="BN32" s="3"/>
      <c r="BO32" s="3"/>
      <c r="BP32" s="3"/>
      <c r="BQ32" s="3"/>
      <c r="BR32" s="3"/>
      <c r="BS32" s="3"/>
      <c r="BT32" s="3"/>
      <c r="BU32" s="3"/>
      <c r="BV32" s="3"/>
      <c r="BW32" s="3"/>
      <c r="BX32" s="3"/>
      <c r="BY32" s="3"/>
      <c r="BZ32" s="3"/>
    </row>
    <row r="33" spans="1:78" s="224" customFormat="1" ht="18" customHeight="1">
      <c r="A33" s="231"/>
      <c r="B33" s="231"/>
      <c r="C33" s="231"/>
      <c r="D33" s="231"/>
      <c r="E33" s="231"/>
      <c r="F33" s="231"/>
      <c r="G33" s="232"/>
      <c r="H33" s="250"/>
      <c r="I33" s="251"/>
      <c r="J33" s="252"/>
      <c r="K33" s="252"/>
      <c r="L33" s="252"/>
      <c r="M33" s="252"/>
      <c r="N33" s="252"/>
      <c r="O33" s="254"/>
      <c r="P33" s="282"/>
      <c r="Q33" s="256"/>
      <c r="R33" s="256"/>
      <c r="S33" s="256"/>
      <c r="T33" s="256"/>
      <c r="U33" s="256"/>
      <c r="V33" s="256"/>
      <c r="W33" s="283"/>
      <c r="X33" s="283"/>
      <c r="Y33" s="259"/>
      <c r="Z33" s="259"/>
      <c r="AA33" s="259"/>
      <c r="AB33" s="260" t="s">
        <v>119</v>
      </c>
      <c r="AC33" s="261"/>
      <c r="AD33" s="261"/>
      <c r="AE33" s="261"/>
      <c r="AF33" s="261"/>
      <c r="AG33" s="261"/>
      <c r="AH33" s="261"/>
      <c r="AI33" s="261"/>
      <c r="AJ33" s="261"/>
      <c r="AK33" s="261"/>
      <c r="AL33" s="261"/>
      <c r="AM33" s="261"/>
      <c r="AN33" s="261"/>
      <c r="AO33" s="261"/>
      <c r="AP33" s="261"/>
      <c r="AQ33" s="261">
        <f t="shared" si="7"/>
        <v>0</v>
      </c>
      <c r="AR33" s="262">
        <f t="shared" si="7"/>
        <v>0</v>
      </c>
      <c r="AS33" s="247">
        <f t="shared" si="1"/>
        <v>0</v>
      </c>
      <c r="AT33" s="247">
        <f t="shared" si="1"/>
        <v>0</v>
      </c>
      <c r="AU33" s="247">
        <f t="shared" si="2"/>
        <v>0</v>
      </c>
      <c r="AV33" s="248">
        <f>+'[2]Metas'!S33:S48-S33</f>
        <v>0</v>
      </c>
      <c r="AW33" s="247">
        <f>+'[2]Metas'!T33:T48-T33</f>
        <v>0</v>
      </c>
      <c r="AX33" s="247">
        <f>+'[2]Metas'!U33:U48-U33</f>
        <v>0</v>
      </c>
      <c r="AY33" s="247">
        <f>+'[2]Metas'!V33:V48-V33</f>
        <v>0</v>
      </c>
      <c r="AZ33" s="249"/>
      <c r="BA33" s="249"/>
      <c r="BB33" s="249"/>
      <c r="BC33" s="249"/>
      <c r="BD33" s="249"/>
      <c r="BE33" s="249"/>
      <c r="BI33" s="3"/>
      <c r="BJ33" s="3"/>
      <c r="BK33" s="3"/>
      <c r="BL33" s="3"/>
      <c r="BM33" s="3"/>
      <c r="BN33" s="3"/>
      <c r="BO33" s="3"/>
      <c r="BP33" s="3"/>
      <c r="BQ33" s="3"/>
      <c r="BR33" s="3"/>
      <c r="BS33" s="3"/>
      <c r="BT33" s="3"/>
      <c r="BU33" s="3"/>
      <c r="BV33" s="3"/>
      <c r="BW33" s="3"/>
      <c r="BX33" s="3"/>
      <c r="BY33" s="3"/>
      <c r="BZ33" s="3"/>
    </row>
    <row r="34" spans="1:78" s="224" customFormat="1" ht="18" customHeight="1">
      <c r="A34" s="231"/>
      <c r="B34" s="231"/>
      <c r="C34" s="231"/>
      <c r="D34" s="231"/>
      <c r="E34" s="231"/>
      <c r="F34" s="231"/>
      <c r="G34" s="232"/>
      <c r="H34" s="250"/>
      <c r="I34" s="251"/>
      <c r="J34" s="252"/>
      <c r="K34" s="252"/>
      <c r="L34" s="252"/>
      <c r="M34" s="252"/>
      <c r="N34" s="252"/>
      <c r="O34" s="254"/>
      <c r="P34" s="282"/>
      <c r="Q34" s="256"/>
      <c r="R34" s="256"/>
      <c r="S34" s="256"/>
      <c r="T34" s="256"/>
      <c r="U34" s="256"/>
      <c r="V34" s="256"/>
      <c r="W34" s="283"/>
      <c r="X34" s="283"/>
      <c r="Y34" s="259"/>
      <c r="Z34" s="259"/>
      <c r="AA34" s="259"/>
      <c r="AB34" s="260" t="s">
        <v>121</v>
      </c>
      <c r="AC34" s="261"/>
      <c r="AD34" s="261"/>
      <c r="AE34" s="261"/>
      <c r="AF34" s="261"/>
      <c r="AG34" s="261"/>
      <c r="AH34" s="261"/>
      <c r="AI34" s="261"/>
      <c r="AJ34" s="261"/>
      <c r="AK34" s="261"/>
      <c r="AL34" s="261"/>
      <c r="AM34" s="261"/>
      <c r="AN34" s="261"/>
      <c r="AO34" s="261"/>
      <c r="AP34" s="261"/>
      <c r="AQ34" s="261">
        <f t="shared" si="7"/>
        <v>0</v>
      </c>
      <c r="AR34" s="262">
        <f t="shared" si="7"/>
        <v>0</v>
      </c>
      <c r="AS34" s="247">
        <f t="shared" si="1"/>
        <v>0</v>
      </c>
      <c r="AT34" s="247">
        <f t="shared" si="1"/>
        <v>0</v>
      </c>
      <c r="AU34" s="247">
        <f t="shared" si="2"/>
        <v>0</v>
      </c>
      <c r="AV34" s="248">
        <f>+'[2]Metas'!S34:S49-S34</f>
        <v>0</v>
      </c>
      <c r="AW34" s="247">
        <f>+'[2]Metas'!T34:T49-T34</f>
        <v>0</v>
      </c>
      <c r="AX34" s="247">
        <f>+'[2]Metas'!U34:U49-U34</f>
        <v>0</v>
      </c>
      <c r="AY34" s="247">
        <f>+'[2]Metas'!V34:V49-V34</f>
        <v>0</v>
      </c>
      <c r="AZ34" s="249"/>
      <c r="BA34" s="249"/>
      <c r="BB34" s="249"/>
      <c r="BC34" s="249"/>
      <c r="BD34" s="249"/>
      <c r="BE34" s="249"/>
      <c r="BI34" s="3"/>
      <c r="BJ34" s="3"/>
      <c r="BK34" s="3"/>
      <c r="BL34" s="3"/>
      <c r="BM34" s="3"/>
      <c r="BN34" s="3"/>
      <c r="BO34" s="3"/>
      <c r="BP34" s="3"/>
      <c r="BQ34" s="3"/>
      <c r="BR34" s="3"/>
      <c r="BS34" s="3"/>
      <c r="BT34" s="3"/>
      <c r="BU34" s="3"/>
      <c r="BV34" s="3"/>
      <c r="BW34" s="3"/>
      <c r="BX34" s="3"/>
      <c r="BY34" s="3"/>
      <c r="BZ34" s="3"/>
    </row>
    <row r="35" spans="1:78" s="224" customFormat="1" ht="18" customHeight="1">
      <c r="A35" s="231"/>
      <c r="B35" s="231"/>
      <c r="C35" s="231"/>
      <c r="D35" s="231"/>
      <c r="E35" s="231"/>
      <c r="F35" s="231"/>
      <c r="G35" s="232"/>
      <c r="H35" s="250"/>
      <c r="I35" s="251"/>
      <c r="J35" s="252"/>
      <c r="K35" s="252"/>
      <c r="L35" s="252"/>
      <c r="M35" s="252"/>
      <c r="N35" s="252"/>
      <c r="O35" s="254"/>
      <c r="P35" s="282"/>
      <c r="Q35" s="256"/>
      <c r="R35" s="256"/>
      <c r="S35" s="256"/>
      <c r="T35" s="256"/>
      <c r="U35" s="256"/>
      <c r="V35" s="256"/>
      <c r="W35" s="283"/>
      <c r="X35" s="283"/>
      <c r="Y35" s="259"/>
      <c r="Z35" s="259"/>
      <c r="AA35" s="259"/>
      <c r="AB35" s="260" t="s">
        <v>122</v>
      </c>
      <c r="AC35" s="261"/>
      <c r="AD35" s="261"/>
      <c r="AE35" s="261"/>
      <c r="AF35" s="261"/>
      <c r="AG35" s="261"/>
      <c r="AH35" s="261"/>
      <c r="AI35" s="261"/>
      <c r="AJ35" s="261"/>
      <c r="AK35" s="261"/>
      <c r="AL35" s="261"/>
      <c r="AM35" s="261"/>
      <c r="AN35" s="261"/>
      <c r="AO35" s="261"/>
      <c r="AP35" s="261"/>
      <c r="AQ35" s="261">
        <f t="shared" si="7"/>
        <v>0</v>
      </c>
      <c r="AR35" s="262">
        <f t="shared" si="7"/>
        <v>0</v>
      </c>
      <c r="AS35" s="247">
        <f t="shared" si="1"/>
        <v>0</v>
      </c>
      <c r="AT35" s="247">
        <f t="shared" si="1"/>
        <v>0</v>
      </c>
      <c r="AU35" s="247">
        <f t="shared" si="2"/>
        <v>0</v>
      </c>
      <c r="AV35" s="248">
        <f>+'[2]Metas'!S35:S50-S35</f>
        <v>0</v>
      </c>
      <c r="AW35" s="247">
        <f>+'[2]Metas'!T35:T50-T35</f>
        <v>0</v>
      </c>
      <c r="AX35" s="247">
        <f>+'[2]Metas'!U35:U50-U35</f>
        <v>0</v>
      </c>
      <c r="AY35" s="247">
        <f>+'[2]Metas'!V35:V50-V35</f>
        <v>0</v>
      </c>
      <c r="AZ35" s="249"/>
      <c r="BA35" s="249"/>
      <c r="BB35" s="249"/>
      <c r="BC35" s="249"/>
      <c r="BD35" s="249"/>
      <c r="BE35" s="249"/>
      <c r="BI35" s="3"/>
      <c r="BJ35" s="3"/>
      <c r="BK35" s="3"/>
      <c r="BL35" s="3"/>
      <c r="BM35" s="3"/>
      <c r="BN35" s="3"/>
      <c r="BO35" s="3"/>
      <c r="BP35" s="3"/>
      <c r="BQ35" s="3"/>
      <c r="BR35" s="3"/>
      <c r="BS35" s="3"/>
      <c r="BT35" s="3"/>
      <c r="BU35" s="3"/>
      <c r="BV35" s="3"/>
      <c r="BW35" s="3"/>
      <c r="BX35" s="3"/>
      <c r="BY35" s="3"/>
      <c r="BZ35" s="3"/>
    </row>
    <row r="36" spans="1:78" s="224" customFormat="1" ht="18" customHeight="1">
      <c r="A36" s="231"/>
      <c r="B36" s="231"/>
      <c r="C36" s="231"/>
      <c r="D36" s="231"/>
      <c r="E36" s="231"/>
      <c r="F36" s="231"/>
      <c r="G36" s="232"/>
      <c r="H36" s="250"/>
      <c r="I36" s="251"/>
      <c r="J36" s="252"/>
      <c r="K36" s="252"/>
      <c r="L36" s="252"/>
      <c r="M36" s="252"/>
      <c r="N36" s="252"/>
      <c r="O36" s="254"/>
      <c r="P36" s="282"/>
      <c r="Q36" s="256"/>
      <c r="R36" s="256"/>
      <c r="S36" s="256"/>
      <c r="T36" s="256"/>
      <c r="U36" s="256"/>
      <c r="V36" s="256"/>
      <c r="W36" s="283"/>
      <c r="X36" s="283"/>
      <c r="Y36" s="259"/>
      <c r="Z36" s="259"/>
      <c r="AA36" s="259"/>
      <c r="AB36" s="260" t="s">
        <v>123</v>
      </c>
      <c r="AC36" s="261"/>
      <c r="AD36" s="261"/>
      <c r="AE36" s="261"/>
      <c r="AF36" s="261"/>
      <c r="AG36" s="261"/>
      <c r="AH36" s="261"/>
      <c r="AI36" s="261"/>
      <c r="AJ36" s="261"/>
      <c r="AK36" s="261"/>
      <c r="AL36" s="261"/>
      <c r="AM36" s="261"/>
      <c r="AN36" s="261"/>
      <c r="AO36" s="261"/>
      <c r="AP36" s="261"/>
      <c r="AQ36" s="261">
        <f t="shared" si="7"/>
        <v>0</v>
      </c>
      <c r="AR36" s="262">
        <f t="shared" si="7"/>
        <v>0</v>
      </c>
      <c r="AS36" s="247">
        <f t="shared" si="1"/>
        <v>0</v>
      </c>
      <c r="AT36" s="247">
        <f t="shared" si="1"/>
        <v>0</v>
      </c>
      <c r="AU36" s="247">
        <f t="shared" si="2"/>
        <v>0</v>
      </c>
      <c r="AV36" s="248">
        <f>+'[2]Metas'!S36:S51-S36</f>
        <v>0</v>
      </c>
      <c r="AW36" s="247">
        <f>+'[2]Metas'!T36:T51-T36</f>
        <v>0</v>
      </c>
      <c r="AX36" s="247">
        <f>+'[2]Metas'!U36:U51-U36</f>
        <v>0</v>
      </c>
      <c r="AY36" s="247">
        <f>+'[2]Metas'!V36:V51-V36</f>
        <v>0</v>
      </c>
      <c r="AZ36" s="249"/>
      <c r="BA36" s="249"/>
      <c r="BB36" s="249"/>
      <c r="BC36" s="249"/>
      <c r="BD36" s="249"/>
      <c r="BE36" s="249"/>
      <c r="BI36" s="3"/>
      <c r="BJ36" s="3"/>
      <c r="BK36" s="3"/>
      <c r="BL36" s="3"/>
      <c r="BM36" s="3"/>
      <c r="BN36" s="3"/>
      <c r="BO36" s="3"/>
      <c r="BP36" s="3"/>
      <c r="BQ36" s="3"/>
      <c r="BR36" s="3"/>
      <c r="BS36" s="3"/>
      <c r="BT36" s="3"/>
      <c r="BU36" s="3"/>
      <c r="BV36" s="3"/>
      <c r="BW36" s="3"/>
      <c r="BX36" s="3"/>
      <c r="BY36" s="3"/>
      <c r="BZ36" s="3"/>
    </row>
    <row r="37" spans="1:78" s="224" customFormat="1" ht="18" customHeight="1">
      <c r="A37" s="231"/>
      <c r="B37" s="231"/>
      <c r="C37" s="231"/>
      <c r="D37" s="231"/>
      <c r="E37" s="231"/>
      <c r="F37" s="231"/>
      <c r="G37" s="232"/>
      <c r="H37" s="250"/>
      <c r="I37" s="251"/>
      <c r="J37" s="252"/>
      <c r="K37" s="252"/>
      <c r="L37" s="252"/>
      <c r="M37" s="252"/>
      <c r="N37" s="252"/>
      <c r="O37" s="254"/>
      <c r="P37" s="282"/>
      <c r="Q37" s="256"/>
      <c r="R37" s="256"/>
      <c r="S37" s="256"/>
      <c r="T37" s="256"/>
      <c r="U37" s="256"/>
      <c r="V37" s="256"/>
      <c r="W37" s="283"/>
      <c r="X37" s="283"/>
      <c r="Y37" s="259"/>
      <c r="Z37" s="259"/>
      <c r="AA37" s="259"/>
      <c r="AB37" s="263" t="s">
        <v>124</v>
      </c>
      <c r="AC37" s="261"/>
      <c r="AD37" s="261"/>
      <c r="AE37" s="261"/>
      <c r="AF37" s="261"/>
      <c r="AG37" s="261"/>
      <c r="AH37" s="261"/>
      <c r="AI37" s="261"/>
      <c r="AJ37" s="261"/>
      <c r="AK37" s="261"/>
      <c r="AL37" s="261"/>
      <c r="AM37" s="261"/>
      <c r="AN37" s="261"/>
      <c r="AO37" s="261"/>
      <c r="AP37" s="261"/>
      <c r="AQ37" s="261">
        <f t="shared" si="7"/>
        <v>0</v>
      </c>
      <c r="AR37" s="262">
        <f t="shared" si="7"/>
        <v>0</v>
      </c>
      <c r="AS37" s="247">
        <f t="shared" si="1"/>
        <v>0</v>
      </c>
      <c r="AT37" s="247">
        <f t="shared" si="1"/>
        <v>0</v>
      </c>
      <c r="AU37" s="247">
        <f t="shared" si="2"/>
        <v>0</v>
      </c>
      <c r="AV37" s="248">
        <f>+'[2]Metas'!S37:S52-S37</f>
        <v>0</v>
      </c>
      <c r="AW37" s="247">
        <f>+'[2]Metas'!T37:T52-T37</f>
        <v>0</v>
      </c>
      <c r="AX37" s="247">
        <f>+'[2]Metas'!U37:U52-U37</f>
        <v>0</v>
      </c>
      <c r="AY37" s="247">
        <f>+'[2]Metas'!V37:V52-V37</f>
        <v>0</v>
      </c>
      <c r="AZ37" s="249"/>
      <c r="BA37" s="249"/>
      <c r="BB37" s="249"/>
      <c r="BC37" s="249"/>
      <c r="BD37" s="249"/>
      <c r="BE37" s="249"/>
      <c r="BI37" s="3"/>
      <c r="BJ37" s="3"/>
      <c r="BK37" s="3"/>
      <c r="BL37" s="3"/>
      <c r="BM37" s="3"/>
      <c r="BN37" s="3"/>
      <c r="BO37" s="3"/>
      <c r="BP37" s="3"/>
      <c r="BQ37" s="3"/>
      <c r="BR37" s="3"/>
      <c r="BS37" s="3"/>
      <c r="BT37" s="3"/>
      <c r="BU37" s="3"/>
      <c r="BV37" s="3"/>
      <c r="BW37" s="3"/>
      <c r="BX37" s="3"/>
      <c r="BY37" s="3"/>
      <c r="BZ37" s="3"/>
    </row>
    <row r="38" spans="1:78" s="224" customFormat="1" ht="18" customHeight="1">
      <c r="A38" s="231"/>
      <c r="B38" s="231"/>
      <c r="C38" s="231"/>
      <c r="D38" s="231"/>
      <c r="E38" s="231"/>
      <c r="F38" s="231"/>
      <c r="G38" s="232"/>
      <c r="H38" s="250"/>
      <c r="I38" s="251"/>
      <c r="J38" s="252"/>
      <c r="K38" s="252"/>
      <c r="L38" s="252"/>
      <c r="M38" s="252"/>
      <c r="N38" s="252"/>
      <c r="O38" s="254"/>
      <c r="P38" s="282"/>
      <c r="Q38" s="256"/>
      <c r="R38" s="256"/>
      <c r="S38" s="256"/>
      <c r="T38" s="256"/>
      <c r="U38" s="256"/>
      <c r="V38" s="256"/>
      <c r="W38" s="283"/>
      <c r="X38" s="283"/>
      <c r="Y38" s="259"/>
      <c r="Z38" s="259"/>
      <c r="AA38" s="259"/>
      <c r="AB38" s="264" t="s">
        <v>125</v>
      </c>
      <c r="AC38" s="265">
        <f aca="true" t="shared" si="8" ref="AC38:AR38">SUM(AC32:AC37)</f>
        <v>0</v>
      </c>
      <c r="AD38" s="265">
        <f t="shared" si="8"/>
        <v>0</v>
      </c>
      <c r="AE38" s="265">
        <f t="shared" si="8"/>
        <v>0</v>
      </c>
      <c r="AF38" s="265">
        <f t="shared" si="8"/>
        <v>0</v>
      </c>
      <c r="AG38" s="265">
        <f t="shared" si="8"/>
        <v>0</v>
      </c>
      <c r="AH38" s="265">
        <f t="shared" si="8"/>
        <v>0</v>
      </c>
      <c r="AI38" s="265">
        <f t="shared" si="8"/>
        <v>0</v>
      </c>
      <c r="AJ38" s="265">
        <f t="shared" si="8"/>
        <v>0</v>
      </c>
      <c r="AK38" s="265">
        <f t="shared" si="8"/>
        <v>0</v>
      </c>
      <c r="AL38" s="265">
        <f t="shared" si="8"/>
        <v>0</v>
      </c>
      <c r="AM38" s="265">
        <f t="shared" si="8"/>
        <v>0</v>
      </c>
      <c r="AN38" s="265">
        <f t="shared" si="8"/>
        <v>0</v>
      </c>
      <c r="AO38" s="265">
        <f t="shared" si="8"/>
        <v>0</v>
      </c>
      <c r="AP38" s="265">
        <f t="shared" si="8"/>
        <v>0</v>
      </c>
      <c r="AQ38" s="265">
        <f t="shared" si="8"/>
        <v>0</v>
      </c>
      <c r="AR38" s="266">
        <f t="shared" si="8"/>
        <v>0</v>
      </c>
      <c r="AS38" s="247">
        <f t="shared" si="1"/>
        <v>0</v>
      </c>
      <c r="AT38" s="247">
        <f t="shared" si="1"/>
        <v>0</v>
      </c>
      <c r="AU38" s="247">
        <f t="shared" si="2"/>
        <v>0</v>
      </c>
      <c r="AV38" s="248">
        <f>+'[2]Metas'!S38:S53-S38</f>
        <v>0</v>
      </c>
      <c r="AW38" s="247">
        <f>+'[2]Metas'!T38:T53-T38</f>
        <v>0</v>
      </c>
      <c r="AX38" s="247">
        <f>+'[2]Metas'!U38:U53-U38</f>
        <v>0</v>
      </c>
      <c r="AY38" s="247">
        <f>+'[2]Metas'!V38:V53-V38</f>
        <v>0</v>
      </c>
      <c r="AZ38" s="249"/>
      <c r="BA38" s="249"/>
      <c r="BB38" s="249"/>
      <c r="BC38" s="249"/>
      <c r="BD38" s="249"/>
      <c r="BE38" s="249"/>
      <c r="BI38" s="3"/>
      <c r="BJ38" s="3"/>
      <c r="BK38" s="3"/>
      <c r="BL38" s="3"/>
      <c r="BM38" s="3"/>
      <c r="BN38" s="3"/>
      <c r="BO38" s="3"/>
      <c r="BP38" s="3"/>
      <c r="BQ38" s="3"/>
      <c r="BR38" s="3"/>
      <c r="BS38" s="3"/>
      <c r="BT38" s="3"/>
      <c r="BU38" s="3"/>
      <c r="BV38" s="3"/>
      <c r="BW38" s="3"/>
      <c r="BX38" s="3"/>
      <c r="BY38" s="3"/>
      <c r="BZ38" s="3"/>
    </row>
    <row r="39" spans="1:78" s="224" customFormat="1" ht="18" customHeight="1">
      <c r="A39" s="231"/>
      <c r="B39" s="231"/>
      <c r="C39" s="231"/>
      <c r="D39" s="231"/>
      <c r="E39" s="231"/>
      <c r="F39" s="231"/>
      <c r="G39" s="232"/>
      <c r="H39" s="250"/>
      <c r="I39" s="251"/>
      <c r="J39" s="252"/>
      <c r="K39" s="252"/>
      <c r="L39" s="252"/>
      <c r="M39" s="252"/>
      <c r="N39" s="252"/>
      <c r="O39" s="254"/>
      <c r="P39" s="282"/>
      <c r="Q39" s="256"/>
      <c r="R39" s="256"/>
      <c r="S39" s="256"/>
      <c r="T39" s="256"/>
      <c r="U39" s="256"/>
      <c r="V39" s="256"/>
      <c r="W39" s="283"/>
      <c r="X39" s="283"/>
      <c r="Y39" s="259"/>
      <c r="Z39" s="259"/>
      <c r="AA39" s="259"/>
      <c r="AB39" s="260" t="s">
        <v>126</v>
      </c>
      <c r="AC39" s="261"/>
      <c r="AD39" s="261"/>
      <c r="AE39" s="261"/>
      <c r="AF39" s="261"/>
      <c r="AG39" s="261"/>
      <c r="AH39" s="261"/>
      <c r="AI39" s="261"/>
      <c r="AJ39" s="261"/>
      <c r="AK39" s="261"/>
      <c r="AL39" s="261"/>
      <c r="AM39" s="261"/>
      <c r="AN39" s="261"/>
      <c r="AO39" s="261"/>
      <c r="AP39" s="261"/>
      <c r="AQ39" s="261">
        <f>+AC39+AE39+AG39+AI39+AK39+AM39+AO39</f>
        <v>0</v>
      </c>
      <c r="AR39" s="262">
        <f aca="true" t="shared" si="9" ref="AR39:AR45">+AD39+AF39+AH39+AJ39+AL39+AN39+AP39</f>
        <v>0</v>
      </c>
      <c r="AS39" s="247">
        <f t="shared" si="1"/>
        <v>0</v>
      </c>
      <c r="AT39" s="247">
        <f t="shared" si="1"/>
        <v>0</v>
      </c>
      <c r="AU39" s="247">
        <f t="shared" si="2"/>
        <v>0</v>
      </c>
      <c r="AV39" s="248">
        <f>+'[2]Metas'!S39:S54-S39</f>
        <v>0</v>
      </c>
      <c r="AW39" s="247">
        <f>+'[2]Metas'!T39:T54-T39</f>
        <v>0</v>
      </c>
      <c r="AX39" s="247">
        <f>+'[2]Metas'!U39:U54-U39</f>
        <v>0</v>
      </c>
      <c r="AY39" s="247">
        <f>+'[2]Metas'!V39:V54-V39</f>
        <v>0</v>
      </c>
      <c r="AZ39" s="249"/>
      <c r="BA39" s="249"/>
      <c r="BB39" s="249"/>
      <c r="BC39" s="249"/>
      <c r="BD39" s="249"/>
      <c r="BE39" s="249"/>
      <c r="BI39" s="3"/>
      <c r="BJ39" s="3"/>
      <c r="BK39" s="3"/>
      <c r="BL39" s="3"/>
      <c r="BM39" s="3"/>
      <c r="BN39" s="3"/>
      <c r="BO39" s="3"/>
      <c r="BP39" s="3"/>
      <c r="BQ39" s="3"/>
      <c r="BR39" s="3"/>
      <c r="BS39" s="3"/>
      <c r="BT39" s="3"/>
      <c r="BU39" s="3"/>
      <c r="BV39" s="3"/>
      <c r="BW39" s="3"/>
      <c r="BX39" s="3"/>
      <c r="BY39" s="3"/>
      <c r="BZ39" s="3"/>
    </row>
    <row r="40" spans="1:78" s="224" customFormat="1" ht="18" customHeight="1">
      <c r="A40" s="231"/>
      <c r="B40" s="231"/>
      <c r="C40" s="231"/>
      <c r="D40" s="231"/>
      <c r="E40" s="231"/>
      <c r="F40" s="231"/>
      <c r="G40" s="232"/>
      <c r="H40" s="250"/>
      <c r="I40" s="251"/>
      <c r="J40" s="252"/>
      <c r="K40" s="252"/>
      <c r="L40" s="252"/>
      <c r="M40" s="252"/>
      <c r="N40" s="252"/>
      <c r="O40" s="254"/>
      <c r="P40" s="282"/>
      <c r="Q40" s="256"/>
      <c r="R40" s="256"/>
      <c r="S40" s="256"/>
      <c r="T40" s="256"/>
      <c r="U40" s="256"/>
      <c r="V40" s="256"/>
      <c r="W40" s="283"/>
      <c r="X40" s="283"/>
      <c r="Y40" s="259"/>
      <c r="Z40" s="259"/>
      <c r="AA40" s="259"/>
      <c r="AB40" s="260" t="s">
        <v>127</v>
      </c>
      <c r="AC40" s="261"/>
      <c r="AD40" s="261"/>
      <c r="AE40" s="261"/>
      <c r="AF40" s="261"/>
      <c r="AG40" s="261"/>
      <c r="AH40" s="261"/>
      <c r="AI40" s="261"/>
      <c r="AJ40" s="261"/>
      <c r="AK40" s="261"/>
      <c r="AL40" s="261"/>
      <c r="AM40" s="261"/>
      <c r="AN40" s="261"/>
      <c r="AO40" s="261"/>
      <c r="AP40" s="261"/>
      <c r="AQ40" s="261">
        <f aca="true" t="shared" si="10" ref="AQ40:AQ45">+AC40+AE40+AG40+AI40+AK40+AM40+AO40</f>
        <v>0</v>
      </c>
      <c r="AR40" s="262">
        <f t="shared" si="9"/>
        <v>0</v>
      </c>
      <c r="AS40" s="247">
        <f t="shared" si="1"/>
        <v>0</v>
      </c>
      <c r="AT40" s="247">
        <f t="shared" si="1"/>
        <v>0</v>
      </c>
      <c r="AU40" s="247">
        <f t="shared" si="2"/>
        <v>0</v>
      </c>
      <c r="AV40" s="248">
        <f>+'[2]Metas'!S40:S55-S40</f>
        <v>0</v>
      </c>
      <c r="AW40" s="247">
        <f>+'[2]Metas'!T40:T55-T40</f>
        <v>0</v>
      </c>
      <c r="AX40" s="247">
        <f>+'[2]Metas'!U40:U55-U40</f>
        <v>0</v>
      </c>
      <c r="AY40" s="247">
        <f>+'[2]Metas'!V40:V55-V40</f>
        <v>0</v>
      </c>
      <c r="AZ40" s="249"/>
      <c r="BA40" s="249"/>
      <c r="BB40" s="249"/>
      <c r="BC40" s="249"/>
      <c r="BD40" s="249"/>
      <c r="BE40" s="249"/>
      <c r="BI40" s="3"/>
      <c r="BJ40" s="3"/>
      <c r="BK40" s="3"/>
      <c r="BL40" s="3"/>
      <c r="BM40" s="3"/>
      <c r="BN40" s="3"/>
      <c r="BO40" s="3"/>
      <c r="BP40" s="3"/>
      <c r="BQ40" s="3"/>
      <c r="BR40" s="3"/>
      <c r="BS40" s="3"/>
      <c r="BT40" s="3"/>
      <c r="BU40" s="3"/>
      <c r="BV40" s="3"/>
      <c r="BW40" s="3"/>
      <c r="BX40" s="3"/>
      <c r="BY40" s="3"/>
      <c r="BZ40" s="3"/>
    </row>
    <row r="41" spans="1:78" s="224" customFormat="1" ht="18" customHeight="1">
      <c r="A41" s="231"/>
      <c r="B41" s="231"/>
      <c r="C41" s="231"/>
      <c r="D41" s="231"/>
      <c r="E41" s="231"/>
      <c r="F41" s="231"/>
      <c r="G41" s="232"/>
      <c r="H41" s="250"/>
      <c r="I41" s="251"/>
      <c r="J41" s="252"/>
      <c r="K41" s="252"/>
      <c r="L41" s="252"/>
      <c r="M41" s="252"/>
      <c r="N41" s="252"/>
      <c r="O41" s="254"/>
      <c r="P41" s="282"/>
      <c r="Q41" s="256"/>
      <c r="R41" s="256"/>
      <c r="S41" s="256"/>
      <c r="T41" s="256"/>
      <c r="U41" s="256"/>
      <c r="V41" s="256"/>
      <c r="W41" s="283"/>
      <c r="X41" s="283"/>
      <c r="Y41" s="259"/>
      <c r="Z41" s="259"/>
      <c r="AA41" s="259"/>
      <c r="AB41" s="263" t="s">
        <v>128</v>
      </c>
      <c r="AC41" s="261"/>
      <c r="AD41" s="261"/>
      <c r="AE41" s="261"/>
      <c r="AF41" s="261"/>
      <c r="AG41" s="261"/>
      <c r="AH41" s="261"/>
      <c r="AI41" s="261"/>
      <c r="AJ41" s="261"/>
      <c r="AK41" s="261"/>
      <c r="AL41" s="261"/>
      <c r="AM41" s="261"/>
      <c r="AN41" s="261"/>
      <c r="AO41" s="261"/>
      <c r="AP41" s="261"/>
      <c r="AQ41" s="261">
        <f t="shared" si="10"/>
        <v>0</v>
      </c>
      <c r="AR41" s="262">
        <f t="shared" si="9"/>
        <v>0</v>
      </c>
      <c r="AS41" s="247">
        <f t="shared" si="1"/>
        <v>0</v>
      </c>
      <c r="AT41" s="247">
        <f t="shared" si="1"/>
        <v>0</v>
      </c>
      <c r="AU41" s="247">
        <f t="shared" si="2"/>
        <v>0</v>
      </c>
      <c r="AV41" s="248">
        <f>+'[2]Metas'!S41:S56-S41</f>
        <v>0</v>
      </c>
      <c r="AW41" s="247">
        <f>+'[2]Metas'!T41:T56-T41</f>
        <v>0</v>
      </c>
      <c r="AX41" s="247">
        <f>+'[2]Metas'!U41:U56-U41</f>
        <v>0</v>
      </c>
      <c r="AY41" s="247">
        <f>+'[2]Metas'!V41:V56-V41</f>
        <v>0</v>
      </c>
      <c r="AZ41" s="249"/>
      <c r="BA41" s="249"/>
      <c r="BB41" s="249"/>
      <c r="BC41" s="249"/>
      <c r="BD41" s="249"/>
      <c r="BE41" s="249"/>
      <c r="BI41" s="3"/>
      <c r="BJ41" s="3"/>
      <c r="BK41" s="3"/>
      <c r="BL41" s="3"/>
      <c r="BM41" s="3"/>
      <c r="BN41" s="3"/>
      <c r="BO41" s="3"/>
      <c r="BP41" s="3"/>
      <c r="BQ41" s="3"/>
      <c r="BR41" s="3"/>
      <c r="BS41" s="3"/>
      <c r="BT41" s="3"/>
      <c r="BU41" s="3"/>
      <c r="BV41" s="3"/>
      <c r="BW41" s="3"/>
      <c r="BX41" s="3"/>
      <c r="BY41" s="3"/>
      <c r="BZ41" s="3"/>
    </row>
    <row r="42" spans="1:78" s="224" customFormat="1" ht="18" customHeight="1">
      <c r="A42" s="231"/>
      <c r="B42" s="231"/>
      <c r="C42" s="231"/>
      <c r="D42" s="231"/>
      <c r="E42" s="231"/>
      <c r="F42" s="231"/>
      <c r="G42" s="232"/>
      <c r="H42" s="250"/>
      <c r="I42" s="251"/>
      <c r="J42" s="252"/>
      <c r="K42" s="252"/>
      <c r="L42" s="252"/>
      <c r="M42" s="252"/>
      <c r="N42" s="252"/>
      <c r="O42" s="254"/>
      <c r="P42" s="282"/>
      <c r="Q42" s="256"/>
      <c r="R42" s="256"/>
      <c r="S42" s="256"/>
      <c r="T42" s="256"/>
      <c r="U42" s="256"/>
      <c r="V42" s="256"/>
      <c r="W42" s="283"/>
      <c r="X42" s="283"/>
      <c r="Y42" s="259"/>
      <c r="Z42" s="259"/>
      <c r="AA42" s="259"/>
      <c r="AB42" s="263" t="s">
        <v>129</v>
      </c>
      <c r="AC42" s="261"/>
      <c r="AD42" s="261"/>
      <c r="AE42" s="261"/>
      <c r="AF42" s="261"/>
      <c r="AG42" s="261"/>
      <c r="AH42" s="261"/>
      <c r="AI42" s="261"/>
      <c r="AJ42" s="261"/>
      <c r="AK42" s="261"/>
      <c r="AL42" s="261"/>
      <c r="AM42" s="261"/>
      <c r="AN42" s="261"/>
      <c r="AO42" s="261"/>
      <c r="AP42" s="261"/>
      <c r="AQ42" s="261">
        <f t="shared" si="10"/>
        <v>0</v>
      </c>
      <c r="AR42" s="262">
        <f t="shared" si="9"/>
        <v>0</v>
      </c>
      <c r="AS42" s="247">
        <f t="shared" si="1"/>
        <v>0</v>
      </c>
      <c r="AT42" s="247">
        <f t="shared" si="1"/>
        <v>0</v>
      </c>
      <c r="AU42" s="247">
        <f t="shared" si="2"/>
        <v>0</v>
      </c>
      <c r="AV42" s="248">
        <f>+'[2]Metas'!S42:S57-S42</f>
        <v>0</v>
      </c>
      <c r="AW42" s="247">
        <f>+'[2]Metas'!T42:T57-T42</f>
        <v>0</v>
      </c>
      <c r="AX42" s="247">
        <f>+'[2]Metas'!U42:U57-U42</f>
        <v>0</v>
      </c>
      <c r="AY42" s="247">
        <f>+'[2]Metas'!V42:V57-V42</f>
        <v>0</v>
      </c>
      <c r="AZ42" s="249"/>
      <c r="BA42" s="249"/>
      <c r="BB42" s="249"/>
      <c r="BC42" s="249"/>
      <c r="BD42" s="249"/>
      <c r="BE42" s="249"/>
      <c r="BI42" s="3"/>
      <c r="BJ42" s="3"/>
      <c r="BK42" s="3"/>
      <c r="BL42" s="3"/>
      <c r="BM42" s="3"/>
      <c r="BN42" s="3"/>
      <c r="BO42" s="3"/>
      <c r="BP42" s="3"/>
      <c r="BQ42" s="3"/>
      <c r="BR42" s="3"/>
      <c r="BS42" s="3"/>
      <c r="BT42" s="3"/>
      <c r="BU42" s="3"/>
      <c r="BV42" s="3"/>
      <c r="BW42" s="3"/>
      <c r="BX42" s="3"/>
      <c r="BY42" s="3"/>
      <c r="BZ42" s="3"/>
    </row>
    <row r="43" spans="1:78" s="224" customFormat="1" ht="18" customHeight="1">
      <c r="A43" s="231"/>
      <c r="B43" s="231"/>
      <c r="C43" s="231"/>
      <c r="D43" s="231"/>
      <c r="E43" s="231"/>
      <c r="F43" s="231"/>
      <c r="G43" s="232"/>
      <c r="H43" s="250"/>
      <c r="I43" s="251"/>
      <c r="J43" s="252"/>
      <c r="K43" s="252"/>
      <c r="L43" s="252"/>
      <c r="M43" s="252"/>
      <c r="N43" s="252"/>
      <c r="O43" s="254"/>
      <c r="P43" s="282"/>
      <c r="Q43" s="256"/>
      <c r="R43" s="256"/>
      <c r="S43" s="256"/>
      <c r="T43" s="256"/>
      <c r="U43" s="256"/>
      <c r="V43" s="256"/>
      <c r="W43" s="283"/>
      <c r="X43" s="283"/>
      <c r="Y43" s="259"/>
      <c r="Z43" s="259"/>
      <c r="AA43" s="259"/>
      <c r="AB43" s="263" t="s">
        <v>130</v>
      </c>
      <c r="AC43" s="261"/>
      <c r="AD43" s="261"/>
      <c r="AE43" s="261"/>
      <c r="AF43" s="261"/>
      <c r="AG43" s="261"/>
      <c r="AH43" s="261"/>
      <c r="AI43" s="261"/>
      <c r="AJ43" s="261"/>
      <c r="AK43" s="261"/>
      <c r="AL43" s="261"/>
      <c r="AM43" s="261"/>
      <c r="AN43" s="261"/>
      <c r="AO43" s="261"/>
      <c r="AP43" s="261"/>
      <c r="AQ43" s="261">
        <f t="shared" si="10"/>
        <v>0</v>
      </c>
      <c r="AR43" s="262">
        <f t="shared" si="9"/>
        <v>0</v>
      </c>
      <c r="AS43" s="247">
        <f t="shared" si="1"/>
        <v>0</v>
      </c>
      <c r="AT43" s="247">
        <f t="shared" si="1"/>
        <v>0</v>
      </c>
      <c r="AU43" s="247">
        <f t="shared" si="2"/>
        <v>0</v>
      </c>
      <c r="AV43" s="248">
        <f>+'[2]Metas'!S43:S58-S43</f>
        <v>0</v>
      </c>
      <c r="AW43" s="247">
        <f>+'[2]Metas'!T43:T58-T43</f>
        <v>0</v>
      </c>
      <c r="AX43" s="247">
        <f>+'[2]Metas'!U43:U58-U43</f>
        <v>0</v>
      </c>
      <c r="AY43" s="247">
        <f>+'[2]Metas'!V43:V58-V43</f>
        <v>0</v>
      </c>
      <c r="AZ43" s="249"/>
      <c r="BA43" s="249"/>
      <c r="BB43" s="249"/>
      <c r="BC43" s="249"/>
      <c r="BD43" s="249"/>
      <c r="BE43" s="249"/>
      <c r="BI43" s="3"/>
      <c r="BJ43" s="3"/>
      <c r="BK43" s="3"/>
      <c r="BL43" s="3"/>
      <c r="BM43" s="3"/>
      <c r="BN43" s="3"/>
      <c r="BO43" s="3"/>
      <c r="BP43" s="3"/>
      <c r="BQ43" s="3"/>
      <c r="BR43" s="3"/>
      <c r="BS43" s="3"/>
      <c r="BT43" s="3"/>
      <c r="BU43" s="3"/>
      <c r="BV43" s="3"/>
      <c r="BW43" s="3"/>
      <c r="BX43" s="3"/>
      <c r="BY43" s="3"/>
      <c r="BZ43" s="3"/>
    </row>
    <row r="44" spans="1:78" s="224" customFormat="1" ht="18" customHeight="1">
      <c r="A44" s="231"/>
      <c r="B44" s="231"/>
      <c r="C44" s="231"/>
      <c r="D44" s="231"/>
      <c r="E44" s="231"/>
      <c r="F44" s="231"/>
      <c r="G44" s="232"/>
      <c r="H44" s="250"/>
      <c r="I44" s="251"/>
      <c r="J44" s="252"/>
      <c r="K44" s="252"/>
      <c r="L44" s="252"/>
      <c r="M44" s="252"/>
      <c r="N44" s="252"/>
      <c r="O44" s="254"/>
      <c r="P44" s="282"/>
      <c r="Q44" s="256"/>
      <c r="R44" s="256"/>
      <c r="S44" s="256"/>
      <c r="T44" s="256"/>
      <c r="U44" s="256"/>
      <c r="V44" s="256"/>
      <c r="W44" s="283"/>
      <c r="X44" s="283"/>
      <c r="Y44" s="259"/>
      <c r="Z44" s="259"/>
      <c r="AA44" s="259"/>
      <c r="AB44" s="263" t="s">
        <v>131</v>
      </c>
      <c r="AC44" s="261"/>
      <c r="AD44" s="261"/>
      <c r="AE44" s="261"/>
      <c r="AF44" s="261"/>
      <c r="AG44" s="261"/>
      <c r="AH44" s="261"/>
      <c r="AI44" s="261"/>
      <c r="AJ44" s="261"/>
      <c r="AK44" s="261"/>
      <c r="AL44" s="261"/>
      <c r="AM44" s="261"/>
      <c r="AN44" s="261"/>
      <c r="AO44" s="261"/>
      <c r="AP44" s="261"/>
      <c r="AQ44" s="261">
        <f t="shared" si="10"/>
        <v>0</v>
      </c>
      <c r="AR44" s="262">
        <f t="shared" si="9"/>
        <v>0</v>
      </c>
      <c r="AS44" s="247">
        <f t="shared" si="1"/>
        <v>0</v>
      </c>
      <c r="AT44" s="247">
        <f t="shared" si="1"/>
        <v>0</v>
      </c>
      <c r="AU44" s="247">
        <f t="shared" si="2"/>
        <v>0</v>
      </c>
      <c r="AV44" s="248">
        <f>+'[2]Metas'!S44:S59-S44</f>
        <v>0</v>
      </c>
      <c r="AW44" s="247">
        <f>+'[2]Metas'!T44:T59-T44</f>
        <v>0</v>
      </c>
      <c r="AX44" s="247">
        <f>+'[2]Metas'!U44:U59-U44</f>
        <v>0</v>
      </c>
      <c r="AY44" s="247">
        <f>+'[2]Metas'!V44:V59-V44</f>
        <v>0</v>
      </c>
      <c r="AZ44" s="249"/>
      <c r="BA44" s="249"/>
      <c r="BB44" s="249"/>
      <c r="BC44" s="249"/>
      <c r="BD44" s="249"/>
      <c r="BE44" s="249"/>
      <c r="BI44" s="3"/>
      <c r="BJ44" s="3"/>
      <c r="BK44" s="3"/>
      <c r="BL44" s="3"/>
      <c r="BM44" s="3"/>
      <c r="BN44" s="3"/>
      <c r="BO44" s="3"/>
      <c r="BP44" s="3"/>
      <c r="BQ44" s="3"/>
      <c r="BR44" s="3"/>
      <c r="BS44" s="3"/>
      <c r="BT44" s="3"/>
      <c r="BU44" s="3"/>
      <c r="BV44" s="3"/>
      <c r="BW44" s="3"/>
      <c r="BX44" s="3"/>
      <c r="BY44" s="3"/>
      <c r="BZ44" s="3"/>
    </row>
    <row r="45" spans="1:78" s="224" customFormat="1" ht="18" customHeight="1">
      <c r="A45" s="231"/>
      <c r="B45" s="231"/>
      <c r="C45" s="231"/>
      <c r="D45" s="231"/>
      <c r="E45" s="231"/>
      <c r="F45" s="231"/>
      <c r="G45" s="232"/>
      <c r="H45" s="250"/>
      <c r="I45" s="251"/>
      <c r="J45" s="252"/>
      <c r="K45" s="252"/>
      <c r="L45" s="252"/>
      <c r="M45" s="252"/>
      <c r="N45" s="252"/>
      <c r="O45" s="254"/>
      <c r="P45" s="282"/>
      <c r="Q45" s="256"/>
      <c r="R45" s="256"/>
      <c r="S45" s="256"/>
      <c r="T45" s="256"/>
      <c r="U45" s="256"/>
      <c r="V45" s="256"/>
      <c r="W45" s="283"/>
      <c r="X45" s="283"/>
      <c r="Y45" s="259"/>
      <c r="Z45" s="259"/>
      <c r="AA45" s="259"/>
      <c r="AB45" s="263" t="s">
        <v>132</v>
      </c>
      <c r="AC45" s="261"/>
      <c r="AD45" s="261"/>
      <c r="AE45" s="261"/>
      <c r="AF45" s="261"/>
      <c r="AG45" s="261"/>
      <c r="AH45" s="261"/>
      <c r="AI45" s="261"/>
      <c r="AJ45" s="261"/>
      <c r="AK45" s="261"/>
      <c r="AL45" s="261"/>
      <c r="AM45" s="261"/>
      <c r="AN45" s="261"/>
      <c r="AO45" s="261"/>
      <c r="AP45" s="261"/>
      <c r="AQ45" s="261">
        <f t="shared" si="10"/>
        <v>0</v>
      </c>
      <c r="AR45" s="262">
        <f t="shared" si="9"/>
        <v>0</v>
      </c>
      <c r="AS45" s="247">
        <f t="shared" si="1"/>
        <v>0</v>
      </c>
      <c r="AT45" s="247">
        <f t="shared" si="1"/>
        <v>0</v>
      </c>
      <c r="AU45" s="247">
        <f t="shared" si="2"/>
        <v>0</v>
      </c>
      <c r="AV45" s="248">
        <f>+'[2]Metas'!S45:S60-S45</f>
        <v>0</v>
      </c>
      <c r="AW45" s="247">
        <f>+'[2]Metas'!T45:T60-T45</f>
        <v>0</v>
      </c>
      <c r="AX45" s="247">
        <f>+'[2]Metas'!U45:U60-U45</f>
        <v>0</v>
      </c>
      <c r="AY45" s="247">
        <f>+'[2]Metas'!V45:V60-V45</f>
        <v>0</v>
      </c>
      <c r="AZ45" s="249"/>
      <c r="BA45" s="249"/>
      <c r="BB45" s="249"/>
      <c r="BC45" s="249"/>
      <c r="BD45" s="249"/>
      <c r="BE45" s="249"/>
      <c r="BI45" s="3"/>
      <c r="BJ45" s="3"/>
      <c r="BK45" s="3"/>
      <c r="BL45" s="3"/>
      <c r="BM45" s="3"/>
      <c r="BN45" s="3"/>
      <c r="BO45" s="3"/>
      <c r="BP45" s="3"/>
      <c r="BQ45" s="3"/>
      <c r="BR45" s="3"/>
      <c r="BS45" s="3"/>
      <c r="BT45" s="3"/>
      <c r="BU45" s="3"/>
      <c r="BV45" s="3"/>
      <c r="BW45" s="3"/>
      <c r="BX45" s="3"/>
      <c r="BY45" s="3"/>
      <c r="BZ45" s="3"/>
    </row>
    <row r="46" spans="1:78" s="224" customFormat="1" ht="18" customHeight="1">
      <c r="A46" s="231"/>
      <c r="B46" s="231"/>
      <c r="C46" s="231"/>
      <c r="D46" s="231"/>
      <c r="E46" s="231"/>
      <c r="F46" s="231"/>
      <c r="G46" s="232"/>
      <c r="H46" s="250"/>
      <c r="I46" s="251"/>
      <c r="J46" s="252"/>
      <c r="K46" s="252"/>
      <c r="L46" s="252"/>
      <c r="M46" s="252"/>
      <c r="N46" s="252"/>
      <c r="O46" s="254"/>
      <c r="P46" s="282"/>
      <c r="Q46" s="256"/>
      <c r="R46" s="256"/>
      <c r="S46" s="256"/>
      <c r="T46" s="256"/>
      <c r="U46" s="256"/>
      <c r="V46" s="256"/>
      <c r="W46" s="283"/>
      <c r="X46" s="283"/>
      <c r="Y46" s="259"/>
      <c r="Z46" s="259"/>
      <c r="AA46" s="259"/>
      <c r="AB46" s="264" t="s">
        <v>133</v>
      </c>
      <c r="AC46" s="265">
        <f aca="true" t="shared" si="11" ref="AC46:AR46">SUM(AC40:AC45)+IF(AC38=0,AC39,AC38)</f>
        <v>0</v>
      </c>
      <c r="AD46" s="265">
        <f t="shared" si="11"/>
        <v>0</v>
      </c>
      <c r="AE46" s="265">
        <f t="shared" si="11"/>
        <v>0</v>
      </c>
      <c r="AF46" s="265">
        <f t="shared" si="11"/>
        <v>0</v>
      </c>
      <c r="AG46" s="265">
        <f t="shared" si="11"/>
        <v>0</v>
      </c>
      <c r="AH46" s="265">
        <f t="shared" si="11"/>
        <v>0</v>
      </c>
      <c r="AI46" s="265">
        <f t="shared" si="11"/>
        <v>0</v>
      </c>
      <c r="AJ46" s="265">
        <f t="shared" si="11"/>
        <v>0</v>
      </c>
      <c r="AK46" s="265">
        <f t="shared" si="11"/>
        <v>0</v>
      </c>
      <c r="AL46" s="265">
        <f t="shared" si="11"/>
        <v>0</v>
      </c>
      <c r="AM46" s="265">
        <f t="shared" si="11"/>
        <v>0</v>
      </c>
      <c r="AN46" s="265">
        <f t="shared" si="11"/>
        <v>0</v>
      </c>
      <c r="AO46" s="265">
        <f t="shared" si="11"/>
        <v>0</v>
      </c>
      <c r="AP46" s="265">
        <f t="shared" si="11"/>
        <v>0</v>
      </c>
      <c r="AQ46" s="265">
        <f t="shared" si="11"/>
        <v>0</v>
      </c>
      <c r="AR46" s="266">
        <f t="shared" si="11"/>
        <v>0</v>
      </c>
      <c r="AS46" s="247">
        <f t="shared" si="1"/>
        <v>0</v>
      </c>
      <c r="AT46" s="247">
        <f t="shared" si="1"/>
        <v>0</v>
      </c>
      <c r="AU46" s="247">
        <f t="shared" si="2"/>
        <v>0</v>
      </c>
      <c r="AV46" s="248">
        <f>+'[2]Metas'!S46:S61-S46</f>
        <v>0</v>
      </c>
      <c r="AW46" s="247">
        <f>+'[2]Metas'!T46:T61-T46</f>
        <v>0</v>
      </c>
      <c r="AX46" s="247">
        <f>+'[2]Metas'!U46:U61-U46</f>
        <v>0</v>
      </c>
      <c r="AY46" s="247">
        <f>+'[2]Metas'!V46:V61-V46</f>
        <v>0</v>
      </c>
      <c r="AZ46" s="249"/>
      <c r="BA46" s="249"/>
      <c r="BB46" s="249"/>
      <c r="BC46" s="249"/>
      <c r="BD46" s="249"/>
      <c r="BE46" s="249"/>
      <c r="BI46" s="3"/>
      <c r="BJ46" s="3"/>
      <c r="BK46" s="3"/>
      <c r="BL46" s="3"/>
      <c r="BM46" s="3"/>
      <c r="BN46" s="3"/>
      <c r="BO46" s="3"/>
      <c r="BP46" s="3"/>
      <c r="BQ46" s="3"/>
      <c r="BR46" s="3"/>
      <c r="BS46" s="3"/>
      <c r="BT46" s="3"/>
      <c r="BU46" s="3"/>
      <c r="BV46" s="3"/>
      <c r="BW46" s="3"/>
      <c r="BX46" s="3"/>
      <c r="BY46" s="3"/>
      <c r="BZ46" s="3"/>
    </row>
    <row r="47" spans="1:78" s="224" customFormat="1" ht="24" customHeight="1" thickBot="1">
      <c r="A47" s="231"/>
      <c r="B47" s="231"/>
      <c r="C47" s="231"/>
      <c r="D47" s="231"/>
      <c r="E47" s="231"/>
      <c r="F47" s="231"/>
      <c r="G47" s="232"/>
      <c r="H47" s="267"/>
      <c r="I47" s="268"/>
      <c r="J47" s="269"/>
      <c r="K47" s="269"/>
      <c r="L47" s="269"/>
      <c r="M47" s="269"/>
      <c r="N47" s="269"/>
      <c r="O47" s="271"/>
      <c r="P47" s="284"/>
      <c r="Q47" s="273"/>
      <c r="R47" s="273"/>
      <c r="S47" s="273"/>
      <c r="T47" s="273"/>
      <c r="U47" s="273"/>
      <c r="V47" s="273"/>
      <c r="W47" s="285"/>
      <c r="X47" s="285"/>
      <c r="Y47" s="276"/>
      <c r="Z47" s="276"/>
      <c r="AA47" s="276"/>
      <c r="AB47" s="277" t="s">
        <v>134</v>
      </c>
      <c r="AC47" s="278"/>
      <c r="AD47" s="278"/>
      <c r="AE47" s="278"/>
      <c r="AF47" s="278"/>
      <c r="AG47" s="278"/>
      <c r="AH47" s="278"/>
      <c r="AI47" s="278"/>
      <c r="AJ47" s="278"/>
      <c r="AK47" s="278"/>
      <c r="AL47" s="278"/>
      <c r="AM47" s="278"/>
      <c r="AN47" s="278"/>
      <c r="AO47" s="278"/>
      <c r="AP47" s="278"/>
      <c r="AQ47" s="278">
        <f aca="true" t="shared" si="12" ref="AQ47:AR53">+AC47+AE47+AG47+AI47+AK47+AM47+AO47</f>
        <v>0</v>
      </c>
      <c r="AR47" s="279">
        <f t="shared" si="12"/>
        <v>0</v>
      </c>
      <c r="AS47" s="247">
        <f t="shared" si="1"/>
        <v>0</v>
      </c>
      <c r="AT47" s="247">
        <f t="shared" si="1"/>
        <v>0</v>
      </c>
      <c r="AU47" s="247">
        <f t="shared" si="2"/>
        <v>0</v>
      </c>
      <c r="AV47" s="248">
        <f>+'[2]Metas'!S47:S62-S47</f>
        <v>0</v>
      </c>
      <c r="AW47" s="247">
        <f>+'[2]Metas'!T47:T62-T47</f>
        <v>0</v>
      </c>
      <c r="AX47" s="247">
        <f>+'[2]Metas'!U47:U62-U47</f>
        <v>0</v>
      </c>
      <c r="AY47" s="247">
        <f>+'[2]Metas'!V47:V62-V47</f>
        <v>0</v>
      </c>
      <c r="AZ47" s="249"/>
      <c r="BA47" s="249"/>
      <c r="BB47" s="249"/>
      <c r="BC47" s="249"/>
      <c r="BD47" s="249"/>
      <c r="BE47" s="249"/>
      <c r="BI47" s="3"/>
      <c r="BJ47" s="3"/>
      <c r="BK47" s="3"/>
      <c r="BL47" s="3"/>
      <c r="BM47" s="3"/>
      <c r="BN47" s="3"/>
      <c r="BO47" s="3"/>
      <c r="BP47" s="3"/>
      <c r="BQ47" s="3"/>
      <c r="BR47" s="3"/>
      <c r="BS47" s="3"/>
      <c r="BT47" s="3"/>
      <c r="BU47" s="3"/>
      <c r="BV47" s="3"/>
      <c r="BW47" s="3"/>
      <c r="BX47" s="3"/>
      <c r="BY47" s="3"/>
      <c r="BZ47" s="3"/>
    </row>
    <row r="48" spans="1:78" s="224" customFormat="1" ht="15" customHeight="1">
      <c r="A48" s="231" t="s">
        <v>145</v>
      </c>
      <c r="B48" s="231" t="s">
        <v>146</v>
      </c>
      <c r="C48" s="231" t="s">
        <v>108</v>
      </c>
      <c r="D48" s="231" t="s">
        <v>109</v>
      </c>
      <c r="E48" s="231" t="s">
        <v>110</v>
      </c>
      <c r="F48" s="231" t="s">
        <v>66</v>
      </c>
      <c r="G48" s="232">
        <v>7</v>
      </c>
      <c r="H48" s="233">
        <v>877</v>
      </c>
      <c r="I48" s="234" t="s">
        <v>58</v>
      </c>
      <c r="J48" s="236"/>
      <c r="K48" s="236" t="s">
        <v>41</v>
      </c>
      <c r="L48" s="286"/>
      <c r="M48" s="238">
        <v>0</v>
      </c>
      <c r="N48" s="236" t="s">
        <v>147</v>
      </c>
      <c r="O48" s="238">
        <v>1</v>
      </c>
      <c r="P48" s="287" t="s">
        <v>148</v>
      </c>
      <c r="Q48" s="240">
        <f>SUMIF('Actividades inversión 877'!$B$14:$B$30,'Metas inversión 877'!$B48,'Actividades inversión 877'!M$14:M$30)</f>
        <v>550117000</v>
      </c>
      <c r="R48" s="240">
        <f>SUMIF('Actividades inversión 877'!$B$14:$B$30,'Metas inversión 877'!$B48,'Actividades inversión 877'!N$14:N$30)</f>
        <v>615269100</v>
      </c>
      <c r="S48" s="240">
        <f>SUMIF('Actividades inversión 877'!$B$14:$B$30,'Metas inversión 877'!$B48,'Actividades inversión 877'!O$14:O$30)</f>
        <v>615269100</v>
      </c>
      <c r="T48" s="240">
        <f>SUMIF('Actividades inversión 877'!$B$14:$B$30,'Metas inversión 877'!$B48,'Actividades inversión 877'!P$14:P$30)</f>
        <v>33016527</v>
      </c>
      <c r="U48" s="240">
        <f>SUMIF('Actividades inversión 877'!$B$14:$B$30,'Metas inversión 877'!$B48,'Actividades inversión 877'!Q$14:Q$30)</f>
        <v>27168253</v>
      </c>
      <c r="V48" s="240">
        <f>SUMIF('Actividades inversión 877'!$B$14:$B$30,'Metas inversión 877'!$B48,'Actividades inversión 877'!R$14:R$30)</f>
        <v>27168253</v>
      </c>
      <c r="W48" s="288" t="s">
        <v>149</v>
      </c>
      <c r="X48" s="288" t="s">
        <v>150</v>
      </c>
      <c r="Y48" s="289" t="s">
        <v>151</v>
      </c>
      <c r="Z48" s="290"/>
      <c r="AA48" s="291"/>
      <c r="AB48" s="244" t="s">
        <v>118</v>
      </c>
      <c r="AC48" s="245"/>
      <c r="AD48" s="245"/>
      <c r="AE48" s="245"/>
      <c r="AF48" s="245"/>
      <c r="AG48" s="245"/>
      <c r="AH48" s="245"/>
      <c r="AI48" s="245"/>
      <c r="AJ48" s="245"/>
      <c r="AK48" s="245"/>
      <c r="AL48" s="245"/>
      <c r="AM48" s="245"/>
      <c r="AN48" s="245"/>
      <c r="AO48" s="245"/>
      <c r="AP48" s="245"/>
      <c r="AQ48" s="245">
        <f t="shared" si="12"/>
        <v>0</v>
      </c>
      <c r="AR48" s="246">
        <f t="shared" si="12"/>
        <v>0</v>
      </c>
      <c r="AS48" s="247">
        <f t="shared" si="1"/>
        <v>0</v>
      </c>
      <c r="AT48" s="247">
        <f t="shared" si="1"/>
        <v>582252573</v>
      </c>
      <c r="AU48" s="247">
        <f t="shared" si="2"/>
        <v>0</v>
      </c>
      <c r="AV48" s="248">
        <f>+'[2]Metas'!S48:S63-S48</f>
        <v>-523953300</v>
      </c>
      <c r="AW48" s="247">
        <f>+'[2]Metas'!T48:T63-T48</f>
        <v>-9366527</v>
      </c>
      <c r="AX48" s="247">
        <f>+'[2]Metas'!U48:U63-U48</f>
        <v>91536974</v>
      </c>
      <c r="AY48" s="247">
        <f>+'[2]Metas'!V48:V63-V48</f>
        <v>91536974</v>
      </c>
      <c r="AZ48" s="249">
        <f>SUM('[1]01 USAQUEN:99-METROPOLITANO'!N45)</f>
        <v>550117000</v>
      </c>
      <c r="BA48" s="249">
        <f>SUM('[1]01 USAQUEN:99-METROPOLITANO'!O45)</f>
        <v>615269100</v>
      </c>
      <c r="BB48" s="249">
        <f>SUM('[1]01 USAQUEN:99-METROPOLITANO'!P45)</f>
        <v>615269100</v>
      </c>
      <c r="BC48" s="249">
        <f>SUM('[1]01 USAQUEN:99-METROPOLITANO'!Q45)</f>
        <v>33016527</v>
      </c>
      <c r="BD48" s="249">
        <f>SUM('[1]01 USAQUEN:99-METROPOLITANO'!R45)</f>
        <v>27168253</v>
      </c>
      <c r="BE48" s="249">
        <f>SUM('[1]01 USAQUEN:99-METROPOLITANO'!S45)</f>
        <v>27168253</v>
      </c>
      <c r="BI48" s="3"/>
      <c r="BJ48" s="3"/>
      <c r="BK48" s="3"/>
      <c r="BL48" s="3"/>
      <c r="BM48" s="3"/>
      <c r="BN48" s="3"/>
      <c r="BO48" s="3"/>
      <c r="BP48" s="3"/>
      <c r="BQ48" s="3"/>
      <c r="BR48" s="3"/>
      <c r="BS48" s="3"/>
      <c r="BT48" s="3"/>
      <c r="BU48" s="3"/>
      <c r="BV48" s="3"/>
      <c r="BW48" s="3"/>
      <c r="BX48" s="3"/>
      <c r="BY48" s="3"/>
      <c r="BZ48" s="3"/>
    </row>
    <row r="49" spans="1:78" s="224" customFormat="1" ht="15" customHeight="1">
      <c r="A49" s="231"/>
      <c r="B49" s="231"/>
      <c r="C49" s="231"/>
      <c r="D49" s="231"/>
      <c r="E49" s="231"/>
      <c r="F49" s="231"/>
      <c r="G49" s="232"/>
      <c r="H49" s="250"/>
      <c r="I49" s="251"/>
      <c r="J49" s="252"/>
      <c r="K49" s="252"/>
      <c r="L49" s="292"/>
      <c r="M49" s="254"/>
      <c r="N49" s="252"/>
      <c r="O49" s="254"/>
      <c r="P49" s="293"/>
      <c r="Q49" s="256"/>
      <c r="R49" s="256"/>
      <c r="S49" s="256"/>
      <c r="T49" s="256"/>
      <c r="U49" s="256"/>
      <c r="V49" s="256"/>
      <c r="W49" s="294"/>
      <c r="X49" s="294"/>
      <c r="Y49" s="295"/>
      <c r="Z49" s="296"/>
      <c r="AA49" s="297"/>
      <c r="AB49" s="260" t="s">
        <v>119</v>
      </c>
      <c r="AC49" s="261"/>
      <c r="AD49" s="261"/>
      <c r="AE49" s="261"/>
      <c r="AF49" s="261"/>
      <c r="AG49" s="261"/>
      <c r="AH49" s="261"/>
      <c r="AI49" s="261"/>
      <c r="AJ49" s="261"/>
      <c r="AK49" s="261"/>
      <c r="AL49" s="261"/>
      <c r="AM49" s="261"/>
      <c r="AN49" s="261"/>
      <c r="AO49" s="261"/>
      <c r="AP49" s="261"/>
      <c r="AQ49" s="261">
        <f t="shared" si="12"/>
        <v>0</v>
      </c>
      <c r="AR49" s="262">
        <f t="shared" si="12"/>
        <v>0</v>
      </c>
      <c r="AS49" s="247">
        <f t="shared" si="1"/>
        <v>0</v>
      </c>
      <c r="AT49" s="247">
        <f t="shared" si="1"/>
        <v>0</v>
      </c>
      <c r="AU49" s="247">
        <f t="shared" si="2"/>
        <v>0</v>
      </c>
      <c r="AV49" s="248">
        <f>+'[2]Metas'!S49:S64-S49</f>
        <v>0</v>
      </c>
      <c r="AW49" s="247">
        <f>+'[2]Metas'!T49:T64-T49</f>
        <v>0</v>
      </c>
      <c r="AX49" s="247">
        <f>+'[2]Metas'!U49:U64-U49</f>
        <v>0</v>
      </c>
      <c r="AY49" s="247">
        <f>+'[2]Metas'!V49:V64-V49</f>
        <v>0</v>
      </c>
      <c r="AZ49" s="249"/>
      <c r="BA49" s="249"/>
      <c r="BB49" s="249"/>
      <c r="BC49" s="249"/>
      <c r="BD49" s="249"/>
      <c r="BE49" s="249"/>
      <c r="BI49" s="3"/>
      <c r="BJ49" s="3"/>
      <c r="BK49" s="3"/>
      <c r="BL49" s="3"/>
      <c r="BM49" s="3"/>
      <c r="BN49" s="3"/>
      <c r="BO49" s="3"/>
      <c r="BP49" s="3"/>
      <c r="BQ49" s="3"/>
      <c r="BR49" s="3"/>
      <c r="BS49" s="3"/>
      <c r="BT49" s="3"/>
      <c r="BU49" s="3"/>
      <c r="BV49" s="3"/>
      <c r="BW49" s="3"/>
      <c r="BX49" s="3"/>
      <c r="BY49" s="3"/>
      <c r="BZ49" s="3"/>
    </row>
    <row r="50" spans="1:78" s="224" customFormat="1" ht="15" customHeight="1">
      <c r="A50" s="231"/>
      <c r="B50" s="231"/>
      <c r="C50" s="231"/>
      <c r="D50" s="231"/>
      <c r="E50" s="231"/>
      <c r="F50" s="231"/>
      <c r="G50" s="232"/>
      <c r="H50" s="250"/>
      <c r="I50" s="251"/>
      <c r="J50" s="252"/>
      <c r="K50" s="252"/>
      <c r="L50" s="292"/>
      <c r="M50" s="254"/>
      <c r="N50" s="252"/>
      <c r="O50" s="254"/>
      <c r="P50" s="293"/>
      <c r="Q50" s="256"/>
      <c r="R50" s="256"/>
      <c r="S50" s="256"/>
      <c r="T50" s="256"/>
      <c r="U50" s="256"/>
      <c r="V50" s="256"/>
      <c r="W50" s="294"/>
      <c r="X50" s="294"/>
      <c r="Y50" s="295"/>
      <c r="Z50" s="296"/>
      <c r="AA50" s="297"/>
      <c r="AB50" s="260" t="s">
        <v>121</v>
      </c>
      <c r="AC50" s="261"/>
      <c r="AD50" s="261"/>
      <c r="AE50" s="261"/>
      <c r="AF50" s="261"/>
      <c r="AG50" s="261"/>
      <c r="AH50" s="261"/>
      <c r="AI50" s="261"/>
      <c r="AJ50" s="261"/>
      <c r="AK50" s="261"/>
      <c r="AL50" s="261"/>
      <c r="AM50" s="261"/>
      <c r="AN50" s="261"/>
      <c r="AO50" s="261"/>
      <c r="AP50" s="261"/>
      <c r="AQ50" s="261">
        <f t="shared" si="12"/>
        <v>0</v>
      </c>
      <c r="AR50" s="262">
        <f t="shared" si="12"/>
        <v>0</v>
      </c>
      <c r="AS50" s="247">
        <f t="shared" si="1"/>
        <v>0</v>
      </c>
      <c r="AT50" s="247">
        <f t="shared" si="1"/>
        <v>0</v>
      </c>
      <c r="AU50" s="247">
        <f t="shared" si="2"/>
        <v>0</v>
      </c>
      <c r="AV50" s="248">
        <f>+'[2]Metas'!S50:S65-S50</f>
        <v>0</v>
      </c>
      <c r="AW50" s="247">
        <f>+'[2]Metas'!T50:T65-T50</f>
        <v>0</v>
      </c>
      <c r="AX50" s="247">
        <f>+'[2]Metas'!U50:U65-U50</f>
        <v>0</v>
      </c>
      <c r="AY50" s="247">
        <f>+'[2]Metas'!V50:V65-V50</f>
        <v>0</v>
      </c>
      <c r="AZ50" s="249"/>
      <c r="BA50" s="249"/>
      <c r="BB50" s="249"/>
      <c r="BC50" s="249"/>
      <c r="BD50" s="249"/>
      <c r="BE50" s="249"/>
      <c r="BI50" s="3"/>
      <c r="BJ50" s="3"/>
      <c r="BK50" s="3"/>
      <c r="BL50" s="3"/>
      <c r="BM50" s="3"/>
      <c r="BN50" s="3"/>
      <c r="BO50" s="3"/>
      <c r="BP50" s="3"/>
      <c r="BQ50" s="3"/>
      <c r="BR50" s="3"/>
      <c r="BS50" s="3"/>
      <c r="BT50" s="3"/>
      <c r="BU50" s="3"/>
      <c r="BV50" s="3"/>
      <c r="BW50" s="3"/>
      <c r="BX50" s="3"/>
      <c r="BY50" s="3"/>
      <c r="BZ50" s="3"/>
    </row>
    <row r="51" spans="1:78" s="224" customFormat="1" ht="15" customHeight="1">
      <c r="A51" s="231"/>
      <c r="B51" s="231"/>
      <c r="C51" s="231"/>
      <c r="D51" s="231"/>
      <c r="E51" s="231"/>
      <c r="F51" s="231"/>
      <c r="G51" s="232"/>
      <c r="H51" s="250"/>
      <c r="I51" s="251"/>
      <c r="J51" s="252"/>
      <c r="K51" s="252"/>
      <c r="L51" s="292"/>
      <c r="M51" s="254"/>
      <c r="N51" s="252"/>
      <c r="O51" s="254"/>
      <c r="P51" s="293"/>
      <c r="Q51" s="256"/>
      <c r="R51" s="256"/>
      <c r="S51" s="256"/>
      <c r="T51" s="256"/>
      <c r="U51" s="256"/>
      <c r="V51" s="256"/>
      <c r="W51" s="294"/>
      <c r="X51" s="294"/>
      <c r="Y51" s="295"/>
      <c r="Z51" s="296"/>
      <c r="AA51" s="297"/>
      <c r="AB51" s="260" t="s">
        <v>122</v>
      </c>
      <c r="AC51" s="261"/>
      <c r="AD51" s="261"/>
      <c r="AE51" s="261"/>
      <c r="AF51" s="261"/>
      <c r="AG51" s="261"/>
      <c r="AH51" s="261"/>
      <c r="AI51" s="261"/>
      <c r="AJ51" s="261"/>
      <c r="AK51" s="261"/>
      <c r="AL51" s="261"/>
      <c r="AM51" s="261"/>
      <c r="AN51" s="261"/>
      <c r="AO51" s="261"/>
      <c r="AP51" s="261"/>
      <c r="AQ51" s="261">
        <f t="shared" si="12"/>
        <v>0</v>
      </c>
      <c r="AR51" s="262">
        <f t="shared" si="12"/>
        <v>0</v>
      </c>
      <c r="AS51" s="247">
        <f t="shared" si="1"/>
        <v>0</v>
      </c>
      <c r="AT51" s="247">
        <f t="shared" si="1"/>
        <v>0</v>
      </c>
      <c r="AU51" s="247">
        <f t="shared" si="2"/>
        <v>0</v>
      </c>
      <c r="AV51" s="248">
        <f>+'[2]Metas'!S51:S66-S51</f>
        <v>0</v>
      </c>
      <c r="AW51" s="247">
        <f>+'[2]Metas'!T51:T66-T51</f>
        <v>0</v>
      </c>
      <c r="AX51" s="247">
        <f>+'[2]Metas'!U51:U66-U51</f>
        <v>0</v>
      </c>
      <c r="AY51" s="247">
        <f>+'[2]Metas'!V51:V66-V51</f>
        <v>0</v>
      </c>
      <c r="AZ51" s="249"/>
      <c r="BA51" s="249"/>
      <c r="BB51" s="249"/>
      <c r="BC51" s="249"/>
      <c r="BD51" s="249"/>
      <c r="BE51" s="249"/>
      <c r="BI51" s="3"/>
      <c r="BJ51" s="3"/>
      <c r="BK51" s="3"/>
      <c r="BL51" s="3"/>
      <c r="BM51" s="3"/>
      <c r="BN51" s="3"/>
      <c r="BO51" s="3"/>
      <c r="BP51" s="3"/>
      <c r="BQ51" s="3"/>
      <c r="BR51" s="3"/>
      <c r="BS51" s="3"/>
      <c r="BT51" s="3"/>
      <c r="BU51" s="3"/>
      <c r="BV51" s="3"/>
      <c r="BW51" s="3"/>
      <c r="BX51" s="3"/>
      <c r="BY51" s="3"/>
      <c r="BZ51" s="3"/>
    </row>
    <row r="52" spans="1:78" s="224" customFormat="1" ht="15" customHeight="1">
      <c r="A52" s="231"/>
      <c r="B52" s="231"/>
      <c r="C52" s="231"/>
      <c r="D52" s="231"/>
      <c r="E52" s="231"/>
      <c r="F52" s="231"/>
      <c r="G52" s="232"/>
      <c r="H52" s="250"/>
      <c r="I52" s="251"/>
      <c r="J52" s="252"/>
      <c r="K52" s="252"/>
      <c r="L52" s="292"/>
      <c r="M52" s="254"/>
      <c r="N52" s="252"/>
      <c r="O52" s="254"/>
      <c r="P52" s="293"/>
      <c r="Q52" s="256"/>
      <c r="R52" s="256"/>
      <c r="S52" s="256"/>
      <c r="T52" s="256"/>
      <c r="U52" s="256"/>
      <c r="V52" s="256"/>
      <c r="W52" s="294"/>
      <c r="X52" s="294"/>
      <c r="Y52" s="295"/>
      <c r="Z52" s="296"/>
      <c r="AA52" s="297"/>
      <c r="AB52" s="260" t="s">
        <v>123</v>
      </c>
      <c r="AC52" s="261"/>
      <c r="AD52" s="261"/>
      <c r="AE52" s="261"/>
      <c r="AF52" s="261"/>
      <c r="AG52" s="261"/>
      <c r="AH52" s="261"/>
      <c r="AI52" s="261"/>
      <c r="AJ52" s="261"/>
      <c r="AK52" s="261"/>
      <c r="AL52" s="261"/>
      <c r="AM52" s="261"/>
      <c r="AN52" s="261"/>
      <c r="AO52" s="261"/>
      <c r="AP52" s="261"/>
      <c r="AQ52" s="261">
        <f t="shared" si="12"/>
        <v>0</v>
      </c>
      <c r="AR52" s="262">
        <f t="shared" si="12"/>
        <v>0</v>
      </c>
      <c r="AS52" s="247">
        <f t="shared" si="1"/>
        <v>0</v>
      </c>
      <c r="AT52" s="247">
        <f t="shared" si="1"/>
        <v>0</v>
      </c>
      <c r="AU52" s="247">
        <f t="shared" si="2"/>
        <v>0</v>
      </c>
      <c r="AV52" s="248">
        <f>+'[2]Metas'!S52:S67-S52</f>
        <v>0</v>
      </c>
      <c r="AW52" s="247">
        <f>+'[2]Metas'!T52:T67-T52</f>
        <v>0</v>
      </c>
      <c r="AX52" s="247">
        <f>+'[2]Metas'!U52:U67-U52</f>
        <v>0</v>
      </c>
      <c r="AY52" s="247">
        <f>+'[2]Metas'!V52:V67-V52</f>
        <v>0</v>
      </c>
      <c r="AZ52" s="249"/>
      <c r="BA52" s="249"/>
      <c r="BB52" s="249"/>
      <c r="BC52" s="249"/>
      <c r="BD52" s="249"/>
      <c r="BE52" s="249"/>
      <c r="BI52" s="3"/>
      <c r="BJ52" s="3"/>
      <c r="BK52" s="3"/>
      <c r="BL52" s="3"/>
      <c r="BM52" s="3"/>
      <c r="BN52" s="3"/>
      <c r="BO52" s="3"/>
      <c r="BP52" s="3"/>
      <c r="BQ52" s="3"/>
      <c r="BR52" s="3"/>
      <c r="BS52" s="3"/>
      <c r="BT52" s="3"/>
      <c r="BU52" s="3"/>
      <c r="BV52" s="3"/>
      <c r="BW52" s="3"/>
      <c r="BX52" s="3"/>
      <c r="BY52" s="3"/>
      <c r="BZ52" s="3"/>
    </row>
    <row r="53" spans="1:78" s="224" customFormat="1" ht="15" customHeight="1">
      <c r="A53" s="231"/>
      <c r="B53" s="231"/>
      <c r="C53" s="231"/>
      <c r="D53" s="231"/>
      <c r="E53" s="231"/>
      <c r="F53" s="231"/>
      <c r="G53" s="232"/>
      <c r="H53" s="250"/>
      <c r="I53" s="251"/>
      <c r="J53" s="252"/>
      <c r="K53" s="252"/>
      <c r="L53" s="292"/>
      <c r="M53" s="254"/>
      <c r="N53" s="252"/>
      <c r="O53" s="254"/>
      <c r="P53" s="293"/>
      <c r="Q53" s="256"/>
      <c r="R53" s="256"/>
      <c r="S53" s="256"/>
      <c r="T53" s="256"/>
      <c r="U53" s="256"/>
      <c r="V53" s="256"/>
      <c r="W53" s="294"/>
      <c r="X53" s="294"/>
      <c r="Y53" s="295"/>
      <c r="Z53" s="296"/>
      <c r="AA53" s="297"/>
      <c r="AB53" s="263" t="s">
        <v>124</v>
      </c>
      <c r="AC53" s="261"/>
      <c r="AD53" s="261"/>
      <c r="AE53" s="261"/>
      <c r="AF53" s="261"/>
      <c r="AG53" s="261"/>
      <c r="AH53" s="261"/>
      <c r="AI53" s="261"/>
      <c r="AJ53" s="261"/>
      <c r="AK53" s="261"/>
      <c r="AL53" s="261"/>
      <c r="AM53" s="261"/>
      <c r="AN53" s="261"/>
      <c r="AO53" s="261"/>
      <c r="AP53" s="261"/>
      <c r="AQ53" s="261">
        <f t="shared" si="12"/>
        <v>0</v>
      </c>
      <c r="AR53" s="262">
        <f t="shared" si="12"/>
        <v>0</v>
      </c>
      <c r="AS53" s="247">
        <f t="shared" si="1"/>
        <v>0</v>
      </c>
      <c r="AT53" s="247">
        <f t="shared" si="1"/>
        <v>0</v>
      </c>
      <c r="AU53" s="247">
        <f t="shared" si="2"/>
        <v>0</v>
      </c>
      <c r="AV53" s="248">
        <f>+'[2]Metas'!S53:S68-S53</f>
        <v>0</v>
      </c>
      <c r="AW53" s="247">
        <f>+'[2]Metas'!T53:T68-T53</f>
        <v>0</v>
      </c>
      <c r="AX53" s="247">
        <f>+'[2]Metas'!U53:U68-U53</f>
        <v>0</v>
      </c>
      <c r="AY53" s="247">
        <f>+'[2]Metas'!V53:V68-V53</f>
        <v>0</v>
      </c>
      <c r="AZ53" s="249"/>
      <c r="BA53" s="249"/>
      <c r="BB53" s="249"/>
      <c r="BC53" s="249"/>
      <c r="BD53" s="249"/>
      <c r="BE53" s="249"/>
      <c r="BI53" s="3"/>
      <c r="BJ53" s="3"/>
      <c r="BK53" s="3"/>
      <c r="BL53" s="3"/>
      <c r="BM53" s="3"/>
      <c r="BN53" s="3"/>
      <c r="BO53" s="3"/>
      <c r="BP53" s="3"/>
      <c r="BQ53" s="3"/>
      <c r="BR53" s="3"/>
      <c r="BS53" s="3"/>
      <c r="BT53" s="3"/>
      <c r="BU53" s="3"/>
      <c r="BV53" s="3"/>
      <c r="BW53" s="3"/>
      <c r="BX53" s="3"/>
      <c r="BY53" s="3"/>
      <c r="BZ53" s="3"/>
    </row>
    <row r="54" spans="1:78" s="224" customFormat="1" ht="15" customHeight="1">
      <c r="A54" s="231"/>
      <c r="B54" s="231"/>
      <c r="C54" s="231"/>
      <c r="D54" s="231"/>
      <c r="E54" s="231"/>
      <c r="F54" s="231"/>
      <c r="G54" s="232"/>
      <c r="H54" s="250"/>
      <c r="I54" s="251"/>
      <c r="J54" s="252"/>
      <c r="K54" s="252"/>
      <c r="L54" s="292"/>
      <c r="M54" s="254"/>
      <c r="N54" s="252"/>
      <c r="O54" s="254"/>
      <c r="P54" s="293"/>
      <c r="Q54" s="256"/>
      <c r="R54" s="256"/>
      <c r="S54" s="256"/>
      <c r="T54" s="256"/>
      <c r="U54" s="256"/>
      <c r="V54" s="256"/>
      <c r="W54" s="294"/>
      <c r="X54" s="294"/>
      <c r="Y54" s="295"/>
      <c r="Z54" s="296"/>
      <c r="AA54" s="297"/>
      <c r="AB54" s="264" t="s">
        <v>125</v>
      </c>
      <c r="AC54" s="265">
        <f aca="true" t="shared" si="13" ref="AC54:AR54">SUM(AC48:AC53)</f>
        <v>0</v>
      </c>
      <c r="AD54" s="265">
        <f t="shared" si="13"/>
        <v>0</v>
      </c>
      <c r="AE54" s="265">
        <f t="shared" si="13"/>
        <v>0</v>
      </c>
      <c r="AF54" s="265">
        <f t="shared" si="13"/>
        <v>0</v>
      </c>
      <c r="AG54" s="265">
        <f t="shared" si="13"/>
        <v>0</v>
      </c>
      <c r="AH54" s="265">
        <f t="shared" si="13"/>
        <v>0</v>
      </c>
      <c r="AI54" s="265">
        <f t="shared" si="13"/>
        <v>0</v>
      </c>
      <c r="AJ54" s="265">
        <f t="shared" si="13"/>
        <v>0</v>
      </c>
      <c r="AK54" s="265">
        <f t="shared" si="13"/>
        <v>0</v>
      </c>
      <c r="AL54" s="265">
        <f t="shared" si="13"/>
        <v>0</v>
      </c>
      <c r="AM54" s="265">
        <f t="shared" si="13"/>
        <v>0</v>
      </c>
      <c r="AN54" s="265">
        <f t="shared" si="13"/>
        <v>0</v>
      </c>
      <c r="AO54" s="265">
        <f t="shared" si="13"/>
        <v>0</v>
      </c>
      <c r="AP54" s="265">
        <f t="shared" si="13"/>
        <v>0</v>
      </c>
      <c r="AQ54" s="265">
        <f t="shared" si="13"/>
        <v>0</v>
      </c>
      <c r="AR54" s="266">
        <f t="shared" si="13"/>
        <v>0</v>
      </c>
      <c r="AS54" s="247">
        <f t="shared" si="1"/>
        <v>0</v>
      </c>
      <c r="AT54" s="247">
        <f t="shared" si="1"/>
        <v>0</v>
      </c>
      <c r="AU54" s="247">
        <f t="shared" si="2"/>
        <v>0</v>
      </c>
      <c r="AV54" s="248">
        <f>+'[2]Metas'!S54:S69-S54</f>
        <v>0</v>
      </c>
      <c r="AW54" s="247">
        <f>+'[2]Metas'!T54:T69-T54</f>
        <v>0</v>
      </c>
      <c r="AX54" s="247">
        <f>+'[2]Metas'!U54:U69-U54</f>
        <v>0</v>
      </c>
      <c r="AY54" s="247">
        <f>+'[2]Metas'!V54:V69-V54</f>
        <v>0</v>
      </c>
      <c r="AZ54" s="249"/>
      <c r="BA54" s="249"/>
      <c r="BB54" s="249"/>
      <c r="BC54" s="249"/>
      <c r="BD54" s="249"/>
      <c r="BE54" s="249"/>
      <c r="BI54" s="3"/>
      <c r="BJ54" s="3"/>
      <c r="BK54" s="3"/>
      <c r="BL54" s="3"/>
      <c r="BM54" s="3"/>
      <c r="BN54" s="3"/>
      <c r="BO54" s="3"/>
      <c r="BP54" s="3"/>
      <c r="BQ54" s="3"/>
      <c r="BR54" s="3"/>
      <c r="BS54" s="3"/>
      <c r="BT54" s="3"/>
      <c r="BU54" s="3"/>
      <c r="BV54" s="3"/>
      <c r="BW54" s="3"/>
      <c r="BX54" s="3"/>
      <c r="BY54" s="3"/>
      <c r="BZ54" s="3"/>
    </row>
    <row r="55" spans="1:78" s="224" customFormat="1" ht="15" customHeight="1">
      <c r="A55" s="231"/>
      <c r="B55" s="231"/>
      <c r="C55" s="231"/>
      <c r="D55" s="231"/>
      <c r="E55" s="231"/>
      <c r="F55" s="231"/>
      <c r="G55" s="232"/>
      <c r="H55" s="250"/>
      <c r="I55" s="251"/>
      <c r="J55" s="252"/>
      <c r="K55" s="252"/>
      <c r="L55" s="292"/>
      <c r="M55" s="254"/>
      <c r="N55" s="252"/>
      <c r="O55" s="254"/>
      <c r="P55" s="293"/>
      <c r="Q55" s="256"/>
      <c r="R55" s="256"/>
      <c r="S55" s="256"/>
      <c r="T55" s="256"/>
      <c r="U55" s="256"/>
      <c r="V55" s="256"/>
      <c r="W55" s="294"/>
      <c r="X55" s="294"/>
      <c r="Y55" s="295"/>
      <c r="Z55" s="296"/>
      <c r="AA55" s="297"/>
      <c r="AB55" s="260" t="s">
        <v>126</v>
      </c>
      <c r="AC55" s="261"/>
      <c r="AD55" s="261"/>
      <c r="AE55" s="261"/>
      <c r="AF55" s="261"/>
      <c r="AG55" s="261"/>
      <c r="AH55" s="261"/>
      <c r="AI55" s="261"/>
      <c r="AJ55" s="261"/>
      <c r="AK55" s="261"/>
      <c r="AL55" s="261"/>
      <c r="AM55" s="261"/>
      <c r="AN55" s="261"/>
      <c r="AO55" s="261"/>
      <c r="AP55" s="261"/>
      <c r="AQ55" s="261">
        <f>+AC55+AE55+AG55+AI55+AK55+AM55+AO55</f>
        <v>0</v>
      </c>
      <c r="AR55" s="262">
        <f aca="true" t="shared" si="14" ref="AR55:AR61">+AD55+AF55+AH55+AJ55+AL55+AN55+AP55</f>
        <v>0</v>
      </c>
      <c r="AS55" s="247">
        <f t="shared" si="1"/>
        <v>0</v>
      </c>
      <c r="AT55" s="247">
        <f t="shared" si="1"/>
        <v>0</v>
      </c>
      <c r="AU55" s="247">
        <f t="shared" si="2"/>
        <v>0</v>
      </c>
      <c r="AV55" s="248">
        <f>+'[2]Metas'!S55:S70-S55</f>
        <v>0</v>
      </c>
      <c r="AW55" s="247">
        <f>+'[2]Metas'!T55:T70-T55</f>
        <v>0</v>
      </c>
      <c r="AX55" s="247">
        <f>+'[2]Metas'!U55:U70-U55</f>
        <v>0</v>
      </c>
      <c r="AY55" s="247">
        <f>+'[2]Metas'!V55:V70-V55</f>
        <v>0</v>
      </c>
      <c r="AZ55" s="249"/>
      <c r="BA55" s="249"/>
      <c r="BB55" s="249"/>
      <c r="BC55" s="249"/>
      <c r="BD55" s="249"/>
      <c r="BE55" s="249"/>
      <c r="BI55" s="3"/>
      <c r="BJ55" s="3"/>
      <c r="BK55" s="3"/>
      <c r="BL55" s="3"/>
      <c r="BM55" s="3"/>
      <c r="BN55" s="3"/>
      <c r="BO55" s="3"/>
      <c r="BP55" s="3"/>
      <c r="BQ55" s="3"/>
      <c r="BR55" s="3"/>
      <c r="BS55" s="3"/>
      <c r="BT55" s="3"/>
      <c r="BU55" s="3"/>
      <c r="BV55" s="3"/>
      <c r="BW55" s="3"/>
      <c r="BX55" s="3"/>
      <c r="BY55" s="3"/>
      <c r="BZ55" s="3"/>
    </row>
    <row r="56" spans="1:78" s="224" customFormat="1" ht="15" customHeight="1">
      <c r="A56" s="231"/>
      <c r="B56" s="231"/>
      <c r="C56" s="231"/>
      <c r="D56" s="231"/>
      <c r="E56" s="231"/>
      <c r="F56" s="231"/>
      <c r="G56" s="232"/>
      <c r="H56" s="250"/>
      <c r="I56" s="251"/>
      <c r="J56" s="252"/>
      <c r="K56" s="252"/>
      <c r="L56" s="292"/>
      <c r="M56" s="254"/>
      <c r="N56" s="252"/>
      <c r="O56" s="254"/>
      <c r="P56" s="293"/>
      <c r="Q56" s="256"/>
      <c r="R56" s="256"/>
      <c r="S56" s="256"/>
      <c r="T56" s="256"/>
      <c r="U56" s="256"/>
      <c r="V56" s="256"/>
      <c r="W56" s="294"/>
      <c r="X56" s="294"/>
      <c r="Y56" s="295"/>
      <c r="Z56" s="296"/>
      <c r="AA56" s="297"/>
      <c r="AB56" s="260" t="s">
        <v>127</v>
      </c>
      <c r="AC56" s="261"/>
      <c r="AD56" s="261"/>
      <c r="AE56" s="261"/>
      <c r="AF56" s="261"/>
      <c r="AG56" s="261"/>
      <c r="AH56" s="261"/>
      <c r="AI56" s="261"/>
      <c r="AJ56" s="261"/>
      <c r="AK56" s="261"/>
      <c r="AL56" s="261"/>
      <c r="AM56" s="261"/>
      <c r="AN56" s="261"/>
      <c r="AO56" s="261"/>
      <c r="AP56" s="261"/>
      <c r="AQ56" s="261">
        <f aca="true" t="shared" si="15" ref="AQ56:AQ61">+AC56+AE56+AG56+AI56+AK56+AM56+AO56</f>
        <v>0</v>
      </c>
      <c r="AR56" s="262">
        <f t="shared" si="14"/>
        <v>0</v>
      </c>
      <c r="AS56" s="247">
        <f t="shared" si="1"/>
        <v>0</v>
      </c>
      <c r="AT56" s="247">
        <f t="shared" si="1"/>
        <v>0</v>
      </c>
      <c r="AU56" s="247">
        <f t="shared" si="2"/>
        <v>0</v>
      </c>
      <c r="AV56" s="248">
        <f>+'[2]Metas'!S56:S71-S56</f>
        <v>0</v>
      </c>
      <c r="AW56" s="247">
        <f>+'[2]Metas'!T56:T71-T56</f>
        <v>0</v>
      </c>
      <c r="AX56" s="247">
        <f>+'[2]Metas'!U56:U71-U56</f>
        <v>0</v>
      </c>
      <c r="AY56" s="247">
        <f>+'[2]Metas'!V56:V71-V56</f>
        <v>0</v>
      </c>
      <c r="AZ56" s="249"/>
      <c r="BA56" s="249"/>
      <c r="BB56" s="249"/>
      <c r="BC56" s="249"/>
      <c r="BD56" s="249"/>
      <c r="BE56" s="249"/>
      <c r="BI56" s="3"/>
      <c r="BJ56" s="3"/>
      <c r="BK56" s="3"/>
      <c r="BL56" s="3"/>
      <c r="BM56" s="3"/>
      <c r="BN56" s="3"/>
      <c r="BO56" s="3"/>
      <c r="BP56" s="3"/>
      <c r="BQ56" s="3"/>
      <c r="BR56" s="3"/>
      <c r="BS56" s="3"/>
      <c r="BT56" s="3"/>
      <c r="BU56" s="3"/>
      <c r="BV56" s="3"/>
      <c r="BW56" s="3"/>
      <c r="BX56" s="3"/>
      <c r="BY56" s="3"/>
      <c r="BZ56" s="3"/>
    </row>
    <row r="57" spans="1:78" s="224" customFormat="1" ht="15" customHeight="1">
      <c r="A57" s="231"/>
      <c r="B57" s="231"/>
      <c r="C57" s="231"/>
      <c r="D57" s="231"/>
      <c r="E57" s="231"/>
      <c r="F57" s="231"/>
      <c r="G57" s="232"/>
      <c r="H57" s="250"/>
      <c r="I57" s="251"/>
      <c r="J57" s="252"/>
      <c r="K57" s="252"/>
      <c r="L57" s="292"/>
      <c r="M57" s="254"/>
      <c r="N57" s="252"/>
      <c r="O57" s="254"/>
      <c r="P57" s="293"/>
      <c r="Q57" s="256"/>
      <c r="R57" s="256"/>
      <c r="S57" s="256"/>
      <c r="T57" s="256"/>
      <c r="U57" s="256"/>
      <c r="V57" s="256"/>
      <c r="W57" s="294"/>
      <c r="X57" s="294"/>
      <c r="Y57" s="295"/>
      <c r="Z57" s="296"/>
      <c r="AA57" s="297"/>
      <c r="AB57" s="263" t="s">
        <v>128</v>
      </c>
      <c r="AC57" s="261"/>
      <c r="AD57" s="261"/>
      <c r="AE57" s="261"/>
      <c r="AF57" s="261"/>
      <c r="AG57" s="261"/>
      <c r="AH57" s="261"/>
      <c r="AI57" s="261"/>
      <c r="AJ57" s="261"/>
      <c r="AK57" s="261"/>
      <c r="AL57" s="261"/>
      <c r="AM57" s="261"/>
      <c r="AN57" s="261"/>
      <c r="AO57" s="261"/>
      <c r="AP57" s="261"/>
      <c r="AQ57" s="261">
        <f t="shared" si="15"/>
        <v>0</v>
      </c>
      <c r="AR57" s="262">
        <f t="shared" si="14"/>
        <v>0</v>
      </c>
      <c r="AS57" s="247">
        <f t="shared" si="1"/>
        <v>0</v>
      </c>
      <c r="AT57" s="247">
        <f t="shared" si="1"/>
        <v>0</v>
      </c>
      <c r="AU57" s="247">
        <f t="shared" si="2"/>
        <v>0</v>
      </c>
      <c r="AV57" s="248">
        <f>+'[2]Metas'!S57:S72-S57</f>
        <v>0</v>
      </c>
      <c r="AW57" s="247">
        <f>+'[2]Metas'!T57:T72-T57</f>
        <v>0</v>
      </c>
      <c r="AX57" s="247">
        <f>+'[2]Metas'!U57:U72-U57</f>
        <v>0</v>
      </c>
      <c r="AY57" s="247">
        <f>+'[2]Metas'!V57:V72-V57</f>
        <v>0</v>
      </c>
      <c r="AZ57" s="249"/>
      <c r="BA57" s="249"/>
      <c r="BB57" s="249"/>
      <c r="BC57" s="249"/>
      <c r="BD57" s="249"/>
      <c r="BE57" s="249"/>
      <c r="BI57" s="3"/>
      <c r="BJ57" s="3"/>
      <c r="BK57" s="3"/>
      <c r="BL57" s="3"/>
      <c r="BM57" s="3"/>
      <c r="BN57" s="3"/>
      <c r="BO57" s="3"/>
      <c r="BP57" s="3"/>
      <c r="BQ57" s="3"/>
      <c r="BR57" s="3"/>
      <c r="BS57" s="3"/>
      <c r="BT57" s="3"/>
      <c r="BU57" s="3"/>
      <c r="BV57" s="3"/>
      <c r="BW57" s="3"/>
      <c r="BX57" s="3"/>
      <c r="BY57" s="3"/>
      <c r="BZ57" s="3"/>
    </row>
    <row r="58" spans="1:78" s="224" customFormat="1" ht="15" customHeight="1">
      <c r="A58" s="231"/>
      <c r="B58" s="231"/>
      <c r="C58" s="231"/>
      <c r="D58" s="231"/>
      <c r="E58" s="231"/>
      <c r="F58" s="231"/>
      <c r="G58" s="232"/>
      <c r="H58" s="250"/>
      <c r="I58" s="251"/>
      <c r="J58" s="252"/>
      <c r="K58" s="252"/>
      <c r="L58" s="292"/>
      <c r="M58" s="254"/>
      <c r="N58" s="252"/>
      <c r="O58" s="254"/>
      <c r="P58" s="293"/>
      <c r="Q58" s="256"/>
      <c r="R58" s="256"/>
      <c r="S58" s="256"/>
      <c r="T58" s="256"/>
      <c r="U58" s="256"/>
      <c r="V58" s="256"/>
      <c r="W58" s="294"/>
      <c r="X58" s="294"/>
      <c r="Y58" s="295"/>
      <c r="Z58" s="296"/>
      <c r="AA58" s="297"/>
      <c r="AB58" s="263" t="s">
        <v>129</v>
      </c>
      <c r="AC58" s="261"/>
      <c r="AD58" s="261"/>
      <c r="AE58" s="261"/>
      <c r="AF58" s="261"/>
      <c r="AG58" s="261"/>
      <c r="AH58" s="261"/>
      <c r="AI58" s="261"/>
      <c r="AJ58" s="261"/>
      <c r="AK58" s="261"/>
      <c r="AL58" s="261"/>
      <c r="AM58" s="261"/>
      <c r="AN58" s="261"/>
      <c r="AO58" s="261"/>
      <c r="AP58" s="261"/>
      <c r="AQ58" s="261">
        <f t="shared" si="15"/>
        <v>0</v>
      </c>
      <c r="AR58" s="262">
        <f t="shared" si="14"/>
        <v>0</v>
      </c>
      <c r="AS58" s="247">
        <f t="shared" si="1"/>
        <v>0</v>
      </c>
      <c r="AT58" s="247">
        <f t="shared" si="1"/>
        <v>0</v>
      </c>
      <c r="AU58" s="247">
        <f t="shared" si="2"/>
        <v>0</v>
      </c>
      <c r="AV58" s="248">
        <f>+'[2]Metas'!S58:S73-S58</f>
        <v>0</v>
      </c>
      <c r="AW58" s="247">
        <f>+'[2]Metas'!T58:T73-T58</f>
        <v>0</v>
      </c>
      <c r="AX58" s="247">
        <f>+'[2]Metas'!U58:U73-U58</f>
        <v>0</v>
      </c>
      <c r="AY58" s="247">
        <f>+'[2]Metas'!V58:V73-V58</f>
        <v>0</v>
      </c>
      <c r="AZ58" s="249"/>
      <c r="BA58" s="249"/>
      <c r="BB58" s="249"/>
      <c r="BC58" s="249"/>
      <c r="BD58" s="249"/>
      <c r="BE58" s="249"/>
      <c r="BI58" s="3"/>
      <c r="BJ58" s="3"/>
      <c r="BK58" s="3"/>
      <c r="BL58" s="3"/>
      <c r="BM58" s="3"/>
      <c r="BN58" s="3"/>
      <c r="BO58" s="3"/>
      <c r="BP58" s="3"/>
      <c r="BQ58" s="3"/>
      <c r="BR58" s="3"/>
      <c r="BS58" s="3"/>
      <c r="BT58" s="3"/>
      <c r="BU58" s="3"/>
      <c r="BV58" s="3"/>
      <c r="BW58" s="3"/>
      <c r="BX58" s="3"/>
      <c r="BY58" s="3"/>
      <c r="BZ58" s="3"/>
    </row>
    <row r="59" spans="1:78" s="224" customFormat="1" ht="15" customHeight="1">
      <c r="A59" s="231"/>
      <c r="B59" s="231"/>
      <c r="C59" s="231"/>
      <c r="D59" s="231"/>
      <c r="E59" s="231"/>
      <c r="F59" s="231"/>
      <c r="G59" s="232"/>
      <c r="H59" s="250"/>
      <c r="I59" s="251"/>
      <c r="J59" s="252"/>
      <c r="K59" s="252"/>
      <c r="L59" s="292"/>
      <c r="M59" s="254"/>
      <c r="N59" s="252"/>
      <c r="O59" s="254"/>
      <c r="P59" s="293"/>
      <c r="Q59" s="256"/>
      <c r="R59" s="256"/>
      <c r="S59" s="256"/>
      <c r="T59" s="256"/>
      <c r="U59" s="256"/>
      <c r="V59" s="256"/>
      <c r="W59" s="294"/>
      <c r="X59" s="294"/>
      <c r="Y59" s="295"/>
      <c r="Z59" s="296"/>
      <c r="AA59" s="297"/>
      <c r="AB59" s="263" t="s">
        <v>130</v>
      </c>
      <c r="AC59" s="261"/>
      <c r="AD59" s="261"/>
      <c r="AE59" s="261"/>
      <c r="AF59" s="261"/>
      <c r="AG59" s="261"/>
      <c r="AH59" s="261"/>
      <c r="AI59" s="261"/>
      <c r="AJ59" s="261"/>
      <c r="AK59" s="261"/>
      <c r="AL59" s="261"/>
      <c r="AM59" s="261"/>
      <c r="AN59" s="261"/>
      <c r="AO59" s="261"/>
      <c r="AP59" s="261"/>
      <c r="AQ59" s="261">
        <f t="shared" si="15"/>
        <v>0</v>
      </c>
      <c r="AR59" s="262">
        <f t="shared" si="14"/>
        <v>0</v>
      </c>
      <c r="AS59" s="247">
        <f t="shared" si="1"/>
        <v>0</v>
      </c>
      <c r="AT59" s="247">
        <f t="shared" si="1"/>
        <v>0</v>
      </c>
      <c r="AU59" s="247">
        <f t="shared" si="2"/>
        <v>0</v>
      </c>
      <c r="AV59" s="248">
        <f>+'[2]Metas'!S59:S74-S59</f>
        <v>0</v>
      </c>
      <c r="AW59" s="247">
        <f>+'[2]Metas'!T59:T74-T59</f>
        <v>0</v>
      </c>
      <c r="AX59" s="247">
        <f>+'[2]Metas'!U59:U74-U59</f>
        <v>0</v>
      </c>
      <c r="AY59" s="247">
        <f>+'[2]Metas'!V59:V74-V59</f>
        <v>0</v>
      </c>
      <c r="AZ59" s="249"/>
      <c r="BA59" s="249"/>
      <c r="BB59" s="249"/>
      <c r="BC59" s="249"/>
      <c r="BD59" s="249"/>
      <c r="BE59" s="249"/>
      <c r="BI59" s="3"/>
      <c r="BJ59" s="3"/>
      <c r="BK59" s="3"/>
      <c r="BL59" s="3"/>
      <c r="BM59" s="3"/>
      <c r="BN59" s="3"/>
      <c r="BO59" s="3"/>
      <c r="BP59" s="3"/>
      <c r="BQ59" s="3"/>
      <c r="BR59" s="3"/>
      <c r="BS59" s="3"/>
      <c r="BT59" s="3"/>
      <c r="BU59" s="3"/>
      <c r="BV59" s="3"/>
      <c r="BW59" s="3"/>
      <c r="BX59" s="3"/>
      <c r="BY59" s="3"/>
      <c r="BZ59" s="3"/>
    </row>
    <row r="60" spans="1:78" s="224" customFormat="1" ht="15" customHeight="1">
      <c r="A60" s="231"/>
      <c r="B60" s="231"/>
      <c r="C60" s="231"/>
      <c r="D60" s="231"/>
      <c r="E60" s="231"/>
      <c r="F60" s="231"/>
      <c r="G60" s="232"/>
      <c r="H60" s="250"/>
      <c r="I60" s="251"/>
      <c r="J60" s="252"/>
      <c r="K60" s="252"/>
      <c r="L60" s="292"/>
      <c r="M60" s="254"/>
      <c r="N60" s="252"/>
      <c r="O60" s="254"/>
      <c r="P60" s="293"/>
      <c r="Q60" s="256"/>
      <c r="R60" s="256"/>
      <c r="S60" s="256"/>
      <c r="T60" s="256"/>
      <c r="U60" s="256"/>
      <c r="V60" s="256"/>
      <c r="W60" s="294"/>
      <c r="X60" s="294"/>
      <c r="Y60" s="295"/>
      <c r="Z60" s="296"/>
      <c r="AA60" s="297"/>
      <c r="AB60" s="263" t="s">
        <v>131</v>
      </c>
      <c r="AC60" s="261"/>
      <c r="AD60" s="261"/>
      <c r="AE60" s="261"/>
      <c r="AF60" s="261"/>
      <c r="AG60" s="261"/>
      <c r="AH60" s="261"/>
      <c r="AI60" s="261"/>
      <c r="AJ60" s="261"/>
      <c r="AK60" s="261"/>
      <c r="AL60" s="261"/>
      <c r="AM60" s="261"/>
      <c r="AN60" s="261"/>
      <c r="AO60" s="261"/>
      <c r="AP60" s="261"/>
      <c r="AQ60" s="261">
        <f t="shared" si="15"/>
        <v>0</v>
      </c>
      <c r="AR60" s="262">
        <f t="shared" si="14"/>
        <v>0</v>
      </c>
      <c r="AS60" s="247">
        <f t="shared" si="1"/>
        <v>0</v>
      </c>
      <c r="AT60" s="247">
        <f t="shared" si="1"/>
        <v>0</v>
      </c>
      <c r="AU60" s="247">
        <f t="shared" si="2"/>
        <v>0</v>
      </c>
      <c r="AV60" s="248">
        <f>+'[2]Metas'!S60:S75-S60</f>
        <v>0</v>
      </c>
      <c r="AW60" s="247">
        <f>+'[2]Metas'!T60:T75-T60</f>
        <v>0</v>
      </c>
      <c r="AX60" s="247">
        <f>+'[2]Metas'!U60:U75-U60</f>
        <v>0</v>
      </c>
      <c r="AY60" s="247">
        <f>+'[2]Metas'!V60:V75-V60</f>
        <v>0</v>
      </c>
      <c r="AZ60" s="249"/>
      <c r="BA60" s="249"/>
      <c r="BB60" s="249"/>
      <c r="BC60" s="249"/>
      <c r="BD60" s="249"/>
      <c r="BE60" s="249"/>
      <c r="BI60" s="3"/>
      <c r="BJ60" s="3"/>
      <c r="BK60" s="3"/>
      <c r="BL60" s="3"/>
      <c r="BM60" s="3"/>
      <c r="BN60" s="3"/>
      <c r="BO60" s="3"/>
      <c r="BP60" s="3"/>
      <c r="BQ60" s="3"/>
      <c r="BR60" s="3"/>
      <c r="BS60" s="3"/>
      <c r="BT60" s="3"/>
      <c r="BU60" s="3"/>
      <c r="BV60" s="3"/>
      <c r="BW60" s="3"/>
      <c r="BX60" s="3"/>
      <c r="BY60" s="3"/>
      <c r="BZ60" s="3"/>
    </row>
    <row r="61" spans="1:78" s="224" customFormat="1" ht="15" customHeight="1">
      <c r="A61" s="231"/>
      <c r="B61" s="231"/>
      <c r="C61" s="231"/>
      <c r="D61" s="231"/>
      <c r="E61" s="231"/>
      <c r="F61" s="231"/>
      <c r="G61" s="232"/>
      <c r="H61" s="250"/>
      <c r="I61" s="251"/>
      <c r="J61" s="252"/>
      <c r="K61" s="252"/>
      <c r="L61" s="292"/>
      <c r="M61" s="254"/>
      <c r="N61" s="252"/>
      <c r="O61" s="254"/>
      <c r="P61" s="293"/>
      <c r="Q61" s="256"/>
      <c r="R61" s="256"/>
      <c r="S61" s="256"/>
      <c r="T61" s="256"/>
      <c r="U61" s="256"/>
      <c r="V61" s="256"/>
      <c r="W61" s="294"/>
      <c r="X61" s="294"/>
      <c r="Y61" s="295"/>
      <c r="Z61" s="296"/>
      <c r="AA61" s="297"/>
      <c r="AB61" s="263" t="s">
        <v>132</v>
      </c>
      <c r="AC61" s="261"/>
      <c r="AD61" s="261"/>
      <c r="AE61" s="261"/>
      <c r="AF61" s="261"/>
      <c r="AG61" s="261"/>
      <c r="AH61" s="261"/>
      <c r="AI61" s="261"/>
      <c r="AJ61" s="261"/>
      <c r="AK61" s="261"/>
      <c r="AL61" s="261"/>
      <c r="AM61" s="261"/>
      <c r="AN61" s="261"/>
      <c r="AO61" s="261"/>
      <c r="AP61" s="261"/>
      <c r="AQ61" s="261">
        <f t="shared" si="15"/>
        <v>0</v>
      </c>
      <c r="AR61" s="262">
        <f t="shared" si="14"/>
        <v>0</v>
      </c>
      <c r="AS61" s="247">
        <f t="shared" si="1"/>
        <v>0</v>
      </c>
      <c r="AT61" s="247">
        <f t="shared" si="1"/>
        <v>0</v>
      </c>
      <c r="AU61" s="247">
        <f t="shared" si="2"/>
        <v>0</v>
      </c>
      <c r="AV61" s="248">
        <f>+'[2]Metas'!S61:S76-S61</f>
        <v>0</v>
      </c>
      <c r="AW61" s="247">
        <f>+'[2]Metas'!T61:T76-T61</f>
        <v>0</v>
      </c>
      <c r="AX61" s="247">
        <f>+'[2]Metas'!U61:U76-U61</f>
        <v>0</v>
      </c>
      <c r="AY61" s="247">
        <f>+'[2]Metas'!V61:V76-V61</f>
        <v>0</v>
      </c>
      <c r="AZ61" s="249"/>
      <c r="BA61" s="249"/>
      <c r="BB61" s="249"/>
      <c r="BC61" s="249"/>
      <c r="BD61" s="249"/>
      <c r="BE61" s="249"/>
      <c r="BI61" s="3"/>
      <c r="BJ61" s="3"/>
      <c r="BK61" s="3"/>
      <c r="BL61" s="3"/>
      <c r="BM61" s="3"/>
      <c r="BN61" s="3"/>
      <c r="BO61" s="3"/>
      <c r="BP61" s="3"/>
      <c r="BQ61" s="3"/>
      <c r="BR61" s="3"/>
      <c r="BS61" s="3"/>
      <c r="BT61" s="3"/>
      <c r="BU61" s="3"/>
      <c r="BV61" s="3"/>
      <c r="BW61" s="3"/>
      <c r="BX61" s="3"/>
      <c r="BY61" s="3"/>
      <c r="BZ61" s="3"/>
    </row>
    <row r="62" spans="1:78" s="224" customFormat="1" ht="15" customHeight="1">
      <c r="A62" s="231"/>
      <c r="B62" s="231"/>
      <c r="C62" s="231"/>
      <c r="D62" s="231"/>
      <c r="E62" s="231"/>
      <c r="F62" s="231"/>
      <c r="G62" s="232"/>
      <c r="H62" s="250"/>
      <c r="I62" s="251"/>
      <c r="J62" s="252"/>
      <c r="K62" s="252"/>
      <c r="L62" s="292"/>
      <c r="M62" s="254"/>
      <c r="N62" s="252"/>
      <c r="O62" s="254"/>
      <c r="P62" s="293"/>
      <c r="Q62" s="256"/>
      <c r="R62" s="256"/>
      <c r="S62" s="256"/>
      <c r="T62" s="256"/>
      <c r="U62" s="256"/>
      <c r="V62" s="256"/>
      <c r="W62" s="294"/>
      <c r="X62" s="294"/>
      <c r="Y62" s="295"/>
      <c r="Z62" s="296"/>
      <c r="AA62" s="297"/>
      <c r="AB62" s="264" t="s">
        <v>133</v>
      </c>
      <c r="AC62" s="265">
        <f aca="true" t="shared" si="16" ref="AC62:AR62">SUM(AC56:AC61)+IF(AC54=0,AC55,AC54)</f>
        <v>0</v>
      </c>
      <c r="AD62" s="265">
        <f t="shared" si="16"/>
        <v>0</v>
      </c>
      <c r="AE62" s="265">
        <f t="shared" si="16"/>
        <v>0</v>
      </c>
      <c r="AF62" s="265">
        <f t="shared" si="16"/>
        <v>0</v>
      </c>
      <c r="AG62" s="265">
        <f t="shared" si="16"/>
        <v>0</v>
      </c>
      <c r="AH62" s="265">
        <f t="shared" si="16"/>
        <v>0</v>
      </c>
      <c r="AI62" s="265">
        <f t="shared" si="16"/>
        <v>0</v>
      </c>
      <c r="AJ62" s="265">
        <f t="shared" si="16"/>
        <v>0</v>
      </c>
      <c r="AK62" s="265">
        <f t="shared" si="16"/>
        <v>0</v>
      </c>
      <c r="AL62" s="265">
        <f t="shared" si="16"/>
        <v>0</v>
      </c>
      <c r="AM62" s="265">
        <f t="shared" si="16"/>
        <v>0</v>
      </c>
      <c r="AN62" s="265">
        <f t="shared" si="16"/>
        <v>0</v>
      </c>
      <c r="AO62" s="265">
        <f t="shared" si="16"/>
        <v>0</v>
      </c>
      <c r="AP62" s="265">
        <f t="shared" si="16"/>
        <v>0</v>
      </c>
      <c r="AQ62" s="265">
        <f t="shared" si="16"/>
        <v>0</v>
      </c>
      <c r="AR62" s="266">
        <f t="shared" si="16"/>
        <v>0</v>
      </c>
      <c r="AS62" s="247">
        <f t="shared" si="1"/>
        <v>0</v>
      </c>
      <c r="AT62" s="247">
        <f t="shared" si="1"/>
        <v>0</v>
      </c>
      <c r="AU62" s="247">
        <f t="shared" si="2"/>
        <v>0</v>
      </c>
      <c r="AV62" s="248">
        <f>+'[2]Metas'!S62:S77-S62</f>
        <v>0</v>
      </c>
      <c r="AW62" s="247">
        <f>+'[2]Metas'!T62:T77-T62</f>
        <v>0</v>
      </c>
      <c r="AX62" s="247">
        <f>+'[2]Metas'!U62:U77-U62</f>
        <v>0</v>
      </c>
      <c r="AY62" s="247">
        <f>+'[2]Metas'!V62:V77-V62</f>
        <v>0</v>
      </c>
      <c r="AZ62" s="249"/>
      <c r="BA62" s="249"/>
      <c r="BB62" s="249"/>
      <c r="BC62" s="249"/>
      <c r="BD62" s="249"/>
      <c r="BE62" s="249"/>
      <c r="BI62" s="3"/>
      <c r="BJ62" s="3"/>
      <c r="BK62" s="3"/>
      <c r="BL62" s="3"/>
      <c r="BM62" s="3"/>
      <c r="BN62" s="3"/>
      <c r="BO62" s="3"/>
      <c r="BP62" s="3"/>
      <c r="BQ62" s="3"/>
      <c r="BR62" s="3"/>
      <c r="BS62" s="3"/>
      <c r="BT62" s="3"/>
      <c r="BU62" s="3"/>
      <c r="BV62" s="3"/>
      <c r="BW62" s="3"/>
      <c r="BX62" s="3"/>
      <c r="BY62" s="3"/>
      <c r="BZ62" s="3"/>
    </row>
    <row r="63" spans="1:78" s="224" customFormat="1" ht="41.25" customHeight="1" thickBot="1">
      <c r="A63" s="231"/>
      <c r="B63" s="231"/>
      <c r="C63" s="231"/>
      <c r="D63" s="231"/>
      <c r="E63" s="231"/>
      <c r="F63" s="231"/>
      <c r="G63" s="232"/>
      <c r="H63" s="267"/>
      <c r="I63" s="268"/>
      <c r="J63" s="269"/>
      <c r="K63" s="269"/>
      <c r="L63" s="298"/>
      <c r="M63" s="271"/>
      <c r="N63" s="269"/>
      <c r="O63" s="271"/>
      <c r="P63" s="299"/>
      <c r="Q63" s="273"/>
      <c r="R63" s="273"/>
      <c r="S63" s="273"/>
      <c r="T63" s="273"/>
      <c r="U63" s="273"/>
      <c r="V63" s="273"/>
      <c r="W63" s="300"/>
      <c r="X63" s="300"/>
      <c r="Y63" s="301"/>
      <c r="Z63" s="302"/>
      <c r="AA63" s="303"/>
      <c r="AB63" s="277" t="s">
        <v>134</v>
      </c>
      <c r="AC63" s="278"/>
      <c r="AD63" s="278"/>
      <c r="AE63" s="278"/>
      <c r="AF63" s="278"/>
      <c r="AG63" s="278"/>
      <c r="AH63" s="278"/>
      <c r="AI63" s="278"/>
      <c r="AJ63" s="278"/>
      <c r="AK63" s="278"/>
      <c r="AL63" s="278"/>
      <c r="AM63" s="278"/>
      <c r="AN63" s="278"/>
      <c r="AO63" s="278"/>
      <c r="AP63" s="278"/>
      <c r="AQ63" s="278">
        <f aca="true" t="shared" si="17" ref="AQ63:AR69">+AC63+AE63+AG63+AI63+AK63+AM63+AO63</f>
        <v>0</v>
      </c>
      <c r="AR63" s="279">
        <f t="shared" si="17"/>
        <v>0</v>
      </c>
      <c r="AS63" s="247">
        <f t="shared" si="1"/>
        <v>0</v>
      </c>
      <c r="AT63" s="247">
        <f t="shared" si="1"/>
        <v>0</v>
      </c>
      <c r="AU63" s="247">
        <f t="shared" si="2"/>
        <v>0</v>
      </c>
      <c r="AV63" s="248">
        <f>+'[2]Metas'!S63:S78-S63</f>
        <v>0</v>
      </c>
      <c r="AW63" s="247">
        <f>+'[2]Metas'!T63:T78-T63</f>
        <v>0</v>
      </c>
      <c r="AX63" s="247">
        <f>+'[2]Metas'!U63:U78-U63</f>
        <v>0</v>
      </c>
      <c r="AY63" s="247">
        <f>+'[2]Metas'!V63:V78-V63</f>
        <v>0</v>
      </c>
      <c r="AZ63" s="249"/>
      <c r="BA63" s="249"/>
      <c r="BB63" s="249"/>
      <c r="BC63" s="249"/>
      <c r="BD63" s="249"/>
      <c r="BE63" s="249"/>
      <c r="BI63" s="3"/>
      <c r="BJ63" s="3"/>
      <c r="BK63" s="3"/>
      <c r="BL63" s="3"/>
      <c r="BM63" s="3"/>
      <c r="BN63" s="3"/>
      <c r="BO63" s="3"/>
      <c r="BP63" s="3"/>
      <c r="BQ63" s="3"/>
      <c r="BR63" s="3"/>
      <c r="BS63" s="3"/>
      <c r="BT63" s="3"/>
      <c r="BU63" s="3"/>
      <c r="BV63" s="3"/>
      <c r="BW63" s="3"/>
      <c r="BX63" s="3"/>
      <c r="BY63" s="3"/>
      <c r="BZ63" s="3"/>
    </row>
    <row r="64" spans="1:78" s="224" customFormat="1" ht="18" customHeight="1">
      <c r="A64" s="231" t="s">
        <v>152</v>
      </c>
      <c r="B64" s="231" t="s">
        <v>153</v>
      </c>
      <c r="C64" s="231" t="s">
        <v>108</v>
      </c>
      <c r="D64" s="231" t="s">
        <v>109</v>
      </c>
      <c r="E64" s="231" t="s">
        <v>137</v>
      </c>
      <c r="F64" s="231" t="s">
        <v>110</v>
      </c>
      <c r="G64" s="232">
        <v>13</v>
      </c>
      <c r="H64" s="233">
        <v>877</v>
      </c>
      <c r="I64" s="234" t="s">
        <v>45</v>
      </c>
      <c r="J64" s="286"/>
      <c r="K64" s="236" t="s">
        <v>41</v>
      </c>
      <c r="L64" s="286"/>
      <c r="M64" s="236" t="s">
        <v>154</v>
      </c>
      <c r="N64" s="236" t="s">
        <v>155</v>
      </c>
      <c r="O64" s="304">
        <v>150</v>
      </c>
      <c r="P64" s="305" t="s">
        <v>156</v>
      </c>
      <c r="Q64" s="240">
        <f>SUMIF('Actividades inversión 877'!$B$14:$B$30,'Metas inversión 877'!$B64,'Actividades inversión 877'!M$14:M$30)</f>
        <v>5795377600</v>
      </c>
      <c r="R64" s="240">
        <f>SUMIF('Actividades inversión 877'!$B$14:$B$30,'Metas inversión 877'!$B64,'Actividades inversión 877'!N$14:N$30)</f>
        <v>6709921900</v>
      </c>
      <c r="S64" s="240">
        <f>SUMIF('Actividades inversión 877'!$B$14:$B$30,'Metas inversión 877'!$B64,'Actividades inversión 877'!O$14:O$30)</f>
        <v>6282231340</v>
      </c>
      <c r="T64" s="240">
        <f>SUMIF('Actividades inversión 877'!$B$14:$B$30,'Metas inversión 877'!$B64,'Actividades inversión 877'!P$14:P$30)</f>
        <v>999790825</v>
      </c>
      <c r="U64" s="240">
        <f>SUMIF('Actividades inversión 877'!$B$14:$B$30,'Metas inversión 877'!$B64,'Actividades inversión 877'!Q$14:Q$30)</f>
        <v>1696114591</v>
      </c>
      <c r="V64" s="240">
        <f>SUMIF('Actividades inversión 877'!$B$14:$B$30,'Metas inversión 877'!$B64,'Actividades inversión 877'!R$14:R$30)</f>
        <v>1547384519</v>
      </c>
      <c r="W64" s="288" t="s">
        <v>157</v>
      </c>
      <c r="X64" s="243" t="s">
        <v>158</v>
      </c>
      <c r="Y64" s="243" t="s">
        <v>159</v>
      </c>
      <c r="Z64" s="243" t="s">
        <v>160</v>
      </c>
      <c r="AA64" s="242"/>
      <c r="AB64" s="244" t="s">
        <v>118</v>
      </c>
      <c r="AC64" s="245"/>
      <c r="AD64" s="245"/>
      <c r="AE64" s="245"/>
      <c r="AF64" s="245"/>
      <c r="AG64" s="245"/>
      <c r="AH64" s="245"/>
      <c r="AI64" s="245"/>
      <c r="AJ64" s="245"/>
      <c r="AK64" s="245"/>
      <c r="AL64" s="245"/>
      <c r="AM64" s="245"/>
      <c r="AN64" s="245"/>
      <c r="AO64" s="245"/>
      <c r="AP64" s="245"/>
      <c r="AQ64" s="245">
        <f t="shared" si="17"/>
        <v>0</v>
      </c>
      <c r="AR64" s="246">
        <f t="shared" si="17"/>
        <v>0</v>
      </c>
      <c r="AS64" s="247">
        <f t="shared" si="1"/>
        <v>427690560</v>
      </c>
      <c r="AT64" s="247">
        <f t="shared" si="1"/>
        <v>5282440515</v>
      </c>
      <c r="AU64" s="247">
        <f t="shared" si="2"/>
        <v>148730072</v>
      </c>
      <c r="AV64" s="248">
        <f>+'[2]Metas'!S64:S79-S64</f>
        <v>-1522912840</v>
      </c>
      <c r="AW64" s="247">
        <f>+'[2]Metas'!T64:T79-T64</f>
        <v>1251620129</v>
      </c>
      <c r="AX64" s="247">
        <f>+'[2]Metas'!U64:U79-U64</f>
        <v>1177639359</v>
      </c>
      <c r="AY64" s="247">
        <f>+'[2]Metas'!V64:V79-V64</f>
        <v>756707516</v>
      </c>
      <c r="AZ64" s="249">
        <f>SUM('[1]01 USAQUEN:99-METROPOLITANO'!N61)</f>
        <v>5795377600</v>
      </c>
      <c r="BA64" s="249">
        <f>SUM('[1]01 USAQUEN:99-METROPOLITANO'!O61)</f>
        <v>6709921900</v>
      </c>
      <c r="BB64" s="249">
        <f>SUM('[1]01 USAQUEN:99-METROPOLITANO'!P61)</f>
        <v>6282231340</v>
      </c>
      <c r="BC64" s="249">
        <f>SUM('[1]01 USAQUEN:99-METROPOLITANO'!Q61)</f>
        <v>999790825</v>
      </c>
      <c r="BD64" s="249">
        <f>SUM('[1]01 USAQUEN:99-METROPOLITANO'!R61)</f>
        <v>1696114591</v>
      </c>
      <c r="BE64" s="249">
        <f>SUM('[1]01 USAQUEN:99-METROPOLITANO'!S61)</f>
        <v>1547384519</v>
      </c>
      <c r="BI64" s="3"/>
      <c r="BJ64" s="3"/>
      <c r="BK64" s="3"/>
      <c r="BL64" s="3"/>
      <c r="BM64" s="3"/>
      <c r="BN64" s="3"/>
      <c r="BO64" s="3"/>
      <c r="BP64" s="3"/>
      <c r="BQ64" s="3"/>
      <c r="BR64" s="3"/>
      <c r="BS64" s="3"/>
      <c r="BT64" s="3"/>
      <c r="BU64" s="3"/>
      <c r="BV64" s="3"/>
      <c r="BW64" s="3"/>
      <c r="BX64" s="3"/>
      <c r="BY64" s="3"/>
      <c r="BZ64" s="3"/>
    </row>
    <row r="65" spans="1:78" s="224" customFormat="1" ht="18" customHeight="1">
      <c r="A65" s="231"/>
      <c r="B65" s="231"/>
      <c r="C65" s="231"/>
      <c r="D65" s="231"/>
      <c r="E65" s="231"/>
      <c r="F65" s="231"/>
      <c r="G65" s="232"/>
      <c r="H65" s="250"/>
      <c r="I65" s="251"/>
      <c r="J65" s="292"/>
      <c r="K65" s="252"/>
      <c r="L65" s="292"/>
      <c r="M65" s="252"/>
      <c r="N65" s="252"/>
      <c r="O65" s="306"/>
      <c r="P65" s="307"/>
      <c r="Q65" s="256"/>
      <c r="R65" s="256"/>
      <c r="S65" s="256"/>
      <c r="T65" s="256"/>
      <c r="U65" s="256"/>
      <c r="V65" s="256"/>
      <c r="W65" s="294"/>
      <c r="X65" s="259"/>
      <c r="Y65" s="259"/>
      <c r="Z65" s="259"/>
      <c r="AA65" s="258"/>
      <c r="AB65" s="260" t="s">
        <v>119</v>
      </c>
      <c r="AC65" s="261"/>
      <c r="AD65" s="261"/>
      <c r="AE65" s="261"/>
      <c r="AF65" s="261"/>
      <c r="AG65" s="261"/>
      <c r="AH65" s="261"/>
      <c r="AI65" s="261"/>
      <c r="AJ65" s="261"/>
      <c r="AK65" s="261"/>
      <c r="AL65" s="261"/>
      <c r="AM65" s="261"/>
      <c r="AN65" s="261"/>
      <c r="AO65" s="261"/>
      <c r="AP65" s="261"/>
      <c r="AQ65" s="261">
        <f t="shared" si="17"/>
        <v>0</v>
      </c>
      <c r="AR65" s="262">
        <f t="shared" si="17"/>
        <v>0</v>
      </c>
      <c r="AS65" s="247">
        <f t="shared" si="1"/>
        <v>0</v>
      </c>
      <c r="AT65" s="247">
        <f t="shared" si="1"/>
        <v>0</v>
      </c>
      <c r="AU65" s="247">
        <f t="shared" si="2"/>
        <v>0</v>
      </c>
      <c r="AV65" s="248">
        <f>+'[2]Metas'!S65:S80-S65</f>
        <v>0</v>
      </c>
      <c r="AW65" s="247">
        <f>+'[2]Metas'!T65:T80-T65</f>
        <v>0</v>
      </c>
      <c r="AX65" s="247">
        <f>+'[2]Metas'!U65:U80-U65</f>
        <v>0</v>
      </c>
      <c r="AY65" s="247">
        <f>+'[2]Metas'!V65:V80-V65</f>
        <v>0</v>
      </c>
      <c r="AZ65" s="249"/>
      <c r="BA65" s="249"/>
      <c r="BB65" s="249"/>
      <c r="BC65" s="249"/>
      <c r="BD65" s="249"/>
      <c r="BE65" s="249"/>
      <c r="BI65" s="3"/>
      <c r="BJ65" s="3"/>
      <c r="BK65" s="3"/>
      <c r="BL65" s="3"/>
      <c r="BM65" s="3"/>
      <c r="BN65" s="3"/>
      <c r="BO65" s="3"/>
      <c r="BP65" s="3"/>
      <c r="BQ65" s="3"/>
      <c r="BR65" s="3"/>
      <c r="BS65" s="3"/>
      <c r="BT65" s="3"/>
      <c r="BU65" s="3"/>
      <c r="BV65" s="3"/>
      <c r="BW65" s="3"/>
      <c r="BX65" s="3"/>
      <c r="BY65" s="3"/>
      <c r="BZ65" s="3"/>
    </row>
    <row r="66" spans="1:78" s="224" customFormat="1" ht="18" customHeight="1">
      <c r="A66" s="231"/>
      <c r="B66" s="231"/>
      <c r="C66" s="231"/>
      <c r="D66" s="231"/>
      <c r="E66" s="231"/>
      <c r="F66" s="231"/>
      <c r="G66" s="232"/>
      <c r="H66" s="250"/>
      <c r="I66" s="251"/>
      <c r="J66" s="292"/>
      <c r="K66" s="252"/>
      <c r="L66" s="292"/>
      <c r="M66" s="252"/>
      <c r="N66" s="252"/>
      <c r="O66" s="306"/>
      <c r="P66" s="307"/>
      <c r="Q66" s="256"/>
      <c r="R66" s="256"/>
      <c r="S66" s="256"/>
      <c r="T66" s="256"/>
      <c r="U66" s="256"/>
      <c r="V66" s="256"/>
      <c r="W66" s="294"/>
      <c r="X66" s="259"/>
      <c r="Y66" s="259"/>
      <c r="Z66" s="259"/>
      <c r="AA66" s="258"/>
      <c r="AB66" s="260" t="s">
        <v>121</v>
      </c>
      <c r="AC66" s="261"/>
      <c r="AD66" s="261"/>
      <c r="AE66" s="261"/>
      <c r="AF66" s="261"/>
      <c r="AG66" s="261"/>
      <c r="AH66" s="261"/>
      <c r="AI66" s="261"/>
      <c r="AJ66" s="261"/>
      <c r="AK66" s="261"/>
      <c r="AL66" s="261"/>
      <c r="AM66" s="261"/>
      <c r="AN66" s="261"/>
      <c r="AO66" s="261"/>
      <c r="AP66" s="261"/>
      <c r="AQ66" s="261">
        <f t="shared" si="17"/>
        <v>0</v>
      </c>
      <c r="AR66" s="262">
        <f t="shared" si="17"/>
        <v>0</v>
      </c>
      <c r="AS66" s="247">
        <f t="shared" si="1"/>
        <v>0</v>
      </c>
      <c r="AT66" s="247">
        <f t="shared" si="1"/>
        <v>0</v>
      </c>
      <c r="AU66" s="247">
        <f t="shared" si="2"/>
        <v>0</v>
      </c>
      <c r="AV66" s="248">
        <f>+'[2]Metas'!S66:S81-S66</f>
        <v>0</v>
      </c>
      <c r="AW66" s="247">
        <f>+'[2]Metas'!T66:T81-T66</f>
        <v>0</v>
      </c>
      <c r="AX66" s="247">
        <f>+'[2]Metas'!U66:U81-U66</f>
        <v>0</v>
      </c>
      <c r="AY66" s="247">
        <f>+'[2]Metas'!V66:V81-V66</f>
        <v>0</v>
      </c>
      <c r="AZ66" s="249"/>
      <c r="BA66" s="249"/>
      <c r="BB66" s="249"/>
      <c r="BC66" s="249"/>
      <c r="BD66" s="249"/>
      <c r="BE66" s="249"/>
      <c r="BI66" s="3"/>
      <c r="BJ66" s="3"/>
      <c r="BK66" s="3"/>
      <c r="BL66" s="3"/>
      <c r="BM66" s="3"/>
      <c r="BN66" s="3"/>
      <c r="BO66" s="3"/>
      <c r="BP66" s="3"/>
      <c r="BQ66" s="3"/>
      <c r="BR66" s="3"/>
      <c r="BS66" s="3"/>
      <c r="BT66" s="3"/>
      <c r="BU66" s="3"/>
      <c r="BV66" s="3"/>
      <c r="BW66" s="3"/>
      <c r="BX66" s="3"/>
      <c r="BY66" s="3"/>
      <c r="BZ66" s="3"/>
    </row>
    <row r="67" spans="1:78" s="224" customFormat="1" ht="18" customHeight="1">
      <c r="A67" s="231"/>
      <c r="B67" s="231"/>
      <c r="C67" s="231"/>
      <c r="D67" s="231"/>
      <c r="E67" s="231"/>
      <c r="F67" s="231"/>
      <c r="G67" s="232"/>
      <c r="H67" s="250"/>
      <c r="I67" s="251"/>
      <c r="J67" s="292"/>
      <c r="K67" s="252"/>
      <c r="L67" s="292"/>
      <c r="M67" s="252"/>
      <c r="N67" s="252"/>
      <c r="O67" s="306"/>
      <c r="P67" s="307"/>
      <c r="Q67" s="256"/>
      <c r="R67" s="256"/>
      <c r="S67" s="256"/>
      <c r="T67" s="256"/>
      <c r="U67" s="256"/>
      <c r="V67" s="256"/>
      <c r="W67" s="294"/>
      <c r="X67" s="259"/>
      <c r="Y67" s="259"/>
      <c r="Z67" s="259"/>
      <c r="AA67" s="258"/>
      <c r="AB67" s="260" t="s">
        <v>122</v>
      </c>
      <c r="AC67" s="261"/>
      <c r="AD67" s="261"/>
      <c r="AE67" s="261"/>
      <c r="AF67" s="261"/>
      <c r="AG67" s="261"/>
      <c r="AH67" s="261"/>
      <c r="AI67" s="261"/>
      <c r="AJ67" s="261"/>
      <c r="AK67" s="261"/>
      <c r="AL67" s="261"/>
      <c r="AM67" s="261"/>
      <c r="AN67" s="261"/>
      <c r="AO67" s="261"/>
      <c r="AP67" s="261"/>
      <c r="AQ67" s="261">
        <f t="shared" si="17"/>
        <v>0</v>
      </c>
      <c r="AR67" s="262">
        <f t="shared" si="17"/>
        <v>0</v>
      </c>
      <c r="AS67" s="247">
        <f t="shared" si="1"/>
        <v>0</v>
      </c>
      <c r="AT67" s="247">
        <f t="shared" si="1"/>
        <v>0</v>
      </c>
      <c r="AU67" s="247">
        <f t="shared" si="2"/>
        <v>0</v>
      </c>
      <c r="AV67" s="248">
        <f>+'[2]Metas'!S67:S82-S67</f>
        <v>0</v>
      </c>
      <c r="AW67" s="247">
        <f>+'[2]Metas'!T67:T82-T67</f>
        <v>0</v>
      </c>
      <c r="AX67" s="247">
        <f>+'[2]Metas'!U67:U82-U67</f>
        <v>0</v>
      </c>
      <c r="AY67" s="247">
        <f>+'[2]Metas'!V67:V82-V67</f>
        <v>0</v>
      </c>
      <c r="AZ67" s="249"/>
      <c r="BA67" s="249"/>
      <c r="BB67" s="249"/>
      <c r="BC67" s="249"/>
      <c r="BD67" s="249"/>
      <c r="BE67" s="249"/>
      <c r="BI67" s="3"/>
      <c r="BJ67" s="3"/>
      <c r="BK67" s="3"/>
      <c r="BL67" s="3"/>
      <c r="BM67" s="3"/>
      <c r="BN67" s="3"/>
      <c r="BO67" s="3"/>
      <c r="BP67" s="3"/>
      <c r="BQ67" s="3"/>
      <c r="BR67" s="3"/>
      <c r="BS67" s="3"/>
      <c r="BT67" s="3"/>
      <c r="BU67" s="3"/>
      <c r="BV67" s="3"/>
      <c r="BW67" s="3"/>
      <c r="BX67" s="3"/>
      <c r="BY67" s="3"/>
      <c r="BZ67" s="3"/>
    </row>
    <row r="68" spans="1:78" s="224" customFormat="1" ht="18" customHeight="1">
      <c r="A68" s="231"/>
      <c r="B68" s="231"/>
      <c r="C68" s="231"/>
      <c r="D68" s="231"/>
      <c r="E68" s="231"/>
      <c r="F68" s="231"/>
      <c r="G68" s="232"/>
      <c r="H68" s="250"/>
      <c r="I68" s="251"/>
      <c r="J68" s="292"/>
      <c r="K68" s="252"/>
      <c r="L68" s="292"/>
      <c r="M68" s="252"/>
      <c r="N68" s="252"/>
      <c r="O68" s="306"/>
      <c r="P68" s="307"/>
      <c r="Q68" s="256"/>
      <c r="R68" s="256"/>
      <c r="S68" s="256"/>
      <c r="T68" s="256"/>
      <c r="U68" s="256"/>
      <c r="V68" s="256"/>
      <c r="W68" s="294"/>
      <c r="X68" s="259"/>
      <c r="Y68" s="259"/>
      <c r="Z68" s="259"/>
      <c r="AA68" s="258"/>
      <c r="AB68" s="260" t="s">
        <v>123</v>
      </c>
      <c r="AC68" s="261"/>
      <c r="AD68" s="261"/>
      <c r="AE68" s="261"/>
      <c r="AF68" s="261"/>
      <c r="AG68" s="261"/>
      <c r="AH68" s="261"/>
      <c r="AI68" s="261"/>
      <c r="AJ68" s="261"/>
      <c r="AK68" s="261"/>
      <c r="AL68" s="261"/>
      <c r="AM68" s="261"/>
      <c r="AN68" s="261"/>
      <c r="AO68" s="261"/>
      <c r="AP68" s="261"/>
      <c r="AQ68" s="261">
        <f t="shared" si="17"/>
        <v>0</v>
      </c>
      <c r="AR68" s="262">
        <f t="shared" si="17"/>
        <v>0</v>
      </c>
      <c r="AS68" s="247">
        <f t="shared" si="1"/>
        <v>0</v>
      </c>
      <c r="AT68" s="247">
        <f t="shared" si="1"/>
        <v>0</v>
      </c>
      <c r="AU68" s="247">
        <f t="shared" si="2"/>
        <v>0</v>
      </c>
      <c r="AV68" s="248">
        <f>+'[2]Metas'!S68:S83-S68</f>
        <v>0</v>
      </c>
      <c r="AW68" s="247">
        <f>+'[2]Metas'!T68:T83-T68</f>
        <v>0</v>
      </c>
      <c r="AX68" s="247">
        <f>+'[2]Metas'!U68:U83-U68</f>
        <v>0</v>
      </c>
      <c r="AY68" s="247">
        <f>+'[2]Metas'!V68:V83-V68</f>
        <v>0</v>
      </c>
      <c r="AZ68" s="249"/>
      <c r="BA68" s="249"/>
      <c r="BB68" s="249"/>
      <c r="BC68" s="249"/>
      <c r="BD68" s="249"/>
      <c r="BE68" s="249"/>
      <c r="BI68" s="3"/>
      <c r="BJ68" s="3"/>
      <c r="BK68" s="3"/>
      <c r="BL68" s="3"/>
      <c r="BM68" s="3"/>
      <c r="BN68" s="3"/>
      <c r="BO68" s="3"/>
      <c r="BP68" s="3"/>
      <c r="BQ68" s="3"/>
      <c r="BR68" s="3"/>
      <c r="BS68" s="3"/>
      <c r="BT68" s="3"/>
      <c r="BU68" s="3"/>
      <c r="BV68" s="3"/>
      <c r="BW68" s="3"/>
      <c r="BX68" s="3"/>
      <c r="BY68" s="3"/>
      <c r="BZ68" s="3"/>
    </row>
    <row r="69" spans="1:78" s="224" customFormat="1" ht="18" customHeight="1">
      <c r="A69" s="231"/>
      <c r="B69" s="231"/>
      <c r="C69" s="231"/>
      <c r="D69" s="231"/>
      <c r="E69" s="231"/>
      <c r="F69" s="231"/>
      <c r="G69" s="232"/>
      <c r="H69" s="250"/>
      <c r="I69" s="251"/>
      <c r="J69" s="292"/>
      <c r="K69" s="252"/>
      <c r="L69" s="292"/>
      <c r="M69" s="252"/>
      <c r="N69" s="252"/>
      <c r="O69" s="306"/>
      <c r="P69" s="307"/>
      <c r="Q69" s="256"/>
      <c r="R69" s="256"/>
      <c r="S69" s="256"/>
      <c r="T69" s="256"/>
      <c r="U69" s="256"/>
      <c r="V69" s="256"/>
      <c r="W69" s="294"/>
      <c r="X69" s="259"/>
      <c r="Y69" s="259"/>
      <c r="Z69" s="259"/>
      <c r="AA69" s="258"/>
      <c r="AB69" s="263" t="s">
        <v>124</v>
      </c>
      <c r="AC69" s="261"/>
      <c r="AD69" s="261"/>
      <c r="AE69" s="261"/>
      <c r="AF69" s="261"/>
      <c r="AG69" s="261"/>
      <c r="AH69" s="261"/>
      <c r="AI69" s="261"/>
      <c r="AJ69" s="261"/>
      <c r="AK69" s="261"/>
      <c r="AL69" s="261"/>
      <c r="AM69" s="261"/>
      <c r="AN69" s="261"/>
      <c r="AO69" s="261"/>
      <c r="AP69" s="261"/>
      <c r="AQ69" s="261">
        <f t="shared" si="17"/>
        <v>0</v>
      </c>
      <c r="AR69" s="262">
        <f t="shared" si="17"/>
        <v>0</v>
      </c>
      <c r="AS69" s="247">
        <f t="shared" si="1"/>
        <v>0</v>
      </c>
      <c r="AT69" s="247">
        <f t="shared" si="1"/>
        <v>0</v>
      </c>
      <c r="AU69" s="247">
        <f t="shared" si="2"/>
        <v>0</v>
      </c>
      <c r="AV69" s="248">
        <f>+'[2]Metas'!S69:S84-S69</f>
        <v>0</v>
      </c>
      <c r="AW69" s="247">
        <f>+'[2]Metas'!T69:T84-T69</f>
        <v>0</v>
      </c>
      <c r="AX69" s="247">
        <f>+'[2]Metas'!U69:U84-U69</f>
        <v>0</v>
      </c>
      <c r="AY69" s="247">
        <f>+'[2]Metas'!V69:V84-V69</f>
        <v>0</v>
      </c>
      <c r="AZ69" s="249"/>
      <c r="BA69" s="249"/>
      <c r="BB69" s="249"/>
      <c r="BC69" s="249"/>
      <c r="BD69" s="249"/>
      <c r="BE69" s="249"/>
      <c r="BI69" s="3"/>
      <c r="BJ69" s="3"/>
      <c r="BK69" s="3"/>
      <c r="BL69" s="3"/>
      <c r="BM69" s="3"/>
      <c r="BN69" s="3"/>
      <c r="BO69" s="3"/>
      <c r="BP69" s="3"/>
      <c r="BQ69" s="3"/>
      <c r="BR69" s="3"/>
      <c r="BS69" s="3"/>
      <c r="BT69" s="3"/>
      <c r="BU69" s="3"/>
      <c r="BV69" s="3"/>
      <c r="BW69" s="3"/>
      <c r="BX69" s="3"/>
      <c r="BY69" s="3"/>
      <c r="BZ69" s="3"/>
    </row>
    <row r="70" spans="1:78" s="224" customFormat="1" ht="18" customHeight="1">
      <c r="A70" s="231"/>
      <c r="B70" s="231"/>
      <c r="C70" s="231"/>
      <c r="D70" s="231"/>
      <c r="E70" s="231"/>
      <c r="F70" s="231"/>
      <c r="G70" s="232"/>
      <c r="H70" s="250"/>
      <c r="I70" s="251"/>
      <c r="J70" s="292"/>
      <c r="K70" s="252"/>
      <c r="L70" s="292"/>
      <c r="M70" s="252"/>
      <c r="N70" s="252"/>
      <c r="O70" s="306"/>
      <c r="P70" s="307"/>
      <c r="Q70" s="256"/>
      <c r="R70" s="256"/>
      <c r="S70" s="256"/>
      <c r="T70" s="256"/>
      <c r="U70" s="256"/>
      <c r="V70" s="256"/>
      <c r="W70" s="294"/>
      <c r="X70" s="259"/>
      <c r="Y70" s="259"/>
      <c r="Z70" s="259"/>
      <c r="AA70" s="258"/>
      <c r="AB70" s="264" t="s">
        <v>125</v>
      </c>
      <c r="AC70" s="265">
        <f aca="true" t="shared" si="18" ref="AC70:AR70">SUM(AC64:AC69)</f>
        <v>0</v>
      </c>
      <c r="AD70" s="265">
        <f t="shared" si="18"/>
        <v>0</v>
      </c>
      <c r="AE70" s="265">
        <f t="shared" si="18"/>
        <v>0</v>
      </c>
      <c r="AF70" s="265">
        <f t="shared" si="18"/>
        <v>0</v>
      </c>
      <c r="AG70" s="265">
        <f t="shared" si="18"/>
        <v>0</v>
      </c>
      <c r="AH70" s="265">
        <f t="shared" si="18"/>
        <v>0</v>
      </c>
      <c r="AI70" s="265">
        <f t="shared" si="18"/>
        <v>0</v>
      </c>
      <c r="AJ70" s="265">
        <f t="shared" si="18"/>
        <v>0</v>
      </c>
      <c r="AK70" s="265">
        <f t="shared" si="18"/>
        <v>0</v>
      </c>
      <c r="AL70" s="265">
        <f t="shared" si="18"/>
        <v>0</v>
      </c>
      <c r="AM70" s="265">
        <f t="shared" si="18"/>
        <v>0</v>
      </c>
      <c r="AN70" s="265">
        <f t="shared" si="18"/>
        <v>0</v>
      </c>
      <c r="AO70" s="265">
        <f t="shared" si="18"/>
        <v>0</v>
      </c>
      <c r="AP70" s="265">
        <f t="shared" si="18"/>
        <v>0</v>
      </c>
      <c r="AQ70" s="265">
        <f t="shared" si="18"/>
        <v>0</v>
      </c>
      <c r="AR70" s="266">
        <f t="shared" si="18"/>
        <v>0</v>
      </c>
      <c r="AS70" s="247">
        <f t="shared" si="1"/>
        <v>0</v>
      </c>
      <c r="AT70" s="247">
        <f t="shared" si="1"/>
        <v>0</v>
      </c>
      <c r="AU70" s="247">
        <f t="shared" si="2"/>
        <v>0</v>
      </c>
      <c r="AV70" s="248">
        <f>+'[2]Metas'!S70:S85-S70</f>
        <v>0</v>
      </c>
      <c r="AW70" s="247">
        <f>+'[2]Metas'!T70:T85-T70</f>
        <v>0</v>
      </c>
      <c r="AX70" s="247">
        <f>+'[2]Metas'!U70:U85-U70</f>
        <v>0</v>
      </c>
      <c r="AY70" s="247">
        <f>+'[2]Metas'!V70:V85-V70</f>
        <v>0</v>
      </c>
      <c r="AZ70" s="249"/>
      <c r="BA70" s="249"/>
      <c r="BB70" s="249"/>
      <c r="BC70" s="249"/>
      <c r="BD70" s="249"/>
      <c r="BE70" s="249"/>
      <c r="BI70" s="3"/>
      <c r="BJ70" s="3"/>
      <c r="BK70" s="3"/>
      <c r="BL70" s="3"/>
      <c r="BM70" s="3"/>
      <c r="BN70" s="3"/>
      <c r="BO70" s="3"/>
      <c r="BP70" s="3"/>
      <c r="BQ70" s="3"/>
      <c r="BR70" s="3"/>
      <c r="BS70" s="3"/>
      <c r="BT70" s="3"/>
      <c r="BU70" s="3"/>
      <c r="BV70" s="3"/>
      <c r="BW70" s="3"/>
      <c r="BX70" s="3"/>
      <c r="BY70" s="3"/>
      <c r="BZ70" s="3"/>
    </row>
    <row r="71" spans="1:78" s="224" customFormat="1" ht="18" customHeight="1">
      <c r="A71" s="231"/>
      <c r="B71" s="231"/>
      <c r="C71" s="231"/>
      <c r="D71" s="231"/>
      <c r="E71" s="231"/>
      <c r="F71" s="231"/>
      <c r="G71" s="232"/>
      <c r="H71" s="250"/>
      <c r="I71" s="251"/>
      <c r="J71" s="292"/>
      <c r="K71" s="252"/>
      <c r="L71" s="292"/>
      <c r="M71" s="252"/>
      <c r="N71" s="252"/>
      <c r="O71" s="306"/>
      <c r="P71" s="307"/>
      <c r="Q71" s="256"/>
      <c r="R71" s="256"/>
      <c r="S71" s="256"/>
      <c r="T71" s="256"/>
      <c r="U71" s="256"/>
      <c r="V71" s="256"/>
      <c r="W71" s="294"/>
      <c r="X71" s="259"/>
      <c r="Y71" s="259"/>
      <c r="Z71" s="259"/>
      <c r="AA71" s="258"/>
      <c r="AB71" s="260" t="s">
        <v>126</v>
      </c>
      <c r="AC71" s="261"/>
      <c r="AD71" s="261"/>
      <c r="AE71" s="261"/>
      <c r="AF71" s="261"/>
      <c r="AG71" s="261"/>
      <c r="AH71" s="261"/>
      <c r="AI71" s="261"/>
      <c r="AJ71" s="261"/>
      <c r="AK71" s="261"/>
      <c r="AL71" s="261"/>
      <c r="AM71" s="261"/>
      <c r="AN71" s="261"/>
      <c r="AO71" s="261"/>
      <c r="AP71" s="261"/>
      <c r="AQ71" s="261">
        <f>+AC71+AE71+AG71+AI71+AK71+AM71+AO71</f>
        <v>0</v>
      </c>
      <c r="AR71" s="262">
        <f aca="true" t="shared" si="19" ref="AR71:AR77">+AD71+AF71+AH71+AJ71+AL71+AN71+AP71</f>
        <v>0</v>
      </c>
      <c r="AS71" s="247">
        <f t="shared" si="1"/>
        <v>0</v>
      </c>
      <c r="AT71" s="247">
        <f t="shared" si="1"/>
        <v>0</v>
      </c>
      <c r="AU71" s="247">
        <f t="shared" si="2"/>
        <v>0</v>
      </c>
      <c r="AV71" s="248">
        <f>+'[2]Metas'!S71:S86-S71</f>
        <v>0</v>
      </c>
      <c r="AW71" s="247">
        <f>+'[2]Metas'!T71:T86-T71</f>
        <v>0</v>
      </c>
      <c r="AX71" s="247">
        <f>+'[2]Metas'!U71:U86-U71</f>
        <v>0</v>
      </c>
      <c r="AY71" s="247">
        <f>+'[2]Metas'!V71:V86-V71</f>
        <v>0</v>
      </c>
      <c r="AZ71" s="249"/>
      <c r="BA71" s="249"/>
      <c r="BB71" s="249"/>
      <c r="BC71" s="249"/>
      <c r="BD71" s="249"/>
      <c r="BE71" s="249"/>
      <c r="BI71" s="3"/>
      <c r="BJ71" s="3"/>
      <c r="BK71" s="3"/>
      <c r="BL71" s="3"/>
      <c r="BM71" s="3"/>
      <c r="BN71" s="3"/>
      <c r="BO71" s="3"/>
      <c r="BP71" s="3"/>
      <c r="BQ71" s="3"/>
      <c r="BR71" s="3"/>
      <c r="BS71" s="3"/>
      <c r="BT71" s="3"/>
      <c r="BU71" s="3"/>
      <c r="BV71" s="3"/>
      <c r="BW71" s="3"/>
      <c r="BX71" s="3"/>
      <c r="BY71" s="3"/>
      <c r="BZ71" s="3"/>
    </row>
    <row r="72" spans="1:78" s="224" customFormat="1" ht="18" customHeight="1">
      <c r="A72" s="231"/>
      <c r="B72" s="231"/>
      <c r="C72" s="231"/>
      <c r="D72" s="231"/>
      <c r="E72" s="231"/>
      <c r="F72" s="231"/>
      <c r="G72" s="232"/>
      <c r="H72" s="250"/>
      <c r="I72" s="251"/>
      <c r="J72" s="292"/>
      <c r="K72" s="252"/>
      <c r="L72" s="292"/>
      <c r="M72" s="252"/>
      <c r="N72" s="252"/>
      <c r="O72" s="306"/>
      <c r="P72" s="307"/>
      <c r="Q72" s="256"/>
      <c r="R72" s="256"/>
      <c r="S72" s="256"/>
      <c r="T72" s="256"/>
      <c r="U72" s="256"/>
      <c r="V72" s="256"/>
      <c r="W72" s="294"/>
      <c r="X72" s="259"/>
      <c r="Y72" s="259"/>
      <c r="Z72" s="259"/>
      <c r="AA72" s="258"/>
      <c r="AB72" s="260" t="s">
        <v>127</v>
      </c>
      <c r="AC72" s="261"/>
      <c r="AD72" s="261"/>
      <c r="AE72" s="261"/>
      <c r="AF72" s="261"/>
      <c r="AG72" s="261"/>
      <c r="AH72" s="261"/>
      <c r="AI72" s="261"/>
      <c r="AJ72" s="261"/>
      <c r="AK72" s="261"/>
      <c r="AL72" s="261"/>
      <c r="AM72" s="261"/>
      <c r="AN72" s="261"/>
      <c r="AO72" s="261"/>
      <c r="AP72" s="261"/>
      <c r="AQ72" s="261">
        <f aca="true" t="shared" si="20" ref="AQ72:AQ77">+AC72+AE72+AG72+AI72+AK72+AM72+AO72</f>
        <v>0</v>
      </c>
      <c r="AR72" s="262">
        <f t="shared" si="19"/>
        <v>0</v>
      </c>
      <c r="AS72" s="247">
        <f t="shared" si="1"/>
        <v>0</v>
      </c>
      <c r="AT72" s="247">
        <f t="shared" si="1"/>
        <v>0</v>
      </c>
      <c r="AU72" s="247">
        <f t="shared" si="2"/>
        <v>0</v>
      </c>
      <c r="AV72" s="248">
        <f>+'[2]Metas'!S72:S87-S72</f>
        <v>0</v>
      </c>
      <c r="AW72" s="247">
        <f>+'[2]Metas'!T72:T87-T72</f>
        <v>0</v>
      </c>
      <c r="AX72" s="247">
        <f>+'[2]Metas'!U72:U87-U72</f>
        <v>0</v>
      </c>
      <c r="AY72" s="247">
        <f>+'[2]Metas'!V72:V87-V72</f>
        <v>0</v>
      </c>
      <c r="AZ72" s="249"/>
      <c r="BA72" s="249"/>
      <c r="BB72" s="249"/>
      <c r="BC72" s="249"/>
      <c r="BD72" s="249"/>
      <c r="BE72" s="249"/>
      <c r="BI72" s="3"/>
      <c r="BJ72" s="3"/>
      <c r="BK72" s="3"/>
      <c r="BL72" s="3"/>
      <c r="BM72" s="3"/>
      <c r="BN72" s="3"/>
      <c r="BO72" s="3"/>
      <c r="BP72" s="3"/>
      <c r="BQ72" s="3"/>
      <c r="BR72" s="3"/>
      <c r="BS72" s="3"/>
      <c r="BT72" s="3"/>
      <c r="BU72" s="3"/>
      <c r="BV72" s="3"/>
      <c r="BW72" s="3"/>
      <c r="BX72" s="3"/>
      <c r="BY72" s="3"/>
      <c r="BZ72" s="3"/>
    </row>
    <row r="73" spans="1:78" s="224" customFormat="1" ht="18" customHeight="1">
      <c r="A73" s="231"/>
      <c r="B73" s="231"/>
      <c r="C73" s="231"/>
      <c r="D73" s="231"/>
      <c r="E73" s="231"/>
      <c r="F73" s="231"/>
      <c r="G73" s="232"/>
      <c r="H73" s="250"/>
      <c r="I73" s="251"/>
      <c r="J73" s="292"/>
      <c r="K73" s="252"/>
      <c r="L73" s="292"/>
      <c r="M73" s="252"/>
      <c r="N73" s="252"/>
      <c r="O73" s="306"/>
      <c r="P73" s="307"/>
      <c r="Q73" s="256"/>
      <c r="R73" s="256"/>
      <c r="S73" s="256"/>
      <c r="T73" s="256"/>
      <c r="U73" s="256"/>
      <c r="V73" s="256"/>
      <c r="W73" s="294"/>
      <c r="X73" s="259"/>
      <c r="Y73" s="259"/>
      <c r="Z73" s="259"/>
      <c r="AA73" s="258"/>
      <c r="AB73" s="263" t="s">
        <v>128</v>
      </c>
      <c r="AC73" s="261"/>
      <c r="AD73" s="261"/>
      <c r="AE73" s="261"/>
      <c r="AF73" s="261"/>
      <c r="AG73" s="261"/>
      <c r="AH73" s="261"/>
      <c r="AI73" s="261"/>
      <c r="AJ73" s="261"/>
      <c r="AK73" s="261"/>
      <c r="AL73" s="261"/>
      <c r="AM73" s="261"/>
      <c r="AN73" s="261"/>
      <c r="AO73" s="261"/>
      <c r="AP73" s="261"/>
      <c r="AQ73" s="261">
        <f t="shared" si="20"/>
        <v>0</v>
      </c>
      <c r="AR73" s="262">
        <f t="shared" si="19"/>
        <v>0</v>
      </c>
      <c r="AS73" s="247">
        <f t="shared" si="1"/>
        <v>0</v>
      </c>
      <c r="AT73" s="247">
        <f t="shared" si="1"/>
        <v>0</v>
      </c>
      <c r="AU73" s="247">
        <f t="shared" si="2"/>
        <v>0</v>
      </c>
      <c r="AV73" s="248">
        <f>+'[2]Metas'!S73:S88-S73</f>
        <v>0</v>
      </c>
      <c r="AW73" s="247">
        <f>+'[2]Metas'!T73:T88-T73</f>
        <v>0</v>
      </c>
      <c r="AX73" s="247">
        <f>+'[2]Metas'!U73:U88-U73</f>
        <v>0</v>
      </c>
      <c r="AY73" s="247">
        <f>+'[2]Metas'!V73:V88-V73</f>
        <v>0</v>
      </c>
      <c r="AZ73" s="249"/>
      <c r="BA73" s="249"/>
      <c r="BB73" s="249"/>
      <c r="BC73" s="249"/>
      <c r="BD73" s="249"/>
      <c r="BE73" s="249"/>
      <c r="BI73" s="3"/>
      <c r="BJ73" s="3"/>
      <c r="BK73" s="3"/>
      <c r="BL73" s="3"/>
      <c r="BM73" s="3"/>
      <c r="BN73" s="3"/>
      <c r="BO73" s="3"/>
      <c r="BP73" s="3"/>
      <c r="BQ73" s="3"/>
      <c r="BR73" s="3"/>
      <c r="BS73" s="3"/>
      <c r="BT73" s="3"/>
      <c r="BU73" s="3"/>
      <c r="BV73" s="3"/>
      <c r="BW73" s="3"/>
      <c r="BX73" s="3"/>
      <c r="BY73" s="3"/>
      <c r="BZ73" s="3"/>
    </row>
    <row r="74" spans="1:78" s="224" customFormat="1" ht="18" customHeight="1">
      <c r="A74" s="231"/>
      <c r="B74" s="231"/>
      <c r="C74" s="231"/>
      <c r="D74" s="231"/>
      <c r="E74" s="231"/>
      <c r="F74" s="231"/>
      <c r="G74" s="232"/>
      <c r="H74" s="250"/>
      <c r="I74" s="251"/>
      <c r="J74" s="292"/>
      <c r="K74" s="252"/>
      <c r="L74" s="292"/>
      <c r="M74" s="252"/>
      <c r="N74" s="252"/>
      <c r="O74" s="306"/>
      <c r="P74" s="307"/>
      <c r="Q74" s="256"/>
      <c r="R74" s="256"/>
      <c r="S74" s="256"/>
      <c r="T74" s="256"/>
      <c r="U74" s="256"/>
      <c r="V74" s="256"/>
      <c r="W74" s="294"/>
      <c r="X74" s="259"/>
      <c r="Y74" s="259"/>
      <c r="Z74" s="259"/>
      <c r="AA74" s="258"/>
      <c r="AB74" s="263" t="s">
        <v>129</v>
      </c>
      <c r="AC74" s="261"/>
      <c r="AD74" s="261"/>
      <c r="AE74" s="261"/>
      <c r="AF74" s="261"/>
      <c r="AG74" s="261"/>
      <c r="AH74" s="261"/>
      <c r="AI74" s="261"/>
      <c r="AJ74" s="261"/>
      <c r="AK74" s="261"/>
      <c r="AL74" s="261"/>
      <c r="AM74" s="261"/>
      <c r="AN74" s="261"/>
      <c r="AO74" s="261"/>
      <c r="AP74" s="261"/>
      <c r="AQ74" s="261">
        <f t="shared" si="20"/>
        <v>0</v>
      </c>
      <c r="AR74" s="262">
        <f t="shared" si="19"/>
        <v>0</v>
      </c>
      <c r="AS74" s="247">
        <f t="shared" si="1"/>
        <v>0</v>
      </c>
      <c r="AT74" s="247">
        <f t="shared" si="1"/>
        <v>0</v>
      </c>
      <c r="AU74" s="247">
        <f t="shared" si="2"/>
        <v>0</v>
      </c>
      <c r="AV74" s="248">
        <f>+'[2]Metas'!S74:S89-S74</f>
        <v>0</v>
      </c>
      <c r="AW74" s="247">
        <f>+'[2]Metas'!T74:T89-T74</f>
        <v>0</v>
      </c>
      <c r="AX74" s="247">
        <f>+'[2]Metas'!U74:U89-U74</f>
        <v>0</v>
      </c>
      <c r="AY74" s="247">
        <f>+'[2]Metas'!V74:V89-V74</f>
        <v>0</v>
      </c>
      <c r="AZ74" s="249"/>
      <c r="BA74" s="249"/>
      <c r="BB74" s="249"/>
      <c r="BC74" s="249"/>
      <c r="BD74" s="249"/>
      <c r="BE74" s="249"/>
      <c r="BI74" s="3"/>
      <c r="BJ74" s="3"/>
      <c r="BK74" s="3"/>
      <c r="BL74" s="3"/>
      <c r="BM74" s="3"/>
      <c r="BN74" s="3"/>
      <c r="BO74" s="3"/>
      <c r="BP74" s="3"/>
      <c r="BQ74" s="3"/>
      <c r="BR74" s="3"/>
      <c r="BS74" s="3"/>
      <c r="BT74" s="3"/>
      <c r="BU74" s="3"/>
      <c r="BV74" s="3"/>
      <c r="BW74" s="3"/>
      <c r="BX74" s="3"/>
      <c r="BY74" s="3"/>
      <c r="BZ74" s="3"/>
    </row>
    <row r="75" spans="1:78" s="224" customFormat="1" ht="18" customHeight="1">
      <c r="A75" s="231"/>
      <c r="B75" s="231"/>
      <c r="C75" s="231"/>
      <c r="D75" s="231"/>
      <c r="E75" s="231"/>
      <c r="F75" s="231"/>
      <c r="G75" s="232"/>
      <c r="H75" s="250"/>
      <c r="I75" s="251"/>
      <c r="J75" s="292"/>
      <c r="K75" s="252"/>
      <c r="L75" s="292"/>
      <c r="M75" s="252"/>
      <c r="N75" s="252"/>
      <c r="O75" s="306"/>
      <c r="P75" s="307"/>
      <c r="Q75" s="256"/>
      <c r="R75" s="256"/>
      <c r="S75" s="256"/>
      <c r="T75" s="256"/>
      <c r="U75" s="256"/>
      <c r="V75" s="256"/>
      <c r="W75" s="294"/>
      <c r="X75" s="259"/>
      <c r="Y75" s="259"/>
      <c r="Z75" s="259"/>
      <c r="AA75" s="258"/>
      <c r="AB75" s="263" t="s">
        <v>130</v>
      </c>
      <c r="AC75" s="261"/>
      <c r="AD75" s="261"/>
      <c r="AE75" s="261"/>
      <c r="AF75" s="261"/>
      <c r="AG75" s="261"/>
      <c r="AH75" s="261"/>
      <c r="AI75" s="261"/>
      <c r="AJ75" s="261"/>
      <c r="AK75" s="261"/>
      <c r="AL75" s="261"/>
      <c r="AM75" s="261"/>
      <c r="AN75" s="261"/>
      <c r="AO75" s="261"/>
      <c r="AP75" s="261"/>
      <c r="AQ75" s="261">
        <f t="shared" si="20"/>
        <v>0</v>
      </c>
      <c r="AR75" s="262">
        <f t="shared" si="19"/>
        <v>0</v>
      </c>
      <c r="AS75" s="247">
        <f t="shared" si="1"/>
        <v>0</v>
      </c>
      <c r="AT75" s="247">
        <f t="shared" si="1"/>
        <v>0</v>
      </c>
      <c r="AU75" s="247">
        <f t="shared" si="2"/>
        <v>0</v>
      </c>
      <c r="AV75" s="248">
        <f>+'[2]Metas'!S75:S90-S75</f>
        <v>0</v>
      </c>
      <c r="AW75" s="247">
        <f>+'[2]Metas'!T75:T90-T75</f>
        <v>0</v>
      </c>
      <c r="AX75" s="247">
        <f>+'[2]Metas'!U75:U90-U75</f>
        <v>0</v>
      </c>
      <c r="AY75" s="247">
        <f>+'[2]Metas'!V75:V90-V75</f>
        <v>0</v>
      </c>
      <c r="AZ75" s="249"/>
      <c r="BA75" s="249"/>
      <c r="BB75" s="249"/>
      <c r="BC75" s="249"/>
      <c r="BD75" s="249"/>
      <c r="BE75" s="249"/>
      <c r="BI75" s="3"/>
      <c r="BJ75" s="3"/>
      <c r="BK75" s="3"/>
      <c r="BL75" s="3"/>
      <c r="BM75" s="3"/>
      <c r="BN75" s="3"/>
      <c r="BO75" s="3"/>
      <c r="BP75" s="3"/>
      <c r="BQ75" s="3"/>
      <c r="BR75" s="3"/>
      <c r="BS75" s="3"/>
      <c r="BT75" s="3"/>
      <c r="BU75" s="3"/>
      <c r="BV75" s="3"/>
      <c r="BW75" s="3"/>
      <c r="BX75" s="3"/>
      <c r="BY75" s="3"/>
      <c r="BZ75" s="3"/>
    </row>
    <row r="76" spans="1:78" s="224" customFormat="1" ht="18" customHeight="1">
      <c r="A76" s="231"/>
      <c r="B76" s="231"/>
      <c r="C76" s="231"/>
      <c r="D76" s="231"/>
      <c r="E76" s="231"/>
      <c r="F76" s="231"/>
      <c r="G76" s="232"/>
      <c r="H76" s="250"/>
      <c r="I76" s="251"/>
      <c r="J76" s="292"/>
      <c r="K76" s="252"/>
      <c r="L76" s="292"/>
      <c r="M76" s="252"/>
      <c r="N76" s="252"/>
      <c r="O76" s="306"/>
      <c r="P76" s="307"/>
      <c r="Q76" s="256"/>
      <c r="R76" s="256"/>
      <c r="S76" s="256"/>
      <c r="T76" s="256"/>
      <c r="U76" s="256"/>
      <c r="V76" s="256"/>
      <c r="W76" s="294"/>
      <c r="X76" s="259"/>
      <c r="Y76" s="259"/>
      <c r="Z76" s="259"/>
      <c r="AA76" s="258"/>
      <c r="AB76" s="263" t="s">
        <v>131</v>
      </c>
      <c r="AC76" s="261"/>
      <c r="AD76" s="261"/>
      <c r="AE76" s="261"/>
      <c r="AF76" s="261"/>
      <c r="AG76" s="261"/>
      <c r="AH76" s="261"/>
      <c r="AI76" s="261"/>
      <c r="AJ76" s="261"/>
      <c r="AK76" s="261"/>
      <c r="AL76" s="261"/>
      <c r="AM76" s="261"/>
      <c r="AN76" s="261"/>
      <c r="AO76" s="261"/>
      <c r="AP76" s="261"/>
      <c r="AQ76" s="261">
        <f t="shared" si="20"/>
        <v>0</v>
      </c>
      <c r="AR76" s="262">
        <f t="shared" si="19"/>
        <v>0</v>
      </c>
      <c r="AS76" s="247">
        <f t="shared" si="1"/>
        <v>0</v>
      </c>
      <c r="AT76" s="247">
        <f t="shared" si="1"/>
        <v>0</v>
      </c>
      <c r="AU76" s="247">
        <f t="shared" si="2"/>
        <v>0</v>
      </c>
      <c r="AV76" s="248">
        <f>+'[2]Metas'!S76:S91-S76</f>
        <v>0</v>
      </c>
      <c r="AW76" s="247">
        <f>+'[2]Metas'!T76:T91-T76</f>
        <v>0</v>
      </c>
      <c r="AX76" s="247">
        <f>+'[2]Metas'!U76:U91-U76</f>
        <v>0</v>
      </c>
      <c r="AY76" s="247">
        <f>+'[2]Metas'!V76:V91-V76</f>
        <v>0</v>
      </c>
      <c r="AZ76" s="249"/>
      <c r="BA76" s="249"/>
      <c r="BB76" s="249"/>
      <c r="BC76" s="249"/>
      <c r="BD76" s="249"/>
      <c r="BE76" s="249"/>
      <c r="BI76" s="3"/>
      <c r="BJ76" s="3"/>
      <c r="BK76" s="3"/>
      <c r="BL76" s="3"/>
      <c r="BM76" s="3"/>
      <c r="BN76" s="3"/>
      <c r="BO76" s="3"/>
      <c r="BP76" s="3"/>
      <c r="BQ76" s="3"/>
      <c r="BR76" s="3"/>
      <c r="BS76" s="3"/>
      <c r="BT76" s="3"/>
      <c r="BU76" s="3"/>
      <c r="BV76" s="3"/>
      <c r="BW76" s="3"/>
      <c r="BX76" s="3"/>
      <c r="BY76" s="3"/>
      <c r="BZ76" s="3"/>
    </row>
    <row r="77" spans="1:78" s="224" customFormat="1" ht="18" customHeight="1">
      <c r="A77" s="231"/>
      <c r="B77" s="231"/>
      <c r="C77" s="231"/>
      <c r="D77" s="231"/>
      <c r="E77" s="231"/>
      <c r="F77" s="231"/>
      <c r="G77" s="232"/>
      <c r="H77" s="250"/>
      <c r="I77" s="251"/>
      <c r="J77" s="292"/>
      <c r="K77" s="252"/>
      <c r="L77" s="292"/>
      <c r="M77" s="252"/>
      <c r="N77" s="252"/>
      <c r="O77" s="306"/>
      <c r="P77" s="307"/>
      <c r="Q77" s="256"/>
      <c r="R77" s="256"/>
      <c r="S77" s="256"/>
      <c r="T77" s="256"/>
      <c r="U77" s="256"/>
      <c r="V77" s="256"/>
      <c r="W77" s="294"/>
      <c r="X77" s="259"/>
      <c r="Y77" s="259"/>
      <c r="Z77" s="259"/>
      <c r="AA77" s="258"/>
      <c r="AB77" s="263" t="s">
        <v>132</v>
      </c>
      <c r="AC77" s="261"/>
      <c r="AD77" s="261"/>
      <c r="AE77" s="261"/>
      <c r="AF77" s="261"/>
      <c r="AG77" s="261"/>
      <c r="AH77" s="261"/>
      <c r="AI77" s="261"/>
      <c r="AJ77" s="261"/>
      <c r="AK77" s="261"/>
      <c r="AL77" s="261"/>
      <c r="AM77" s="261"/>
      <c r="AN77" s="261"/>
      <c r="AO77" s="261"/>
      <c r="AP77" s="261"/>
      <c r="AQ77" s="261">
        <f t="shared" si="20"/>
        <v>0</v>
      </c>
      <c r="AR77" s="262">
        <f t="shared" si="19"/>
        <v>0</v>
      </c>
      <c r="AS77" s="247">
        <f t="shared" si="1"/>
        <v>0</v>
      </c>
      <c r="AT77" s="247">
        <f t="shared" si="1"/>
        <v>0</v>
      </c>
      <c r="AU77" s="247">
        <f t="shared" si="2"/>
        <v>0</v>
      </c>
      <c r="AV77" s="248">
        <f>+'[2]Metas'!S77:S92-S77</f>
        <v>0</v>
      </c>
      <c r="AW77" s="247">
        <f>+'[2]Metas'!T77:T92-T77</f>
        <v>0</v>
      </c>
      <c r="AX77" s="247">
        <f>+'[2]Metas'!U77:U92-U77</f>
        <v>0</v>
      </c>
      <c r="AY77" s="247">
        <f>+'[2]Metas'!V77:V92-V77</f>
        <v>0</v>
      </c>
      <c r="AZ77" s="249"/>
      <c r="BA77" s="249"/>
      <c r="BB77" s="249"/>
      <c r="BC77" s="249"/>
      <c r="BD77" s="249"/>
      <c r="BE77" s="249"/>
      <c r="BI77" s="3"/>
      <c r="BJ77" s="3"/>
      <c r="BK77" s="3"/>
      <c r="BL77" s="3"/>
      <c r="BM77" s="3"/>
      <c r="BN77" s="3"/>
      <c r="BO77" s="3"/>
      <c r="BP77" s="3"/>
      <c r="BQ77" s="3"/>
      <c r="BR77" s="3"/>
      <c r="BS77" s="3"/>
      <c r="BT77" s="3"/>
      <c r="BU77" s="3"/>
      <c r="BV77" s="3"/>
      <c r="BW77" s="3"/>
      <c r="BX77" s="3"/>
      <c r="BY77" s="3"/>
      <c r="BZ77" s="3"/>
    </row>
    <row r="78" spans="1:78" s="224" customFormat="1" ht="18" customHeight="1">
      <c r="A78" s="231"/>
      <c r="B78" s="231"/>
      <c r="C78" s="231"/>
      <c r="D78" s="231"/>
      <c r="E78" s="231"/>
      <c r="F78" s="231"/>
      <c r="G78" s="232"/>
      <c r="H78" s="250"/>
      <c r="I78" s="251"/>
      <c r="J78" s="292"/>
      <c r="K78" s="252"/>
      <c r="L78" s="292"/>
      <c r="M78" s="252"/>
      <c r="N78" s="252"/>
      <c r="O78" s="306"/>
      <c r="P78" s="307"/>
      <c r="Q78" s="256"/>
      <c r="R78" s="256"/>
      <c r="S78" s="256"/>
      <c r="T78" s="256"/>
      <c r="U78" s="256"/>
      <c r="V78" s="256"/>
      <c r="W78" s="294"/>
      <c r="X78" s="259"/>
      <c r="Y78" s="259"/>
      <c r="Z78" s="259"/>
      <c r="AA78" s="258"/>
      <c r="AB78" s="264" t="s">
        <v>133</v>
      </c>
      <c r="AC78" s="265">
        <f aca="true" t="shared" si="21" ref="AC78:AR78">SUM(AC72:AC77)+IF(AC70=0,AC71,AC70)</f>
        <v>0</v>
      </c>
      <c r="AD78" s="265">
        <f t="shared" si="21"/>
        <v>0</v>
      </c>
      <c r="AE78" s="265">
        <f t="shared" si="21"/>
        <v>0</v>
      </c>
      <c r="AF78" s="265">
        <f t="shared" si="21"/>
        <v>0</v>
      </c>
      <c r="AG78" s="265">
        <f t="shared" si="21"/>
        <v>0</v>
      </c>
      <c r="AH78" s="265">
        <f t="shared" si="21"/>
        <v>0</v>
      </c>
      <c r="AI78" s="265">
        <f t="shared" si="21"/>
        <v>0</v>
      </c>
      <c r="AJ78" s="265">
        <f t="shared" si="21"/>
        <v>0</v>
      </c>
      <c r="AK78" s="265">
        <f t="shared" si="21"/>
        <v>0</v>
      </c>
      <c r="AL78" s="265">
        <f t="shared" si="21"/>
        <v>0</v>
      </c>
      <c r="AM78" s="265">
        <f t="shared" si="21"/>
        <v>0</v>
      </c>
      <c r="AN78" s="265">
        <f t="shared" si="21"/>
        <v>0</v>
      </c>
      <c r="AO78" s="265">
        <f t="shared" si="21"/>
        <v>0</v>
      </c>
      <c r="AP78" s="265">
        <f t="shared" si="21"/>
        <v>0</v>
      </c>
      <c r="AQ78" s="265">
        <f t="shared" si="21"/>
        <v>0</v>
      </c>
      <c r="AR78" s="266">
        <f t="shared" si="21"/>
        <v>0</v>
      </c>
      <c r="AS78" s="247">
        <f t="shared" si="1"/>
        <v>0</v>
      </c>
      <c r="AT78" s="247">
        <f t="shared" si="1"/>
        <v>0</v>
      </c>
      <c r="AU78" s="247">
        <f t="shared" si="2"/>
        <v>0</v>
      </c>
      <c r="AV78" s="248">
        <f>+'[2]Metas'!S78:S93-S78</f>
        <v>0</v>
      </c>
      <c r="AW78" s="247">
        <f>+'[2]Metas'!T78:T93-T78</f>
        <v>0</v>
      </c>
      <c r="AX78" s="247">
        <f>+'[2]Metas'!U78:U93-U78</f>
        <v>0</v>
      </c>
      <c r="AY78" s="247">
        <f>+'[2]Metas'!V78:V93-V78</f>
        <v>0</v>
      </c>
      <c r="AZ78" s="249"/>
      <c r="BA78" s="249"/>
      <c r="BB78" s="249"/>
      <c r="BC78" s="249"/>
      <c r="BD78" s="249"/>
      <c r="BE78" s="249"/>
      <c r="BI78" s="3"/>
      <c r="BJ78" s="3"/>
      <c r="BK78" s="3"/>
      <c r="BL78" s="3"/>
      <c r="BM78" s="3"/>
      <c r="BN78" s="3"/>
      <c r="BO78" s="3"/>
      <c r="BP78" s="3"/>
      <c r="BQ78" s="3"/>
      <c r="BR78" s="3"/>
      <c r="BS78" s="3"/>
      <c r="BT78" s="3"/>
      <c r="BU78" s="3"/>
      <c r="BV78" s="3"/>
      <c r="BW78" s="3"/>
      <c r="BX78" s="3"/>
      <c r="BY78" s="3"/>
      <c r="BZ78" s="3"/>
    </row>
    <row r="79" spans="1:78" s="224" customFormat="1" ht="18" customHeight="1" thickBot="1">
      <c r="A79" s="231"/>
      <c r="B79" s="231"/>
      <c r="C79" s="231"/>
      <c r="D79" s="231"/>
      <c r="E79" s="231"/>
      <c r="F79" s="231"/>
      <c r="G79" s="232"/>
      <c r="H79" s="267"/>
      <c r="I79" s="268"/>
      <c r="J79" s="298"/>
      <c r="K79" s="269"/>
      <c r="L79" s="298"/>
      <c r="M79" s="269"/>
      <c r="N79" s="269"/>
      <c r="O79" s="308"/>
      <c r="P79" s="309"/>
      <c r="Q79" s="273"/>
      <c r="R79" s="273"/>
      <c r="S79" s="273"/>
      <c r="T79" s="273"/>
      <c r="U79" s="273"/>
      <c r="V79" s="273"/>
      <c r="W79" s="300"/>
      <c r="X79" s="276"/>
      <c r="Y79" s="276"/>
      <c r="Z79" s="276"/>
      <c r="AA79" s="275"/>
      <c r="AB79" s="277" t="s">
        <v>134</v>
      </c>
      <c r="AC79" s="278"/>
      <c r="AD79" s="278"/>
      <c r="AE79" s="278"/>
      <c r="AF79" s="278"/>
      <c r="AG79" s="278"/>
      <c r="AH79" s="278"/>
      <c r="AI79" s="278"/>
      <c r="AJ79" s="278"/>
      <c r="AK79" s="278"/>
      <c r="AL79" s="278"/>
      <c r="AM79" s="278"/>
      <c r="AN79" s="278"/>
      <c r="AO79" s="278"/>
      <c r="AP79" s="278"/>
      <c r="AQ79" s="278">
        <f aca="true" t="shared" si="22" ref="AQ79:AR85">+AC79+AE79+AG79+AI79+AK79+AM79+AO79</f>
        <v>0</v>
      </c>
      <c r="AR79" s="279">
        <f t="shared" si="22"/>
        <v>0</v>
      </c>
      <c r="AS79" s="247">
        <f t="shared" si="1"/>
        <v>0</v>
      </c>
      <c r="AT79" s="247">
        <f t="shared" si="1"/>
        <v>0</v>
      </c>
      <c r="AU79" s="247">
        <f t="shared" si="2"/>
        <v>0</v>
      </c>
      <c r="AV79" s="248">
        <f>+'[2]Metas'!S79:S94-S79</f>
        <v>0</v>
      </c>
      <c r="AW79" s="247">
        <f>+'[2]Metas'!T79:T94-T79</f>
        <v>0</v>
      </c>
      <c r="AX79" s="247">
        <f>+'[2]Metas'!U79:U94-U79</f>
        <v>0</v>
      </c>
      <c r="AY79" s="247">
        <f>+'[2]Metas'!V79:V94-V79</f>
        <v>0</v>
      </c>
      <c r="AZ79" s="249"/>
      <c r="BA79" s="249"/>
      <c r="BB79" s="249"/>
      <c r="BC79" s="249"/>
      <c r="BD79" s="249"/>
      <c r="BE79" s="249"/>
      <c r="BI79" s="3"/>
      <c r="BJ79" s="3"/>
      <c r="BK79" s="3"/>
      <c r="BL79" s="3"/>
      <c r="BM79" s="3"/>
      <c r="BN79" s="3"/>
      <c r="BO79" s="3"/>
      <c r="BP79" s="3"/>
      <c r="BQ79" s="3"/>
      <c r="BR79" s="3"/>
      <c r="BS79" s="3"/>
      <c r="BT79" s="3"/>
      <c r="BU79" s="3"/>
      <c r="BV79" s="3"/>
      <c r="BW79" s="3"/>
      <c r="BX79" s="3"/>
      <c r="BY79" s="3"/>
      <c r="BZ79" s="3"/>
    </row>
    <row r="80" spans="1:78" s="224" customFormat="1" ht="18" customHeight="1">
      <c r="A80" s="231" t="s">
        <v>161</v>
      </c>
      <c r="B80" s="231" t="s">
        <v>162</v>
      </c>
      <c r="C80" s="231" t="s">
        <v>108</v>
      </c>
      <c r="D80" s="231" t="s">
        <v>109</v>
      </c>
      <c r="E80" s="231" t="s">
        <v>137</v>
      </c>
      <c r="F80" s="231" t="s">
        <v>137</v>
      </c>
      <c r="G80" s="232">
        <v>14</v>
      </c>
      <c r="H80" s="233">
        <v>877</v>
      </c>
      <c r="I80" s="234" t="s">
        <v>47</v>
      </c>
      <c r="J80" s="286"/>
      <c r="K80" s="236" t="s">
        <v>41</v>
      </c>
      <c r="L80" s="286"/>
      <c r="M80" s="236" t="s">
        <v>163</v>
      </c>
      <c r="N80" s="236" t="s">
        <v>48</v>
      </c>
      <c r="O80" s="304">
        <v>513</v>
      </c>
      <c r="P80" s="305" t="s">
        <v>164</v>
      </c>
      <c r="Q80" s="240">
        <f>SUMIF('Actividades inversión 877'!$B$14:$B$30,'Metas inversión 877'!$B80,'Actividades inversión 877'!M$14:M$30)</f>
        <v>0</v>
      </c>
      <c r="R80" s="240">
        <f>SUMIF('Actividades inversión 877'!$B$14:$B$30,'Metas inversión 877'!$B80,'Actividades inversión 877'!N$14:N$30)</f>
        <v>0</v>
      </c>
      <c r="S80" s="240">
        <f>SUMIF('Actividades inversión 877'!$B$14:$B$30,'Metas inversión 877'!$B80,'Actividades inversión 877'!O$14:O$30)</f>
        <v>0</v>
      </c>
      <c r="T80" s="240">
        <f>SUMIF('Actividades inversión 877'!$B$14:$B$30,'Metas inversión 877'!$B80,'Actividades inversión 877'!P$14:P$30)</f>
        <v>0</v>
      </c>
      <c r="U80" s="240">
        <f>SUMIF('Actividades inversión 877'!$B$14:$B$30,'Metas inversión 877'!$B80,'Actividades inversión 877'!Q$14:Q$30)</f>
        <v>0</v>
      </c>
      <c r="V80" s="240">
        <f>SUMIF('Actividades inversión 877'!$B$14:$B$30,'Metas inversión 877'!$B80,'Actividades inversión 877'!R$14:R$30)</f>
        <v>0</v>
      </c>
      <c r="W80" s="243" t="s">
        <v>165</v>
      </c>
      <c r="X80" s="243" t="s">
        <v>166</v>
      </c>
      <c r="Y80" s="243" t="s">
        <v>167</v>
      </c>
      <c r="Z80" s="310"/>
      <c r="AA80" s="291"/>
      <c r="AB80" s="244" t="s">
        <v>118</v>
      </c>
      <c r="AC80" s="245"/>
      <c r="AD80" s="245"/>
      <c r="AE80" s="245"/>
      <c r="AF80" s="245"/>
      <c r="AG80" s="245"/>
      <c r="AH80" s="245"/>
      <c r="AI80" s="245"/>
      <c r="AJ80" s="245"/>
      <c r="AK80" s="245"/>
      <c r="AL80" s="245"/>
      <c r="AM80" s="245"/>
      <c r="AN80" s="245"/>
      <c r="AO80" s="245"/>
      <c r="AP80" s="245"/>
      <c r="AQ80" s="245">
        <f t="shared" si="22"/>
        <v>0</v>
      </c>
      <c r="AR80" s="246">
        <f t="shared" si="22"/>
        <v>0</v>
      </c>
      <c r="AS80" s="247">
        <f t="shared" si="1"/>
        <v>0</v>
      </c>
      <c r="AT80" s="247">
        <f t="shared" si="1"/>
        <v>0</v>
      </c>
      <c r="AU80" s="247">
        <f t="shared" si="2"/>
        <v>0</v>
      </c>
      <c r="AV80" s="248">
        <f>+'[2]Metas'!S80:S95-S80</f>
        <v>0</v>
      </c>
      <c r="AW80" s="247">
        <f>+'[2]Metas'!T80:T95-T80</f>
        <v>0</v>
      </c>
      <c r="AX80" s="247">
        <f>+'[2]Metas'!U80:U95-U80</f>
        <v>24927767</v>
      </c>
      <c r="AY80" s="247">
        <f>+'[2]Metas'!V80:V95-V80</f>
        <v>24400100</v>
      </c>
      <c r="AZ80" s="249">
        <f>SUM('[1]01 USAQUEN:99-METROPOLITANO'!N77)</f>
        <v>0</v>
      </c>
      <c r="BA80" s="249">
        <f>SUM('[1]01 USAQUEN:99-METROPOLITANO'!O77)</f>
        <v>0</v>
      </c>
      <c r="BB80" s="249">
        <f>SUM('[1]01 USAQUEN:99-METROPOLITANO'!P77)</f>
        <v>0</v>
      </c>
      <c r="BC80" s="249">
        <f>SUM('[1]01 USAQUEN:99-METROPOLITANO'!Q77)</f>
        <v>0</v>
      </c>
      <c r="BD80" s="249">
        <f>SUM('[1]01 USAQUEN:99-METROPOLITANO'!R77)</f>
        <v>0</v>
      </c>
      <c r="BE80" s="249">
        <f>SUM('[1]01 USAQUEN:99-METROPOLITANO'!S77)</f>
        <v>0</v>
      </c>
      <c r="BI80" s="3"/>
      <c r="BJ80" s="3"/>
      <c r="BK80" s="3"/>
      <c r="BL80" s="3"/>
      <c r="BM80" s="3"/>
      <c r="BN80" s="3"/>
      <c r="BO80" s="3"/>
      <c r="BP80" s="3"/>
      <c r="BQ80" s="3"/>
      <c r="BR80" s="3"/>
      <c r="BS80" s="3"/>
      <c r="BT80" s="3"/>
      <c r="BU80" s="3"/>
      <c r="BV80" s="3"/>
      <c r="BW80" s="3"/>
      <c r="BX80" s="3"/>
      <c r="BY80" s="3"/>
      <c r="BZ80" s="3"/>
    </row>
    <row r="81" spans="1:78" s="224" customFormat="1" ht="18" customHeight="1">
      <c r="A81" s="231"/>
      <c r="B81" s="231"/>
      <c r="C81" s="231"/>
      <c r="D81" s="231"/>
      <c r="E81" s="231"/>
      <c r="F81" s="231"/>
      <c r="G81" s="232"/>
      <c r="H81" s="250"/>
      <c r="I81" s="251"/>
      <c r="J81" s="292"/>
      <c r="K81" s="252"/>
      <c r="L81" s="292"/>
      <c r="M81" s="252"/>
      <c r="N81" s="252"/>
      <c r="O81" s="306"/>
      <c r="P81" s="307"/>
      <c r="Q81" s="256"/>
      <c r="R81" s="256"/>
      <c r="S81" s="256"/>
      <c r="T81" s="256"/>
      <c r="U81" s="256"/>
      <c r="V81" s="256"/>
      <c r="W81" s="259"/>
      <c r="X81" s="259"/>
      <c r="Y81" s="259"/>
      <c r="Z81" s="311"/>
      <c r="AA81" s="297"/>
      <c r="AB81" s="260" t="s">
        <v>119</v>
      </c>
      <c r="AC81" s="261"/>
      <c r="AD81" s="261"/>
      <c r="AE81" s="261"/>
      <c r="AF81" s="261"/>
      <c r="AG81" s="261"/>
      <c r="AH81" s="261"/>
      <c r="AI81" s="261"/>
      <c r="AJ81" s="261"/>
      <c r="AK81" s="261"/>
      <c r="AL81" s="261"/>
      <c r="AM81" s="261"/>
      <c r="AN81" s="261"/>
      <c r="AO81" s="261"/>
      <c r="AP81" s="261"/>
      <c r="AQ81" s="261">
        <f t="shared" si="22"/>
        <v>0</v>
      </c>
      <c r="AR81" s="262">
        <f t="shared" si="22"/>
        <v>0</v>
      </c>
      <c r="AS81" s="247">
        <f aca="true" t="shared" si="23" ref="AS81:AT96">+R81-S81</f>
        <v>0</v>
      </c>
      <c r="AT81" s="247">
        <f t="shared" si="23"/>
        <v>0</v>
      </c>
      <c r="AU81" s="247">
        <f aca="true" t="shared" si="24" ref="AU81:AU96">+U81-V81</f>
        <v>0</v>
      </c>
      <c r="AV81" s="248">
        <f>+'[2]Metas'!S81:S96-S81</f>
        <v>0</v>
      </c>
      <c r="AW81" s="247">
        <f>+'[2]Metas'!T81:T96-T81</f>
        <v>0</v>
      </c>
      <c r="AX81" s="247">
        <f>+'[2]Metas'!U81:U96-U81</f>
        <v>0</v>
      </c>
      <c r="AY81" s="247">
        <f>+'[2]Metas'!V81:V96-V81</f>
        <v>0</v>
      </c>
      <c r="AZ81" s="249"/>
      <c r="BA81" s="249"/>
      <c r="BB81" s="249"/>
      <c r="BC81" s="249"/>
      <c r="BD81" s="249"/>
      <c r="BE81" s="249"/>
      <c r="BI81" s="3"/>
      <c r="BJ81" s="3"/>
      <c r="BK81" s="3"/>
      <c r="BL81" s="3"/>
      <c r="BM81" s="3"/>
      <c r="BN81" s="3"/>
      <c r="BO81" s="3"/>
      <c r="BP81" s="3"/>
      <c r="BQ81" s="3"/>
      <c r="BR81" s="3"/>
      <c r="BS81" s="3"/>
      <c r="BT81" s="3"/>
      <c r="BU81" s="3"/>
      <c r="BV81" s="3"/>
      <c r="BW81" s="3"/>
      <c r="BX81" s="3"/>
      <c r="BY81" s="3"/>
      <c r="BZ81" s="3"/>
    </row>
    <row r="82" spans="1:78" s="224" customFormat="1" ht="18" customHeight="1">
      <c r="A82" s="231"/>
      <c r="B82" s="231"/>
      <c r="C82" s="231"/>
      <c r="D82" s="231"/>
      <c r="E82" s="231"/>
      <c r="F82" s="231"/>
      <c r="G82" s="232"/>
      <c r="H82" s="250"/>
      <c r="I82" s="251"/>
      <c r="J82" s="292"/>
      <c r="K82" s="252"/>
      <c r="L82" s="292"/>
      <c r="M82" s="252"/>
      <c r="N82" s="252"/>
      <c r="O82" s="306"/>
      <c r="P82" s="307"/>
      <c r="Q82" s="256"/>
      <c r="R82" s="256"/>
      <c r="S82" s="256"/>
      <c r="T82" s="256"/>
      <c r="U82" s="256"/>
      <c r="V82" s="256"/>
      <c r="W82" s="259"/>
      <c r="X82" s="259"/>
      <c r="Y82" s="259"/>
      <c r="Z82" s="311"/>
      <c r="AA82" s="297"/>
      <c r="AB82" s="260" t="s">
        <v>121</v>
      </c>
      <c r="AC82" s="261"/>
      <c r="AD82" s="261"/>
      <c r="AE82" s="261"/>
      <c r="AF82" s="261"/>
      <c r="AG82" s="261"/>
      <c r="AH82" s="261"/>
      <c r="AI82" s="261"/>
      <c r="AJ82" s="261"/>
      <c r="AK82" s="261"/>
      <c r="AL82" s="261"/>
      <c r="AM82" s="261"/>
      <c r="AN82" s="261"/>
      <c r="AO82" s="261"/>
      <c r="AP82" s="261"/>
      <c r="AQ82" s="261">
        <f t="shared" si="22"/>
        <v>0</v>
      </c>
      <c r="AR82" s="262">
        <f t="shared" si="22"/>
        <v>0</v>
      </c>
      <c r="AS82" s="247">
        <f t="shared" si="23"/>
        <v>0</v>
      </c>
      <c r="AT82" s="247">
        <f t="shared" si="23"/>
        <v>0</v>
      </c>
      <c r="AU82" s="247">
        <f t="shared" si="24"/>
        <v>0</v>
      </c>
      <c r="AV82" s="248">
        <f>+'[2]Metas'!S82:S97-S82</f>
        <v>0</v>
      </c>
      <c r="AW82" s="247">
        <f>+'[2]Metas'!T82:T97-T82</f>
        <v>0</v>
      </c>
      <c r="AX82" s="247">
        <f>+'[2]Metas'!U82:U97-U82</f>
        <v>0</v>
      </c>
      <c r="AY82" s="247">
        <f>+'[2]Metas'!V82:V97-V82</f>
        <v>0</v>
      </c>
      <c r="AZ82" s="249"/>
      <c r="BA82" s="249"/>
      <c r="BB82" s="249"/>
      <c r="BC82" s="249"/>
      <c r="BD82" s="249"/>
      <c r="BE82" s="249"/>
      <c r="BI82" s="3"/>
      <c r="BJ82" s="3"/>
      <c r="BK82" s="3"/>
      <c r="BL82" s="3"/>
      <c r="BM82" s="3"/>
      <c r="BN82" s="3"/>
      <c r="BO82" s="3"/>
      <c r="BP82" s="3"/>
      <c r="BQ82" s="3"/>
      <c r="BR82" s="3"/>
      <c r="BS82" s="3"/>
      <c r="BT82" s="3"/>
      <c r="BU82" s="3"/>
      <c r="BV82" s="3"/>
      <c r="BW82" s="3"/>
      <c r="BX82" s="3"/>
      <c r="BY82" s="3"/>
      <c r="BZ82" s="3"/>
    </row>
    <row r="83" spans="1:78" s="224" customFormat="1" ht="18" customHeight="1">
      <c r="A83" s="231"/>
      <c r="B83" s="231"/>
      <c r="C83" s="231"/>
      <c r="D83" s="231"/>
      <c r="E83" s="231"/>
      <c r="F83" s="231"/>
      <c r="G83" s="232"/>
      <c r="H83" s="250"/>
      <c r="I83" s="251"/>
      <c r="J83" s="292"/>
      <c r="K83" s="252"/>
      <c r="L83" s="292"/>
      <c r="M83" s="252"/>
      <c r="N83" s="252"/>
      <c r="O83" s="306"/>
      <c r="P83" s="307"/>
      <c r="Q83" s="256"/>
      <c r="R83" s="256"/>
      <c r="S83" s="256"/>
      <c r="T83" s="256"/>
      <c r="U83" s="256"/>
      <c r="V83" s="256"/>
      <c r="W83" s="259"/>
      <c r="X83" s="259"/>
      <c r="Y83" s="259"/>
      <c r="Z83" s="311"/>
      <c r="AA83" s="297"/>
      <c r="AB83" s="260" t="s">
        <v>122</v>
      </c>
      <c r="AC83" s="261"/>
      <c r="AD83" s="261"/>
      <c r="AE83" s="261"/>
      <c r="AF83" s="261"/>
      <c r="AG83" s="261"/>
      <c r="AH83" s="261"/>
      <c r="AI83" s="261"/>
      <c r="AJ83" s="261"/>
      <c r="AK83" s="261"/>
      <c r="AL83" s="261"/>
      <c r="AM83" s="261"/>
      <c r="AN83" s="261"/>
      <c r="AO83" s="261"/>
      <c r="AP83" s="261"/>
      <c r="AQ83" s="261">
        <f t="shared" si="22"/>
        <v>0</v>
      </c>
      <c r="AR83" s="262">
        <f t="shared" si="22"/>
        <v>0</v>
      </c>
      <c r="AS83" s="247">
        <f t="shared" si="23"/>
        <v>0</v>
      </c>
      <c r="AT83" s="247">
        <f t="shared" si="23"/>
        <v>0</v>
      </c>
      <c r="AU83" s="247">
        <f t="shared" si="24"/>
        <v>0</v>
      </c>
      <c r="AV83" s="248">
        <f>+'[2]Metas'!S83:S98-S83</f>
        <v>0</v>
      </c>
      <c r="AW83" s="247">
        <f>+'[2]Metas'!T83:T98-T83</f>
        <v>0</v>
      </c>
      <c r="AX83" s="247">
        <f>+'[2]Metas'!U83:U98-U83</f>
        <v>0</v>
      </c>
      <c r="AY83" s="247">
        <f>+'[2]Metas'!V83:V98-V83</f>
        <v>0</v>
      </c>
      <c r="AZ83" s="249"/>
      <c r="BA83" s="249"/>
      <c r="BB83" s="249"/>
      <c r="BC83" s="249"/>
      <c r="BD83" s="249"/>
      <c r="BE83" s="249"/>
      <c r="BI83" s="3"/>
      <c r="BJ83" s="3"/>
      <c r="BK83" s="3"/>
      <c r="BL83" s="3"/>
      <c r="BM83" s="3"/>
      <c r="BN83" s="3"/>
      <c r="BO83" s="3"/>
      <c r="BP83" s="3"/>
      <c r="BQ83" s="3"/>
      <c r="BR83" s="3"/>
      <c r="BS83" s="3"/>
      <c r="BT83" s="3"/>
      <c r="BU83" s="3"/>
      <c r="BV83" s="3"/>
      <c r="BW83" s="3"/>
      <c r="BX83" s="3"/>
      <c r="BY83" s="3"/>
      <c r="BZ83" s="3"/>
    </row>
    <row r="84" spans="1:78" s="224" customFormat="1" ht="18" customHeight="1">
      <c r="A84" s="231"/>
      <c r="B84" s="231"/>
      <c r="C84" s="231"/>
      <c r="D84" s="231"/>
      <c r="E84" s="231"/>
      <c r="F84" s="231"/>
      <c r="G84" s="232"/>
      <c r="H84" s="250"/>
      <c r="I84" s="251"/>
      <c r="J84" s="292"/>
      <c r="K84" s="252"/>
      <c r="L84" s="292"/>
      <c r="M84" s="252"/>
      <c r="N84" s="252"/>
      <c r="O84" s="306"/>
      <c r="P84" s="307"/>
      <c r="Q84" s="256"/>
      <c r="R84" s="256"/>
      <c r="S84" s="256"/>
      <c r="T84" s="256"/>
      <c r="U84" s="256"/>
      <c r="V84" s="256"/>
      <c r="W84" s="259"/>
      <c r="X84" s="259"/>
      <c r="Y84" s="259"/>
      <c r="Z84" s="311"/>
      <c r="AA84" s="297"/>
      <c r="AB84" s="260" t="s">
        <v>123</v>
      </c>
      <c r="AC84" s="261"/>
      <c r="AD84" s="261"/>
      <c r="AE84" s="261"/>
      <c r="AF84" s="261"/>
      <c r="AG84" s="261"/>
      <c r="AH84" s="261"/>
      <c r="AI84" s="261"/>
      <c r="AJ84" s="261"/>
      <c r="AK84" s="261"/>
      <c r="AL84" s="261"/>
      <c r="AM84" s="261"/>
      <c r="AN84" s="261"/>
      <c r="AO84" s="261"/>
      <c r="AP84" s="261"/>
      <c r="AQ84" s="261">
        <f t="shared" si="22"/>
        <v>0</v>
      </c>
      <c r="AR84" s="262">
        <f t="shared" si="22"/>
        <v>0</v>
      </c>
      <c r="AS84" s="247">
        <f t="shared" si="23"/>
        <v>0</v>
      </c>
      <c r="AT84" s="247">
        <f t="shared" si="23"/>
        <v>0</v>
      </c>
      <c r="AU84" s="247">
        <f t="shared" si="24"/>
        <v>0</v>
      </c>
      <c r="AV84" s="248">
        <f>+'[2]Metas'!S84:S99-S84</f>
        <v>0</v>
      </c>
      <c r="AW84" s="247">
        <f>+'[2]Metas'!T84:T99-T84</f>
        <v>0</v>
      </c>
      <c r="AX84" s="247">
        <f>+'[2]Metas'!U84:U99-U84</f>
        <v>0</v>
      </c>
      <c r="AY84" s="247">
        <f>+'[2]Metas'!V84:V99-V84</f>
        <v>0</v>
      </c>
      <c r="AZ84" s="249"/>
      <c r="BA84" s="249"/>
      <c r="BB84" s="249"/>
      <c r="BC84" s="249"/>
      <c r="BD84" s="249"/>
      <c r="BE84" s="249"/>
      <c r="BI84" s="3"/>
      <c r="BJ84" s="3"/>
      <c r="BK84" s="3"/>
      <c r="BL84" s="3"/>
      <c r="BM84" s="3"/>
      <c r="BN84" s="3"/>
      <c r="BO84" s="3"/>
      <c r="BP84" s="3"/>
      <c r="BQ84" s="3"/>
      <c r="BR84" s="3"/>
      <c r="BS84" s="3"/>
      <c r="BT84" s="3"/>
      <c r="BU84" s="3"/>
      <c r="BV84" s="3"/>
      <c r="BW84" s="3"/>
      <c r="BX84" s="3"/>
      <c r="BY84" s="3"/>
      <c r="BZ84" s="3"/>
    </row>
    <row r="85" spans="1:78" s="224" customFormat="1" ht="18" customHeight="1">
      <c r="A85" s="231"/>
      <c r="B85" s="231"/>
      <c r="C85" s="231"/>
      <c r="D85" s="231"/>
      <c r="E85" s="231"/>
      <c r="F85" s="231"/>
      <c r="G85" s="232"/>
      <c r="H85" s="250"/>
      <c r="I85" s="251"/>
      <c r="J85" s="292"/>
      <c r="K85" s="252"/>
      <c r="L85" s="292"/>
      <c r="M85" s="252"/>
      <c r="N85" s="252"/>
      <c r="O85" s="306"/>
      <c r="P85" s="307"/>
      <c r="Q85" s="256"/>
      <c r="R85" s="256"/>
      <c r="S85" s="256"/>
      <c r="T85" s="256"/>
      <c r="U85" s="256"/>
      <c r="V85" s="256"/>
      <c r="W85" s="259"/>
      <c r="X85" s="259"/>
      <c r="Y85" s="259"/>
      <c r="Z85" s="311"/>
      <c r="AA85" s="297"/>
      <c r="AB85" s="263" t="s">
        <v>124</v>
      </c>
      <c r="AC85" s="261"/>
      <c r="AD85" s="261"/>
      <c r="AE85" s="261"/>
      <c r="AF85" s="261"/>
      <c r="AG85" s="261"/>
      <c r="AH85" s="261"/>
      <c r="AI85" s="261"/>
      <c r="AJ85" s="261"/>
      <c r="AK85" s="261"/>
      <c r="AL85" s="261"/>
      <c r="AM85" s="261"/>
      <c r="AN85" s="261"/>
      <c r="AO85" s="261"/>
      <c r="AP85" s="261"/>
      <c r="AQ85" s="261">
        <f t="shared" si="22"/>
        <v>0</v>
      </c>
      <c r="AR85" s="262">
        <f t="shared" si="22"/>
        <v>0</v>
      </c>
      <c r="AS85" s="247">
        <f t="shared" si="23"/>
        <v>0</v>
      </c>
      <c r="AT85" s="247">
        <f t="shared" si="23"/>
        <v>0</v>
      </c>
      <c r="AU85" s="247">
        <f t="shared" si="24"/>
        <v>0</v>
      </c>
      <c r="AV85" s="248">
        <f>+'[2]Metas'!S85:S100-S85</f>
        <v>0</v>
      </c>
      <c r="AW85" s="247">
        <f>+'[2]Metas'!T85:T100-T85</f>
        <v>0</v>
      </c>
      <c r="AX85" s="247">
        <f>+'[2]Metas'!U85:U100-U85</f>
        <v>0</v>
      </c>
      <c r="AY85" s="247">
        <f>+'[2]Metas'!V85:V100-V85</f>
        <v>0</v>
      </c>
      <c r="AZ85" s="249"/>
      <c r="BA85" s="249"/>
      <c r="BB85" s="249"/>
      <c r="BC85" s="249"/>
      <c r="BD85" s="249"/>
      <c r="BE85" s="249"/>
      <c r="BI85" s="3"/>
      <c r="BJ85" s="3"/>
      <c r="BK85" s="3"/>
      <c r="BL85" s="3"/>
      <c r="BM85" s="3"/>
      <c r="BN85" s="3"/>
      <c r="BO85" s="3"/>
      <c r="BP85" s="3"/>
      <c r="BQ85" s="3"/>
      <c r="BR85" s="3"/>
      <c r="BS85" s="3"/>
      <c r="BT85" s="3"/>
      <c r="BU85" s="3"/>
      <c r="BV85" s="3"/>
      <c r="BW85" s="3"/>
      <c r="BX85" s="3"/>
      <c r="BY85" s="3"/>
      <c r="BZ85" s="3"/>
    </row>
    <row r="86" spans="1:78" s="224" customFormat="1" ht="18" customHeight="1">
      <c r="A86" s="231"/>
      <c r="B86" s="231"/>
      <c r="C86" s="231"/>
      <c r="D86" s="231"/>
      <c r="E86" s="231"/>
      <c r="F86" s="231"/>
      <c r="G86" s="232"/>
      <c r="H86" s="250"/>
      <c r="I86" s="251"/>
      <c r="J86" s="292"/>
      <c r="K86" s="252"/>
      <c r="L86" s="292"/>
      <c r="M86" s="252"/>
      <c r="N86" s="252"/>
      <c r="O86" s="306"/>
      <c r="P86" s="307"/>
      <c r="Q86" s="256"/>
      <c r="R86" s="256"/>
      <c r="S86" s="256"/>
      <c r="T86" s="256"/>
      <c r="U86" s="256"/>
      <c r="V86" s="256"/>
      <c r="W86" s="259"/>
      <c r="X86" s="259"/>
      <c r="Y86" s="259"/>
      <c r="Z86" s="311"/>
      <c r="AA86" s="297"/>
      <c r="AB86" s="264" t="s">
        <v>125</v>
      </c>
      <c r="AC86" s="265">
        <f aca="true" t="shared" si="25" ref="AC86:AR86">SUM(AC80:AC85)</f>
        <v>0</v>
      </c>
      <c r="AD86" s="265">
        <f t="shared" si="25"/>
        <v>0</v>
      </c>
      <c r="AE86" s="265">
        <f t="shared" si="25"/>
        <v>0</v>
      </c>
      <c r="AF86" s="265">
        <f t="shared" si="25"/>
        <v>0</v>
      </c>
      <c r="AG86" s="265">
        <f t="shared" si="25"/>
        <v>0</v>
      </c>
      <c r="AH86" s="265">
        <f t="shared" si="25"/>
        <v>0</v>
      </c>
      <c r="AI86" s="265">
        <f t="shared" si="25"/>
        <v>0</v>
      </c>
      <c r="AJ86" s="265">
        <f t="shared" si="25"/>
        <v>0</v>
      </c>
      <c r="AK86" s="265">
        <f t="shared" si="25"/>
        <v>0</v>
      </c>
      <c r="AL86" s="265">
        <f t="shared" si="25"/>
        <v>0</v>
      </c>
      <c r="AM86" s="265">
        <f t="shared" si="25"/>
        <v>0</v>
      </c>
      <c r="AN86" s="265">
        <f t="shared" si="25"/>
        <v>0</v>
      </c>
      <c r="AO86" s="265">
        <f t="shared" si="25"/>
        <v>0</v>
      </c>
      <c r="AP86" s="265">
        <f t="shared" si="25"/>
        <v>0</v>
      </c>
      <c r="AQ86" s="265">
        <f t="shared" si="25"/>
        <v>0</v>
      </c>
      <c r="AR86" s="266">
        <f t="shared" si="25"/>
        <v>0</v>
      </c>
      <c r="AS86" s="247">
        <f t="shared" si="23"/>
        <v>0</v>
      </c>
      <c r="AT86" s="247">
        <f t="shared" si="23"/>
        <v>0</v>
      </c>
      <c r="AU86" s="247">
        <f t="shared" si="24"/>
        <v>0</v>
      </c>
      <c r="AV86" s="248">
        <f>+'[2]Metas'!S86:S101-S86</f>
        <v>0</v>
      </c>
      <c r="AW86" s="247">
        <f>+'[2]Metas'!T86:T101-T86</f>
        <v>0</v>
      </c>
      <c r="AX86" s="247">
        <f>+'[2]Metas'!U86:U101-U86</f>
        <v>0</v>
      </c>
      <c r="AY86" s="247">
        <f>+'[2]Metas'!V86:V101-V86</f>
        <v>0</v>
      </c>
      <c r="AZ86" s="249"/>
      <c r="BA86" s="249"/>
      <c r="BB86" s="249"/>
      <c r="BC86" s="249"/>
      <c r="BD86" s="249"/>
      <c r="BE86" s="249"/>
      <c r="BI86" s="3"/>
      <c r="BJ86" s="3"/>
      <c r="BK86" s="3"/>
      <c r="BL86" s="3"/>
      <c r="BM86" s="3"/>
      <c r="BN86" s="3"/>
      <c r="BO86" s="3"/>
      <c r="BP86" s="3"/>
      <c r="BQ86" s="3"/>
      <c r="BR86" s="3"/>
      <c r="BS86" s="3"/>
      <c r="BT86" s="3"/>
      <c r="BU86" s="3"/>
      <c r="BV86" s="3"/>
      <c r="BW86" s="3"/>
      <c r="BX86" s="3"/>
      <c r="BY86" s="3"/>
      <c r="BZ86" s="3"/>
    </row>
    <row r="87" spans="1:78" s="224" customFormat="1" ht="18" customHeight="1">
      <c r="A87" s="231"/>
      <c r="B87" s="231"/>
      <c r="C87" s="231"/>
      <c r="D87" s="231"/>
      <c r="E87" s="231"/>
      <c r="F87" s="231"/>
      <c r="G87" s="232"/>
      <c r="H87" s="250"/>
      <c r="I87" s="251"/>
      <c r="J87" s="292"/>
      <c r="K87" s="252"/>
      <c r="L87" s="292"/>
      <c r="M87" s="252"/>
      <c r="N87" s="252"/>
      <c r="O87" s="306"/>
      <c r="P87" s="307"/>
      <c r="Q87" s="256"/>
      <c r="R87" s="256"/>
      <c r="S87" s="256"/>
      <c r="T87" s="256"/>
      <c r="U87" s="256"/>
      <c r="V87" s="256"/>
      <c r="W87" s="259"/>
      <c r="X87" s="259"/>
      <c r="Y87" s="259"/>
      <c r="Z87" s="311"/>
      <c r="AA87" s="297"/>
      <c r="AB87" s="260" t="s">
        <v>126</v>
      </c>
      <c r="AC87" s="261"/>
      <c r="AD87" s="261"/>
      <c r="AE87" s="261"/>
      <c r="AF87" s="261"/>
      <c r="AG87" s="261"/>
      <c r="AH87" s="261"/>
      <c r="AI87" s="261"/>
      <c r="AJ87" s="261"/>
      <c r="AK87" s="261"/>
      <c r="AL87" s="261"/>
      <c r="AM87" s="261"/>
      <c r="AN87" s="261"/>
      <c r="AO87" s="261"/>
      <c r="AP87" s="261"/>
      <c r="AQ87" s="261">
        <f>+AC87+AE87+AG87+AI87+AK87+AM87+AO87</f>
        <v>0</v>
      </c>
      <c r="AR87" s="262">
        <f aca="true" t="shared" si="26" ref="AR87:AR93">+AD87+AF87+AH87+AJ87+AL87+AN87+AP87</f>
        <v>0</v>
      </c>
      <c r="AS87" s="247">
        <f t="shared" si="23"/>
        <v>0</v>
      </c>
      <c r="AT87" s="247">
        <f t="shared" si="23"/>
        <v>0</v>
      </c>
      <c r="AU87" s="247">
        <f t="shared" si="24"/>
        <v>0</v>
      </c>
      <c r="AV87" s="248">
        <f>+'[2]Metas'!S87:S102-S87</f>
        <v>0</v>
      </c>
      <c r="AW87" s="247">
        <f>+'[2]Metas'!T87:T102-T87</f>
        <v>0</v>
      </c>
      <c r="AX87" s="247">
        <f>+'[2]Metas'!U87:U102-U87</f>
        <v>0</v>
      </c>
      <c r="AY87" s="247">
        <f>+'[2]Metas'!V87:V102-V87</f>
        <v>0</v>
      </c>
      <c r="AZ87" s="249"/>
      <c r="BA87" s="249"/>
      <c r="BB87" s="249"/>
      <c r="BC87" s="249"/>
      <c r="BD87" s="249"/>
      <c r="BE87" s="249"/>
      <c r="BI87" s="3"/>
      <c r="BJ87" s="3"/>
      <c r="BK87" s="3"/>
      <c r="BL87" s="3"/>
      <c r="BM87" s="3"/>
      <c r="BN87" s="3"/>
      <c r="BO87" s="3"/>
      <c r="BP87" s="3"/>
      <c r="BQ87" s="3"/>
      <c r="BR87" s="3"/>
      <c r="BS87" s="3"/>
      <c r="BT87" s="3"/>
      <c r="BU87" s="3"/>
      <c r="BV87" s="3"/>
      <c r="BW87" s="3"/>
      <c r="BX87" s="3"/>
      <c r="BY87" s="3"/>
      <c r="BZ87" s="3"/>
    </row>
    <row r="88" spans="1:78" s="224" customFormat="1" ht="18" customHeight="1">
      <c r="A88" s="231"/>
      <c r="B88" s="231"/>
      <c r="C88" s="231"/>
      <c r="D88" s="231"/>
      <c r="E88" s="231"/>
      <c r="F88" s="231"/>
      <c r="G88" s="232"/>
      <c r="H88" s="250"/>
      <c r="I88" s="251"/>
      <c r="J88" s="292"/>
      <c r="K88" s="252"/>
      <c r="L88" s="292"/>
      <c r="M88" s="252"/>
      <c r="N88" s="252"/>
      <c r="O88" s="306"/>
      <c r="P88" s="307"/>
      <c r="Q88" s="256"/>
      <c r="R88" s="256"/>
      <c r="S88" s="256"/>
      <c r="T88" s="256"/>
      <c r="U88" s="256"/>
      <c r="V88" s="256"/>
      <c r="W88" s="259"/>
      <c r="X88" s="259"/>
      <c r="Y88" s="259"/>
      <c r="Z88" s="311"/>
      <c r="AA88" s="297"/>
      <c r="AB88" s="260" t="s">
        <v>127</v>
      </c>
      <c r="AC88" s="261"/>
      <c r="AD88" s="261"/>
      <c r="AE88" s="261"/>
      <c r="AF88" s="261"/>
      <c r="AG88" s="261"/>
      <c r="AH88" s="261"/>
      <c r="AI88" s="261"/>
      <c r="AJ88" s="261"/>
      <c r="AK88" s="261"/>
      <c r="AL88" s="261"/>
      <c r="AM88" s="261"/>
      <c r="AN88" s="261"/>
      <c r="AO88" s="261"/>
      <c r="AP88" s="261"/>
      <c r="AQ88" s="261">
        <f aca="true" t="shared" si="27" ref="AQ88:AQ93">+AC88+AE88+AG88+AI88+AK88+AM88+AO88</f>
        <v>0</v>
      </c>
      <c r="AR88" s="262">
        <f t="shared" si="26"/>
        <v>0</v>
      </c>
      <c r="AS88" s="247">
        <f t="shared" si="23"/>
        <v>0</v>
      </c>
      <c r="AT88" s="247">
        <f t="shared" si="23"/>
        <v>0</v>
      </c>
      <c r="AU88" s="247">
        <f t="shared" si="24"/>
        <v>0</v>
      </c>
      <c r="AV88" s="248">
        <f>+'[2]Metas'!S88:S103-S88</f>
        <v>0</v>
      </c>
      <c r="AW88" s="247">
        <f>+'[2]Metas'!T88:T103-T88</f>
        <v>0</v>
      </c>
      <c r="AX88" s="247">
        <f>+'[2]Metas'!U88:U103-U88</f>
        <v>0</v>
      </c>
      <c r="AY88" s="247">
        <f>+'[2]Metas'!V88:V103-V88</f>
        <v>0</v>
      </c>
      <c r="AZ88" s="249"/>
      <c r="BA88" s="249"/>
      <c r="BB88" s="249"/>
      <c r="BC88" s="249"/>
      <c r="BD88" s="249"/>
      <c r="BE88" s="249"/>
      <c r="BI88" s="3"/>
      <c r="BJ88" s="3"/>
      <c r="BK88" s="3"/>
      <c r="BL88" s="3"/>
      <c r="BM88" s="3"/>
      <c r="BN88" s="3"/>
      <c r="BO88" s="3"/>
      <c r="BP88" s="3"/>
      <c r="BQ88" s="3"/>
      <c r="BR88" s="3"/>
      <c r="BS88" s="3"/>
      <c r="BT88" s="3"/>
      <c r="BU88" s="3"/>
      <c r="BV88" s="3"/>
      <c r="BW88" s="3"/>
      <c r="BX88" s="3"/>
      <c r="BY88" s="3"/>
      <c r="BZ88" s="3"/>
    </row>
    <row r="89" spans="1:78" s="224" customFormat="1" ht="18" customHeight="1">
      <c r="A89" s="231"/>
      <c r="B89" s="231"/>
      <c r="C89" s="231"/>
      <c r="D89" s="231"/>
      <c r="E89" s="231"/>
      <c r="F89" s="231"/>
      <c r="G89" s="232"/>
      <c r="H89" s="250"/>
      <c r="I89" s="251"/>
      <c r="J89" s="292"/>
      <c r="K89" s="252"/>
      <c r="L89" s="292"/>
      <c r="M89" s="252"/>
      <c r="N89" s="252"/>
      <c r="O89" s="306"/>
      <c r="P89" s="307"/>
      <c r="Q89" s="256"/>
      <c r="R89" s="256"/>
      <c r="S89" s="256"/>
      <c r="T89" s="256"/>
      <c r="U89" s="256"/>
      <c r="V89" s="256"/>
      <c r="W89" s="259"/>
      <c r="X89" s="259"/>
      <c r="Y89" s="259"/>
      <c r="Z89" s="311"/>
      <c r="AA89" s="297"/>
      <c r="AB89" s="263" t="s">
        <v>128</v>
      </c>
      <c r="AC89" s="261"/>
      <c r="AD89" s="261"/>
      <c r="AE89" s="261"/>
      <c r="AF89" s="261"/>
      <c r="AG89" s="261"/>
      <c r="AH89" s="261"/>
      <c r="AI89" s="261"/>
      <c r="AJ89" s="261"/>
      <c r="AK89" s="261"/>
      <c r="AL89" s="261"/>
      <c r="AM89" s="261"/>
      <c r="AN89" s="261"/>
      <c r="AO89" s="261"/>
      <c r="AP89" s="261"/>
      <c r="AQ89" s="261">
        <f t="shared" si="27"/>
        <v>0</v>
      </c>
      <c r="AR89" s="262">
        <f t="shared" si="26"/>
        <v>0</v>
      </c>
      <c r="AS89" s="247">
        <f t="shared" si="23"/>
        <v>0</v>
      </c>
      <c r="AT89" s="247">
        <f t="shared" si="23"/>
        <v>0</v>
      </c>
      <c r="AU89" s="247">
        <f t="shared" si="24"/>
        <v>0</v>
      </c>
      <c r="AV89" s="248">
        <f>+'[2]Metas'!S89:S104-S89</f>
        <v>0</v>
      </c>
      <c r="AW89" s="247">
        <f>+'[2]Metas'!T89:T104-T89</f>
        <v>0</v>
      </c>
      <c r="AX89" s="247">
        <f>+'[2]Metas'!U89:U104-U89</f>
        <v>0</v>
      </c>
      <c r="AY89" s="247">
        <f>+'[2]Metas'!V89:V104-V89</f>
        <v>0</v>
      </c>
      <c r="AZ89" s="249"/>
      <c r="BA89" s="249"/>
      <c r="BB89" s="249"/>
      <c r="BC89" s="249"/>
      <c r="BD89" s="249"/>
      <c r="BE89" s="249"/>
      <c r="BI89" s="3"/>
      <c r="BJ89" s="3"/>
      <c r="BK89" s="3"/>
      <c r="BL89" s="3"/>
      <c r="BM89" s="3"/>
      <c r="BN89" s="3"/>
      <c r="BO89" s="3"/>
      <c r="BP89" s="3"/>
      <c r="BQ89" s="3"/>
      <c r="BR89" s="3"/>
      <c r="BS89" s="3"/>
      <c r="BT89" s="3"/>
      <c r="BU89" s="3"/>
      <c r="BV89" s="3"/>
      <c r="BW89" s="3"/>
      <c r="BX89" s="3"/>
      <c r="BY89" s="3"/>
      <c r="BZ89" s="3"/>
    </row>
    <row r="90" spans="1:78" s="224" customFormat="1" ht="18" customHeight="1">
      <c r="A90" s="231"/>
      <c r="B90" s="231"/>
      <c r="C90" s="231"/>
      <c r="D90" s="231"/>
      <c r="E90" s="231"/>
      <c r="F90" s="231"/>
      <c r="G90" s="232"/>
      <c r="H90" s="250"/>
      <c r="I90" s="251"/>
      <c r="J90" s="292"/>
      <c r="K90" s="252"/>
      <c r="L90" s="292"/>
      <c r="M90" s="252"/>
      <c r="N90" s="252"/>
      <c r="O90" s="306"/>
      <c r="P90" s="307"/>
      <c r="Q90" s="256"/>
      <c r="R90" s="256"/>
      <c r="S90" s="256"/>
      <c r="T90" s="256"/>
      <c r="U90" s="256"/>
      <c r="V90" s="256"/>
      <c r="W90" s="259"/>
      <c r="X90" s="259"/>
      <c r="Y90" s="259"/>
      <c r="Z90" s="311"/>
      <c r="AA90" s="297"/>
      <c r="AB90" s="263" t="s">
        <v>129</v>
      </c>
      <c r="AC90" s="261"/>
      <c r="AD90" s="261"/>
      <c r="AE90" s="261"/>
      <c r="AF90" s="261"/>
      <c r="AG90" s="261"/>
      <c r="AH90" s="261"/>
      <c r="AI90" s="261"/>
      <c r="AJ90" s="261"/>
      <c r="AK90" s="261"/>
      <c r="AL90" s="261"/>
      <c r="AM90" s="261"/>
      <c r="AN90" s="261"/>
      <c r="AO90" s="261"/>
      <c r="AP90" s="261"/>
      <c r="AQ90" s="261">
        <f t="shared" si="27"/>
        <v>0</v>
      </c>
      <c r="AR90" s="262">
        <f t="shared" si="26"/>
        <v>0</v>
      </c>
      <c r="AS90" s="247">
        <f t="shared" si="23"/>
        <v>0</v>
      </c>
      <c r="AT90" s="247">
        <f t="shared" si="23"/>
        <v>0</v>
      </c>
      <c r="AU90" s="247">
        <f t="shared" si="24"/>
        <v>0</v>
      </c>
      <c r="AV90" s="248">
        <f>+'[2]Metas'!S90:S105-S90</f>
        <v>0</v>
      </c>
      <c r="AW90" s="247">
        <f>+'[2]Metas'!T90:T105-T90</f>
        <v>0</v>
      </c>
      <c r="AX90" s="247">
        <f>+'[2]Metas'!U90:U105-U90</f>
        <v>0</v>
      </c>
      <c r="AY90" s="247">
        <f>+'[2]Metas'!V90:V105-V90</f>
        <v>0</v>
      </c>
      <c r="AZ90" s="249"/>
      <c r="BA90" s="249"/>
      <c r="BB90" s="249"/>
      <c r="BC90" s="249"/>
      <c r="BD90" s="249"/>
      <c r="BE90" s="249"/>
      <c r="BI90" s="3"/>
      <c r="BJ90" s="3"/>
      <c r="BK90" s="3"/>
      <c r="BL90" s="3"/>
      <c r="BM90" s="3"/>
      <c r="BN90" s="3"/>
      <c r="BO90" s="3"/>
      <c r="BP90" s="3"/>
      <c r="BQ90" s="3"/>
      <c r="BR90" s="3"/>
      <c r="BS90" s="3"/>
      <c r="BT90" s="3"/>
      <c r="BU90" s="3"/>
      <c r="BV90" s="3"/>
      <c r="BW90" s="3"/>
      <c r="BX90" s="3"/>
      <c r="BY90" s="3"/>
      <c r="BZ90" s="3"/>
    </row>
    <row r="91" spans="1:78" s="224" customFormat="1" ht="18" customHeight="1">
      <c r="A91" s="231"/>
      <c r="B91" s="231"/>
      <c r="C91" s="231"/>
      <c r="D91" s="231"/>
      <c r="E91" s="231"/>
      <c r="F91" s="231"/>
      <c r="G91" s="232"/>
      <c r="H91" s="250"/>
      <c r="I91" s="251"/>
      <c r="J91" s="292"/>
      <c r="K91" s="252"/>
      <c r="L91" s="292"/>
      <c r="M91" s="252"/>
      <c r="N91" s="252"/>
      <c r="O91" s="306"/>
      <c r="P91" s="307"/>
      <c r="Q91" s="256"/>
      <c r="R91" s="256"/>
      <c r="S91" s="256"/>
      <c r="T91" s="256"/>
      <c r="U91" s="256"/>
      <c r="V91" s="256"/>
      <c r="W91" s="259"/>
      <c r="X91" s="259"/>
      <c r="Y91" s="259"/>
      <c r="Z91" s="311"/>
      <c r="AA91" s="297"/>
      <c r="AB91" s="263" t="s">
        <v>130</v>
      </c>
      <c r="AC91" s="261"/>
      <c r="AD91" s="261"/>
      <c r="AE91" s="261"/>
      <c r="AF91" s="261"/>
      <c r="AG91" s="261"/>
      <c r="AH91" s="261"/>
      <c r="AI91" s="261"/>
      <c r="AJ91" s="261"/>
      <c r="AK91" s="261"/>
      <c r="AL91" s="261"/>
      <c r="AM91" s="261"/>
      <c r="AN91" s="261"/>
      <c r="AO91" s="261"/>
      <c r="AP91" s="261"/>
      <c r="AQ91" s="261">
        <f t="shared" si="27"/>
        <v>0</v>
      </c>
      <c r="AR91" s="262">
        <f t="shared" si="26"/>
        <v>0</v>
      </c>
      <c r="AS91" s="247">
        <f t="shared" si="23"/>
        <v>0</v>
      </c>
      <c r="AT91" s="247">
        <f t="shared" si="23"/>
        <v>0</v>
      </c>
      <c r="AU91" s="247">
        <f t="shared" si="24"/>
        <v>0</v>
      </c>
      <c r="AV91" s="248">
        <f>+'[2]Metas'!S91:S106-S91</f>
        <v>0</v>
      </c>
      <c r="AW91" s="247">
        <f>+'[2]Metas'!T91:T106-T91</f>
        <v>0</v>
      </c>
      <c r="AX91" s="247">
        <f>+'[2]Metas'!U91:U106-U91</f>
        <v>0</v>
      </c>
      <c r="AY91" s="247">
        <f>+'[2]Metas'!V91:V106-V91</f>
        <v>0</v>
      </c>
      <c r="AZ91" s="249"/>
      <c r="BA91" s="249"/>
      <c r="BB91" s="249"/>
      <c r="BC91" s="249"/>
      <c r="BD91" s="249"/>
      <c r="BE91" s="249"/>
      <c r="BI91" s="3"/>
      <c r="BJ91" s="3"/>
      <c r="BK91" s="3"/>
      <c r="BL91" s="3"/>
      <c r="BM91" s="3"/>
      <c r="BN91" s="3"/>
      <c r="BO91" s="3"/>
      <c r="BP91" s="3"/>
      <c r="BQ91" s="3"/>
      <c r="BR91" s="3"/>
      <c r="BS91" s="3"/>
      <c r="BT91" s="3"/>
      <c r="BU91" s="3"/>
      <c r="BV91" s="3"/>
      <c r="BW91" s="3"/>
      <c r="BX91" s="3"/>
      <c r="BY91" s="3"/>
      <c r="BZ91" s="3"/>
    </row>
    <row r="92" spans="1:78" s="224" customFormat="1" ht="18" customHeight="1">
      <c r="A92" s="231"/>
      <c r="B92" s="231"/>
      <c r="C92" s="231"/>
      <c r="D92" s="231"/>
      <c r="E92" s="231"/>
      <c r="F92" s="231"/>
      <c r="G92" s="232"/>
      <c r="H92" s="250"/>
      <c r="I92" s="251"/>
      <c r="J92" s="292"/>
      <c r="K92" s="252"/>
      <c r="L92" s="292"/>
      <c r="M92" s="252"/>
      <c r="N92" s="252"/>
      <c r="O92" s="306"/>
      <c r="P92" s="307"/>
      <c r="Q92" s="256"/>
      <c r="R92" s="256"/>
      <c r="S92" s="256"/>
      <c r="T92" s="256"/>
      <c r="U92" s="256"/>
      <c r="V92" s="256"/>
      <c r="W92" s="259"/>
      <c r="X92" s="259"/>
      <c r="Y92" s="259"/>
      <c r="Z92" s="311"/>
      <c r="AA92" s="297"/>
      <c r="AB92" s="263" t="s">
        <v>131</v>
      </c>
      <c r="AC92" s="261"/>
      <c r="AD92" s="261"/>
      <c r="AE92" s="261"/>
      <c r="AF92" s="261"/>
      <c r="AG92" s="261"/>
      <c r="AH92" s="261"/>
      <c r="AI92" s="261"/>
      <c r="AJ92" s="261"/>
      <c r="AK92" s="261"/>
      <c r="AL92" s="261"/>
      <c r="AM92" s="261"/>
      <c r="AN92" s="261"/>
      <c r="AO92" s="261"/>
      <c r="AP92" s="261"/>
      <c r="AQ92" s="261">
        <f t="shared" si="27"/>
        <v>0</v>
      </c>
      <c r="AR92" s="262">
        <f t="shared" si="26"/>
        <v>0</v>
      </c>
      <c r="AS92" s="247">
        <f t="shared" si="23"/>
        <v>0</v>
      </c>
      <c r="AT92" s="247">
        <f t="shared" si="23"/>
        <v>0</v>
      </c>
      <c r="AU92" s="247">
        <f t="shared" si="24"/>
        <v>0</v>
      </c>
      <c r="AV92" s="248">
        <f>+'[2]Metas'!S92:S107-S92</f>
        <v>0</v>
      </c>
      <c r="AW92" s="247">
        <f>+'[2]Metas'!T92:T107-T92</f>
        <v>0</v>
      </c>
      <c r="AX92" s="247">
        <f>+'[2]Metas'!U92:U107-U92</f>
        <v>0</v>
      </c>
      <c r="AY92" s="247">
        <f>+'[2]Metas'!V92:V107-V92</f>
        <v>0</v>
      </c>
      <c r="AZ92" s="249"/>
      <c r="BA92" s="249"/>
      <c r="BB92" s="249"/>
      <c r="BC92" s="249"/>
      <c r="BD92" s="249"/>
      <c r="BE92" s="249"/>
      <c r="BI92" s="3"/>
      <c r="BJ92" s="3"/>
      <c r="BK92" s="3"/>
      <c r="BL92" s="3"/>
      <c r="BM92" s="3"/>
      <c r="BN92" s="3"/>
      <c r="BO92" s="3"/>
      <c r="BP92" s="3"/>
      <c r="BQ92" s="3"/>
      <c r="BR92" s="3"/>
      <c r="BS92" s="3"/>
      <c r="BT92" s="3"/>
      <c r="BU92" s="3"/>
      <c r="BV92" s="3"/>
      <c r="BW92" s="3"/>
      <c r="BX92" s="3"/>
      <c r="BY92" s="3"/>
      <c r="BZ92" s="3"/>
    </row>
    <row r="93" spans="1:78" s="224" customFormat="1" ht="18" customHeight="1">
      <c r="A93" s="231"/>
      <c r="B93" s="231"/>
      <c r="C93" s="231"/>
      <c r="D93" s="231"/>
      <c r="E93" s="231"/>
      <c r="F93" s="231"/>
      <c r="G93" s="232"/>
      <c r="H93" s="250"/>
      <c r="I93" s="251"/>
      <c r="J93" s="292"/>
      <c r="K93" s="252"/>
      <c r="L93" s="292"/>
      <c r="M93" s="252"/>
      <c r="N93" s="252"/>
      <c r="O93" s="306"/>
      <c r="P93" s="307"/>
      <c r="Q93" s="256"/>
      <c r="R93" s="256"/>
      <c r="S93" s="256"/>
      <c r="T93" s="256"/>
      <c r="U93" s="256"/>
      <c r="V93" s="256"/>
      <c r="W93" s="259"/>
      <c r="X93" s="259"/>
      <c r="Y93" s="259"/>
      <c r="Z93" s="311"/>
      <c r="AA93" s="297"/>
      <c r="AB93" s="263" t="s">
        <v>132</v>
      </c>
      <c r="AC93" s="261"/>
      <c r="AD93" s="261"/>
      <c r="AE93" s="261"/>
      <c r="AF93" s="261"/>
      <c r="AG93" s="261"/>
      <c r="AH93" s="261"/>
      <c r="AI93" s="261"/>
      <c r="AJ93" s="261"/>
      <c r="AK93" s="261"/>
      <c r="AL93" s="261"/>
      <c r="AM93" s="261"/>
      <c r="AN93" s="261"/>
      <c r="AO93" s="261"/>
      <c r="AP93" s="261"/>
      <c r="AQ93" s="261">
        <f t="shared" si="27"/>
        <v>0</v>
      </c>
      <c r="AR93" s="262">
        <f t="shared" si="26"/>
        <v>0</v>
      </c>
      <c r="AS93" s="247">
        <f t="shared" si="23"/>
        <v>0</v>
      </c>
      <c r="AT93" s="247">
        <f t="shared" si="23"/>
        <v>0</v>
      </c>
      <c r="AU93" s="247">
        <f t="shared" si="24"/>
        <v>0</v>
      </c>
      <c r="AV93" s="248">
        <f>+'[2]Metas'!S93:S108-S93</f>
        <v>0</v>
      </c>
      <c r="AW93" s="247">
        <f>+'[2]Metas'!T93:T108-T93</f>
        <v>0</v>
      </c>
      <c r="AX93" s="247">
        <f>+'[2]Metas'!U93:U108-U93</f>
        <v>0</v>
      </c>
      <c r="AY93" s="247">
        <f>+'[2]Metas'!V93:V108-V93</f>
        <v>0</v>
      </c>
      <c r="AZ93" s="249"/>
      <c r="BA93" s="249"/>
      <c r="BB93" s="249"/>
      <c r="BC93" s="249"/>
      <c r="BD93" s="249"/>
      <c r="BE93" s="249"/>
      <c r="BI93" s="3"/>
      <c r="BJ93" s="3"/>
      <c r="BK93" s="3"/>
      <c r="BL93" s="3"/>
      <c r="BM93" s="3"/>
      <c r="BN93" s="3"/>
      <c r="BO93" s="3"/>
      <c r="BP93" s="3"/>
      <c r="BQ93" s="3"/>
      <c r="BR93" s="3"/>
      <c r="BS93" s="3"/>
      <c r="BT93" s="3"/>
      <c r="BU93" s="3"/>
      <c r="BV93" s="3"/>
      <c r="BW93" s="3"/>
      <c r="BX93" s="3"/>
      <c r="BY93" s="3"/>
      <c r="BZ93" s="3"/>
    </row>
    <row r="94" spans="1:78" s="224" customFormat="1" ht="18" customHeight="1">
      <c r="A94" s="231"/>
      <c r="B94" s="231"/>
      <c r="C94" s="231"/>
      <c r="D94" s="231"/>
      <c r="E94" s="231"/>
      <c r="F94" s="231"/>
      <c r="G94" s="232"/>
      <c r="H94" s="250"/>
      <c r="I94" s="251"/>
      <c r="J94" s="292"/>
      <c r="K94" s="252"/>
      <c r="L94" s="292"/>
      <c r="M94" s="252"/>
      <c r="N94" s="252"/>
      <c r="O94" s="306"/>
      <c r="P94" s="307"/>
      <c r="Q94" s="256"/>
      <c r="R94" s="256"/>
      <c r="S94" s="256"/>
      <c r="T94" s="256"/>
      <c r="U94" s="256"/>
      <c r="V94" s="256"/>
      <c r="W94" s="259"/>
      <c r="X94" s="259"/>
      <c r="Y94" s="259"/>
      <c r="Z94" s="311"/>
      <c r="AA94" s="297"/>
      <c r="AB94" s="264" t="s">
        <v>133</v>
      </c>
      <c r="AC94" s="265">
        <f aca="true" t="shared" si="28" ref="AC94:AR94">SUM(AC88:AC93)+IF(AC86=0,AC87,AC86)</f>
        <v>0</v>
      </c>
      <c r="AD94" s="265">
        <f t="shared" si="28"/>
        <v>0</v>
      </c>
      <c r="AE94" s="265">
        <f t="shared" si="28"/>
        <v>0</v>
      </c>
      <c r="AF94" s="265">
        <f t="shared" si="28"/>
        <v>0</v>
      </c>
      <c r="AG94" s="265">
        <f t="shared" si="28"/>
        <v>0</v>
      </c>
      <c r="AH94" s="265">
        <f t="shared" si="28"/>
        <v>0</v>
      </c>
      <c r="AI94" s="265">
        <f t="shared" si="28"/>
        <v>0</v>
      </c>
      <c r="AJ94" s="265">
        <f t="shared" si="28"/>
        <v>0</v>
      </c>
      <c r="AK94" s="265">
        <f t="shared" si="28"/>
        <v>0</v>
      </c>
      <c r="AL94" s="265">
        <f t="shared" si="28"/>
        <v>0</v>
      </c>
      <c r="AM94" s="265">
        <f t="shared" si="28"/>
        <v>0</v>
      </c>
      <c r="AN94" s="265">
        <f t="shared" si="28"/>
        <v>0</v>
      </c>
      <c r="AO94" s="265">
        <f t="shared" si="28"/>
        <v>0</v>
      </c>
      <c r="AP94" s="265">
        <f t="shared" si="28"/>
        <v>0</v>
      </c>
      <c r="AQ94" s="265">
        <f t="shared" si="28"/>
        <v>0</v>
      </c>
      <c r="AR94" s="266">
        <f t="shared" si="28"/>
        <v>0</v>
      </c>
      <c r="AS94" s="247">
        <f t="shared" si="23"/>
        <v>0</v>
      </c>
      <c r="AT94" s="247">
        <f t="shared" si="23"/>
        <v>0</v>
      </c>
      <c r="AU94" s="247">
        <f t="shared" si="24"/>
        <v>0</v>
      </c>
      <c r="AV94" s="248">
        <f>+'[2]Metas'!S94:S109-S94</f>
        <v>0</v>
      </c>
      <c r="AW94" s="247">
        <f>+'[2]Metas'!T94:T109-T94</f>
        <v>0</v>
      </c>
      <c r="AX94" s="247">
        <f>+'[2]Metas'!U94:U109-U94</f>
        <v>0</v>
      </c>
      <c r="AY94" s="247">
        <f>+'[2]Metas'!V94:V109-V94</f>
        <v>0</v>
      </c>
      <c r="AZ94" s="249"/>
      <c r="BA94" s="249"/>
      <c r="BB94" s="249"/>
      <c r="BC94" s="249"/>
      <c r="BD94" s="249"/>
      <c r="BE94" s="249"/>
      <c r="BI94" s="3"/>
      <c r="BJ94" s="3"/>
      <c r="BK94" s="3"/>
      <c r="BL94" s="3"/>
      <c r="BM94" s="3"/>
      <c r="BN94" s="3"/>
      <c r="BO94" s="3"/>
      <c r="BP94" s="3"/>
      <c r="BQ94" s="3"/>
      <c r="BR94" s="3"/>
      <c r="BS94" s="3"/>
      <c r="BT94" s="3"/>
      <c r="BU94" s="3"/>
      <c r="BV94" s="3"/>
      <c r="BW94" s="3"/>
      <c r="BX94" s="3"/>
      <c r="BY94" s="3"/>
      <c r="BZ94" s="3"/>
    </row>
    <row r="95" spans="1:78" s="224" customFormat="1" ht="18" customHeight="1" thickBot="1">
      <c r="A95" s="231"/>
      <c r="B95" s="231"/>
      <c r="C95" s="231"/>
      <c r="D95" s="231"/>
      <c r="E95" s="231"/>
      <c r="F95" s="231"/>
      <c r="G95" s="232"/>
      <c r="H95" s="267"/>
      <c r="I95" s="268"/>
      <c r="J95" s="298"/>
      <c r="K95" s="269"/>
      <c r="L95" s="298"/>
      <c r="M95" s="269"/>
      <c r="N95" s="269"/>
      <c r="O95" s="308"/>
      <c r="P95" s="309"/>
      <c r="Q95" s="273"/>
      <c r="R95" s="273"/>
      <c r="S95" s="273"/>
      <c r="T95" s="273"/>
      <c r="U95" s="273"/>
      <c r="V95" s="273"/>
      <c r="W95" s="276"/>
      <c r="X95" s="276"/>
      <c r="Y95" s="276"/>
      <c r="Z95" s="312"/>
      <c r="AA95" s="303"/>
      <c r="AB95" s="277" t="s">
        <v>134</v>
      </c>
      <c r="AC95" s="278"/>
      <c r="AD95" s="278"/>
      <c r="AE95" s="278"/>
      <c r="AF95" s="278"/>
      <c r="AG95" s="278"/>
      <c r="AH95" s="278"/>
      <c r="AI95" s="278"/>
      <c r="AJ95" s="278"/>
      <c r="AK95" s="278"/>
      <c r="AL95" s="278"/>
      <c r="AM95" s="278"/>
      <c r="AN95" s="278"/>
      <c r="AO95" s="278"/>
      <c r="AP95" s="278"/>
      <c r="AQ95" s="278">
        <f>+AC95+AE95+AG95+AI95+AK95+AM95+AO95</f>
        <v>0</v>
      </c>
      <c r="AR95" s="279">
        <f>+AD95+AF95+AH95+AJ95+AL95+AN95+AP95</f>
        <v>0</v>
      </c>
      <c r="AS95" s="247">
        <f t="shared" si="23"/>
        <v>0</v>
      </c>
      <c r="AT95" s="247">
        <f t="shared" si="23"/>
        <v>0</v>
      </c>
      <c r="AU95" s="247">
        <f t="shared" si="24"/>
        <v>0</v>
      </c>
      <c r="AV95" s="248">
        <f>+'[2]Metas'!S95:S110-S95</f>
        <v>0</v>
      </c>
      <c r="AW95" s="247">
        <f>+'[2]Metas'!T95:T110-T95</f>
        <v>0</v>
      </c>
      <c r="AX95" s="247">
        <f>+'[2]Metas'!U95:U110-U95</f>
        <v>0</v>
      </c>
      <c r="AY95" s="247">
        <f>+'[2]Metas'!V95:V110-V95</f>
        <v>0</v>
      </c>
      <c r="AZ95" s="249"/>
      <c r="BA95" s="249"/>
      <c r="BB95" s="249"/>
      <c r="BC95" s="249"/>
      <c r="BD95" s="249"/>
      <c r="BE95" s="249"/>
      <c r="BI95" s="3"/>
      <c r="BJ95" s="3"/>
      <c r="BK95" s="3"/>
      <c r="BL95" s="3"/>
      <c r="BM95" s="3"/>
      <c r="BN95" s="3"/>
      <c r="BO95" s="3"/>
      <c r="BP95" s="3"/>
      <c r="BQ95" s="3"/>
      <c r="BR95" s="3"/>
      <c r="BS95" s="3"/>
      <c r="BT95" s="3"/>
      <c r="BU95" s="3"/>
      <c r="BV95" s="3"/>
      <c r="BW95" s="3"/>
      <c r="BX95" s="3"/>
      <c r="BY95" s="3"/>
      <c r="BZ95" s="3"/>
    </row>
    <row r="96" spans="7:57" s="313" customFormat="1" ht="18" customHeight="1">
      <c r="G96" s="314"/>
      <c r="H96" s="314"/>
      <c r="I96" s="314"/>
      <c r="J96" s="314"/>
      <c r="K96" s="314"/>
      <c r="L96" s="314"/>
      <c r="M96" s="314"/>
      <c r="N96" s="314"/>
      <c r="O96" s="314"/>
      <c r="P96" s="314"/>
      <c r="Q96" s="315">
        <f aca="true" t="shared" si="29" ref="Q96:V96">SUBTOTAL(9,Q16:Q95)</f>
        <v>8267638000</v>
      </c>
      <c r="R96" s="315">
        <f t="shared" si="29"/>
        <v>10767638000</v>
      </c>
      <c r="S96" s="315">
        <f t="shared" si="29"/>
        <v>8883117740</v>
      </c>
      <c r="T96" s="315">
        <f t="shared" si="29"/>
        <v>1077404939</v>
      </c>
      <c r="U96" s="315">
        <f t="shared" si="29"/>
        <v>2063541844</v>
      </c>
      <c r="V96" s="315">
        <f t="shared" si="29"/>
        <v>1672789582</v>
      </c>
      <c r="W96" s="314"/>
      <c r="X96" s="314"/>
      <c r="Y96" s="314"/>
      <c r="Z96" s="314"/>
      <c r="AA96" s="314"/>
      <c r="AB96" s="314"/>
      <c r="AC96" s="314"/>
      <c r="AD96" s="314"/>
      <c r="AE96" s="314"/>
      <c r="AF96" s="314"/>
      <c r="AG96" s="314"/>
      <c r="AH96" s="314"/>
      <c r="AI96" s="314"/>
      <c r="AJ96" s="314"/>
      <c r="AK96" s="314"/>
      <c r="AL96" s="314"/>
      <c r="AM96" s="314"/>
      <c r="AN96" s="314"/>
      <c r="AO96" s="314"/>
      <c r="AP96" s="314"/>
      <c r="AQ96" s="314"/>
      <c r="AR96" s="314"/>
      <c r="AS96" s="247">
        <f t="shared" si="23"/>
        <v>1884520260</v>
      </c>
      <c r="AT96" s="247">
        <f t="shared" si="23"/>
        <v>7805712801</v>
      </c>
      <c r="AU96" s="247">
        <f t="shared" si="24"/>
        <v>390752262</v>
      </c>
      <c r="AV96" s="248">
        <f>+'[2]Metas'!S96:S111-S96</f>
        <v>-3597781740</v>
      </c>
      <c r="AW96" s="247">
        <f>+'[2]Metas'!T96:T111-T96</f>
        <v>1280412015</v>
      </c>
      <c r="AX96" s="247">
        <f>+'[2]Metas'!U96:U111-U96</f>
        <v>1972467395</v>
      </c>
      <c r="AY96" s="247">
        <f>+'[2]Metas'!V96:V111-V96</f>
        <v>1661375938</v>
      </c>
      <c r="AZ96" s="315">
        <f aca="true" t="shared" si="30" ref="AZ96:BE96">SUBTOTAL(9,AZ16:AZ95)</f>
        <v>8267638000</v>
      </c>
      <c r="BA96" s="315">
        <f t="shared" si="30"/>
        <v>10767638000</v>
      </c>
      <c r="BB96" s="315">
        <f t="shared" si="30"/>
        <v>8883117740</v>
      </c>
      <c r="BC96" s="315">
        <f t="shared" si="30"/>
        <v>1077404939</v>
      </c>
      <c r="BD96" s="315">
        <f t="shared" si="30"/>
        <v>2063541844</v>
      </c>
      <c r="BE96" s="315">
        <f t="shared" si="30"/>
        <v>1672789582</v>
      </c>
    </row>
    <row r="97" spans="17:57" ht="18" customHeight="1">
      <c r="Q97" s="316"/>
      <c r="R97" s="316"/>
      <c r="S97" s="316"/>
      <c r="T97" s="316"/>
      <c r="U97" s="316"/>
      <c r="V97" s="316"/>
      <c r="AB97" s="3"/>
      <c r="AC97" s="3"/>
      <c r="AD97" s="3"/>
      <c r="AE97" s="3"/>
      <c r="AF97" s="3"/>
      <c r="AG97" s="3"/>
      <c r="AH97" s="3"/>
      <c r="AI97" s="3"/>
      <c r="AJ97" s="3"/>
      <c r="AK97" s="3"/>
      <c r="AL97" s="3"/>
      <c r="AM97" s="3"/>
      <c r="AN97" s="3"/>
      <c r="AO97" s="3"/>
      <c r="AP97" s="3"/>
      <c r="AQ97" s="3"/>
      <c r="AR97" s="3"/>
      <c r="AS97" s="3"/>
      <c r="AT97" s="3"/>
      <c r="AU97" s="3"/>
      <c r="AW97" s="3"/>
      <c r="AX97" s="3"/>
      <c r="AY97" s="3"/>
      <c r="AZ97" s="3"/>
      <c r="BA97" s="249"/>
      <c r="BB97" s="249"/>
      <c r="BC97" s="249"/>
      <c r="BD97" s="249"/>
      <c r="BE97" s="249"/>
    </row>
    <row r="98" spans="16:52" ht="18" customHeight="1">
      <c r="P98" s="3">
        <f>SUM('[1]01 USAQUEN:20-SUMAPAZ'!K61:K76)</f>
        <v>309</v>
      </c>
      <c r="Q98" s="317"/>
      <c r="R98" s="317"/>
      <c r="S98" s="317"/>
      <c r="T98" s="317"/>
      <c r="U98" s="317"/>
      <c r="V98" s="317"/>
      <c r="AB98" s="3"/>
      <c r="AC98" s="3"/>
      <c r="AD98" s="3"/>
      <c r="AE98" s="3"/>
      <c r="AF98" s="3"/>
      <c r="AG98" s="3"/>
      <c r="AH98" s="3"/>
      <c r="AI98" s="3"/>
      <c r="AJ98" s="3"/>
      <c r="AK98" s="3"/>
      <c r="AL98" s="3"/>
      <c r="AM98" s="3"/>
      <c r="AN98" s="3"/>
      <c r="AO98" s="3"/>
      <c r="AP98" s="3"/>
      <c r="AQ98" s="3"/>
      <c r="AR98" s="3"/>
      <c r="AS98" s="3"/>
      <c r="AT98" s="3"/>
      <c r="AU98" s="3"/>
      <c r="AW98" s="3"/>
      <c r="AX98" s="3"/>
      <c r="AY98" s="3"/>
      <c r="AZ98" s="3"/>
    </row>
    <row r="99" spans="16:52" ht="18" customHeight="1">
      <c r="P99" s="318"/>
      <c r="T99" s="319"/>
      <c r="AB99" s="3"/>
      <c r="AC99" s="3"/>
      <c r="AD99" s="3"/>
      <c r="AE99" s="3"/>
      <c r="AF99" s="3"/>
      <c r="AG99" s="3"/>
      <c r="AH99" s="3"/>
      <c r="AI99" s="3"/>
      <c r="AJ99" s="3"/>
      <c r="AK99" s="3"/>
      <c r="AL99" s="3"/>
      <c r="AM99" s="3"/>
      <c r="AN99" s="3"/>
      <c r="AO99" s="3"/>
      <c r="AP99" s="3"/>
      <c r="AQ99" s="3"/>
      <c r="AR99" s="3"/>
      <c r="AS99" s="3"/>
      <c r="AT99" s="3"/>
      <c r="AU99" s="3"/>
      <c r="AW99" s="3"/>
      <c r="AX99" s="3"/>
      <c r="AY99" s="3"/>
      <c r="AZ99" s="3"/>
    </row>
    <row r="100" spans="16:52" ht="18" customHeight="1">
      <c r="P100" s="318"/>
      <c r="R100" s="320"/>
      <c r="AB100" s="3"/>
      <c r="AC100" s="3"/>
      <c r="AD100" s="3"/>
      <c r="AE100" s="3"/>
      <c r="AF100" s="3"/>
      <c r="AG100" s="3"/>
      <c r="AH100" s="3"/>
      <c r="AI100" s="3"/>
      <c r="AJ100" s="3"/>
      <c r="AK100" s="3"/>
      <c r="AL100" s="3"/>
      <c r="AM100" s="3"/>
      <c r="AN100" s="3"/>
      <c r="AO100" s="3"/>
      <c r="AP100" s="3"/>
      <c r="AQ100" s="3"/>
      <c r="AR100" s="3"/>
      <c r="AS100" s="3"/>
      <c r="AT100" s="3"/>
      <c r="AU100" s="3"/>
      <c r="AW100" s="3"/>
      <c r="AX100" s="3"/>
      <c r="AY100" s="3"/>
      <c r="AZ100" s="3"/>
    </row>
    <row r="101" spans="16:52" ht="18" customHeight="1">
      <c r="P101" s="318"/>
      <c r="AB101" s="3"/>
      <c r="AC101" s="3"/>
      <c r="AD101" s="3"/>
      <c r="AE101" s="3"/>
      <c r="AF101" s="3"/>
      <c r="AG101" s="3"/>
      <c r="AH101" s="3"/>
      <c r="AI101" s="3"/>
      <c r="AJ101" s="3"/>
      <c r="AK101" s="3"/>
      <c r="AL101" s="3"/>
      <c r="AM101" s="3"/>
      <c r="AN101" s="3"/>
      <c r="AO101" s="3"/>
      <c r="AP101" s="3"/>
      <c r="AQ101" s="3"/>
      <c r="AR101" s="3"/>
      <c r="AS101" s="3"/>
      <c r="AT101" s="3"/>
      <c r="AU101" s="3"/>
      <c r="AW101" s="3"/>
      <c r="AX101" s="3"/>
      <c r="AY101" s="3"/>
      <c r="AZ101" s="3"/>
    </row>
    <row r="102" spans="18:52" ht="18" customHeight="1">
      <c r="R102" s="321"/>
      <c r="S102" s="322"/>
      <c r="T102" s="3"/>
      <c r="AB102" s="3"/>
      <c r="AC102" s="3"/>
      <c r="AD102" s="3"/>
      <c r="AE102" s="3"/>
      <c r="AF102" s="3"/>
      <c r="AG102" s="3"/>
      <c r="AH102" s="3"/>
      <c r="AI102" s="3"/>
      <c r="AJ102" s="3"/>
      <c r="AK102" s="3"/>
      <c r="AL102" s="3"/>
      <c r="AM102" s="3"/>
      <c r="AN102" s="3"/>
      <c r="AO102" s="3"/>
      <c r="AP102" s="3"/>
      <c r="AQ102" s="3"/>
      <c r="AR102" s="3"/>
      <c r="AS102" s="3"/>
      <c r="AT102" s="3"/>
      <c r="AU102" s="3"/>
      <c r="AW102" s="3"/>
      <c r="AX102" s="3"/>
      <c r="AY102" s="3"/>
      <c r="AZ102" s="3"/>
    </row>
    <row r="103" spans="18:52" ht="18" customHeight="1">
      <c r="R103" s="321"/>
      <c r="S103" s="322"/>
      <c r="AB103" s="3"/>
      <c r="AC103" s="3"/>
      <c r="AD103" s="3"/>
      <c r="AE103" s="3"/>
      <c r="AF103" s="3"/>
      <c r="AG103" s="3"/>
      <c r="AH103" s="3"/>
      <c r="AI103" s="3"/>
      <c r="AJ103" s="3"/>
      <c r="AK103" s="3"/>
      <c r="AL103" s="3"/>
      <c r="AM103" s="3"/>
      <c r="AN103" s="3"/>
      <c r="AO103" s="3"/>
      <c r="AP103" s="3"/>
      <c r="AQ103" s="3"/>
      <c r="AR103" s="3"/>
      <c r="AS103" s="3"/>
      <c r="AT103" s="3"/>
      <c r="AU103" s="3"/>
      <c r="AW103" s="3"/>
      <c r="AX103" s="3"/>
      <c r="AY103" s="3"/>
      <c r="AZ103" s="3"/>
    </row>
    <row r="104" spans="18:52" ht="18" customHeight="1">
      <c r="R104" s="321"/>
      <c r="S104" s="322"/>
      <c r="AB104" s="3"/>
      <c r="AC104" s="3"/>
      <c r="AD104" s="3"/>
      <c r="AE104" s="3"/>
      <c r="AF104" s="3"/>
      <c r="AG104" s="3"/>
      <c r="AH104" s="3"/>
      <c r="AI104" s="3"/>
      <c r="AJ104" s="3"/>
      <c r="AK104" s="3"/>
      <c r="AL104" s="3"/>
      <c r="AM104" s="3"/>
      <c r="AN104" s="3"/>
      <c r="AO104" s="3"/>
      <c r="AP104" s="3"/>
      <c r="AQ104" s="3"/>
      <c r="AR104" s="3"/>
      <c r="AS104" s="3"/>
      <c r="AT104" s="3"/>
      <c r="AU104" s="3"/>
      <c r="AW104" s="3"/>
      <c r="AX104" s="3"/>
      <c r="AY104" s="3"/>
      <c r="AZ104" s="3"/>
    </row>
    <row r="105" spans="18:52" ht="18" customHeight="1">
      <c r="R105" s="321"/>
      <c r="S105" s="322"/>
      <c r="AB105" s="3"/>
      <c r="AC105" s="3"/>
      <c r="AD105" s="3"/>
      <c r="AE105" s="3"/>
      <c r="AF105" s="3"/>
      <c r="AG105" s="3"/>
      <c r="AH105" s="3"/>
      <c r="AI105" s="3"/>
      <c r="AJ105" s="3"/>
      <c r="AK105" s="3"/>
      <c r="AL105" s="3"/>
      <c r="AM105" s="3"/>
      <c r="AN105" s="3"/>
      <c r="AO105" s="3"/>
      <c r="AP105" s="3"/>
      <c r="AQ105" s="3"/>
      <c r="AR105" s="3"/>
      <c r="AS105" s="3"/>
      <c r="AT105" s="3"/>
      <c r="AU105" s="3"/>
      <c r="AW105" s="3"/>
      <c r="AX105" s="3"/>
      <c r="AY105" s="3"/>
      <c r="AZ105" s="3"/>
    </row>
    <row r="106" spans="18:52" ht="18" customHeight="1">
      <c r="R106" s="321"/>
      <c r="S106" s="322"/>
      <c r="AB106" s="3"/>
      <c r="AC106" s="3"/>
      <c r="AD106" s="3"/>
      <c r="AE106" s="3"/>
      <c r="AF106" s="3"/>
      <c r="AG106" s="3"/>
      <c r="AH106" s="3"/>
      <c r="AI106" s="3"/>
      <c r="AJ106" s="3"/>
      <c r="AK106" s="3"/>
      <c r="AL106" s="3"/>
      <c r="AM106" s="3"/>
      <c r="AN106" s="3"/>
      <c r="AO106" s="3"/>
      <c r="AP106" s="3"/>
      <c r="AQ106" s="3"/>
      <c r="AR106" s="3"/>
      <c r="AS106" s="3"/>
      <c r="AT106" s="3"/>
      <c r="AU106" s="3"/>
      <c r="AW106" s="3"/>
      <c r="AX106" s="3"/>
      <c r="AY106" s="3"/>
      <c r="AZ106" s="3"/>
    </row>
    <row r="107" spans="18:52" ht="18" customHeight="1">
      <c r="R107" s="321"/>
      <c r="S107" s="322"/>
      <c r="U107" s="320"/>
      <c r="AB107" s="3"/>
      <c r="AC107" s="3"/>
      <c r="AD107" s="3"/>
      <c r="AE107" s="3"/>
      <c r="AF107" s="3"/>
      <c r="AG107" s="3"/>
      <c r="AH107" s="3"/>
      <c r="AI107" s="3"/>
      <c r="AJ107" s="3"/>
      <c r="AK107" s="3"/>
      <c r="AL107" s="3"/>
      <c r="AM107" s="3"/>
      <c r="AN107" s="3"/>
      <c r="AO107" s="3"/>
      <c r="AP107" s="3"/>
      <c r="AQ107" s="3"/>
      <c r="AR107" s="3"/>
      <c r="AS107" s="3"/>
      <c r="AT107" s="3"/>
      <c r="AU107" s="3"/>
      <c r="AW107" s="3"/>
      <c r="AX107" s="3"/>
      <c r="AY107" s="3"/>
      <c r="AZ107" s="3"/>
    </row>
    <row r="108" spans="18:52" ht="18" customHeight="1">
      <c r="R108" s="321"/>
      <c r="S108" s="322"/>
      <c r="U108" s="320"/>
      <c r="V108" s="323"/>
      <c r="X108" s="324"/>
      <c r="AB108" s="3"/>
      <c r="AC108" s="3"/>
      <c r="AD108" s="3"/>
      <c r="AE108" s="3"/>
      <c r="AF108" s="3"/>
      <c r="AG108" s="3"/>
      <c r="AH108" s="3"/>
      <c r="AI108" s="3"/>
      <c r="AJ108" s="3"/>
      <c r="AK108" s="3"/>
      <c r="AL108" s="3"/>
      <c r="AM108" s="3"/>
      <c r="AN108" s="3"/>
      <c r="AO108" s="3"/>
      <c r="AP108" s="3"/>
      <c r="AQ108" s="3"/>
      <c r="AR108" s="3"/>
      <c r="AS108" s="3"/>
      <c r="AT108" s="3"/>
      <c r="AU108" s="3"/>
      <c r="AW108" s="3"/>
      <c r="AX108" s="3"/>
      <c r="AY108" s="3"/>
      <c r="AZ108" s="3"/>
    </row>
    <row r="109" spans="18:52" ht="18" customHeight="1">
      <c r="R109" s="321"/>
      <c r="U109" s="320"/>
      <c r="V109" s="323"/>
      <c r="X109" s="324"/>
      <c r="AB109" s="3"/>
      <c r="AC109" s="3"/>
      <c r="AD109" s="3"/>
      <c r="AE109" s="3"/>
      <c r="AF109" s="3"/>
      <c r="AG109" s="3"/>
      <c r="AH109" s="3"/>
      <c r="AI109" s="3"/>
      <c r="AJ109" s="3"/>
      <c r="AK109" s="3"/>
      <c r="AL109" s="3"/>
      <c r="AM109" s="3"/>
      <c r="AN109" s="3"/>
      <c r="AO109" s="3"/>
      <c r="AP109" s="3"/>
      <c r="AQ109" s="3"/>
      <c r="AR109" s="3"/>
      <c r="AS109" s="3"/>
      <c r="AT109" s="3"/>
      <c r="AU109" s="3"/>
      <c r="AW109" s="3"/>
      <c r="AX109" s="3"/>
      <c r="AY109" s="3"/>
      <c r="AZ109" s="3"/>
    </row>
    <row r="110" spans="18:52" ht="18" customHeight="1">
      <c r="R110" s="321"/>
      <c r="U110" s="320"/>
      <c r="V110" s="323"/>
      <c r="X110" s="324"/>
      <c r="AB110" s="3"/>
      <c r="AC110" s="3"/>
      <c r="AD110" s="3"/>
      <c r="AE110" s="3"/>
      <c r="AF110" s="3"/>
      <c r="AG110" s="3"/>
      <c r="AH110" s="3"/>
      <c r="AI110" s="3"/>
      <c r="AJ110" s="3"/>
      <c r="AK110" s="3"/>
      <c r="AL110" s="3"/>
      <c r="AM110" s="3"/>
      <c r="AN110" s="3"/>
      <c r="AO110" s="3"/>
      <c r="AP110" s="3"/>
      <c r="AQ110" s="3"/>
      <c r="AR110" s="3"/>
      <c r="AS110" s="3"/>
      <c r="AT110" s="3"/>
      <c r="AU110" s="3"/>
      <c r="AW110" s="3"/>
      <c r="AX110" s="3"/>
      <c r="AY110" s="3"/>
      <c r="AZ110" s="3"/>
    </row>
    <row r="111" spans="18:52" ht="18" customHeight="1">
      <c r="R111" s="321"/>
      <c r="U111" s="320"/>
      <c r="V111" s="323"/>
      <c r="X111" s="324"/>
      <c r="AB111" s="3"/>
      <c r="AC111" s="3"/>
      <c r="AD111" s="3"/>
      <c r="AE111" s="3"/>
      <c r="AF111" s="3"/>
      <c r="AG111" s="3"/>
      <c r="AH111" s="3"/>
      <c r="AI111" s="3"/>
      <c r="AJ111" s="3"/>
      <c r="AK111" s="3"/>
      <c r="AL111" s="3"/>
      <c r="AM111" s="3"/>
      <c r="AN111" s="3"/>
      <c r="AO111" s="3"/>
      <c r="AP111" s="3"/>
      <c r="AQ111" s="3"/>
      <c r="AR111" s="3"/>
      <c r="AS111" s="3"/>
      <c r="AT111" s="3"/>
      <c r="AU111" s="3"/>
      <c r="AW111" s="3"/>
      <c r="AX111" s="3"/>
      <c r="AY111" s="3"/>
      <c r="AZ111" s="3"/>
    </row>
    <row r="112" spans="21:52" ht="18" customHeight="1">
      <c r="U112" s="320"/>
      <c r="V112" s="323"/>
      <c r="X112" s="324"/>
      <c r="AB112" s="3"/>
      <c r="AC112" s="3"/>
      <c r="AD112" s="3"/>
      <c r="AE112" s="3"/>
      <c r="AF112" s="3"/>
      <c r="AG112" s="3"/>
      <c r="AH112" s="3"/>
      <c r="AI112" s="3"/>
      <c r="AJ112" s="3"/>
      <c r="AK112" s="3"/>
      <c r="AL112" s="3"/>
      <c r="AM112" s="3"/>
      <c r="AN112" s="3"/>
      <c r="AO112" s="3"/>
      <c r="AP112" s="3"/>
      <c r="AQ112" s="3"/>
      <c r="AR112" s="3"/>
      <c r="AS112" s="3"/>
      <c r="AT112" s="3"/>
      <c r="AU112" s="3"/>
      <c r="AW112" s="3"/>
      <c r="AX112" s="3"/>
      <c r="AY112" s="3"/>
      <c r="AZ112" s="3"/>
    </row>
    <row r="113" spans="21:52" ht="18" customHeight="1">
      <c r="U113" s="320"/>
      <c r="V113" s="323"/>
      <c r="X113" s="324"/>
      <c r="AB113" s="3"/>
      <c r="AC113" s="3"/>
      <c r="AD113" s="3"/>
      <c r="AE113" s="3"/>
      <c r="AF113" s="3"/>
      <c r="AG113" s="3"/>
      <c r="AH113" s="3"/>
      <c r="AI113" s="3"/>
      <c r="AJ113" s="3"/>
      <c r="AK113" s="3"/>
      <c r="AL113" s="3"/>
      <c r="AM113" s="3"/>
      <c r="AN113" s="3"/>
      <c r="AO113" s="3"/>
      <c r="AP113" s="3"/>
      <c r="AQ113" s="3"/>
      <c r="AR113" s="3"/>
      <c r="AS113" s="3"/>
      <c r="AT113" s="3"/>
      <c r="AU113" s="3"/>
      <c r="AW113" s="3"/>
      <c r="AX113" s="3"/>
      <c r="AY113" s="3"/>
      <c r="AZ113" s="3"/>
    </row>
    <row r="114" spans="21:52" ht="18" customHeight="1">
      <c r="U114" s="320"/>
      <c r="V114" s="323"/>
      <c r="W114" s="325"/>
      <c r="X114" s="324"/>
      <c r="AB114" s="3"/>
      <c r="AC114" s="3"/>
      <c r="AD114" s="3"/>
      <c r="AE114" s="3"/>
      <c r="AF114" s="3"/>
      <c r="AG114" s="3"/>
      <c r="AH114" s="3"/>
      <c r="AI114" s="3"/>
      <c r="AJ114" s="3"/>
      <c r="AK114" s="3"/>
      <c r="AL114" s="3"/>
      <c r="AM114" s="3"/>
      <c r="AN114" s="3"/>
      <c r="AO114" s="3"/>
      <c r="AP114" s="3"/>
      <c r="AQ114" s="3"/>
      <c r="AR114" s="3"/>
      <c r="AS114" s="3"/>
      <c r="AT114" s="3"/>
      <c r="AU114" s="3"/>
      <c r="AW114" s="3"/>
      <c r="AX114" s="3"/>
      <c r="AY114" s="3"/>
      <c r="AZ114" s="3"/>
    </row>
    <row r="115" spans="21:52" ht="18" customHeight="1">
      <c r="U115" s="320"/>
      <c r="V115" s="323"/>
      <c r="W115" s="325"/>
      <c r="X115" s="324"/>
      <c r="AB115" s="3"/>
      <c r="AC115" s="3"/>
      <c r="AD115" s="3"/>
      <c r="AE115" s="3"/>
      <c r="AF115" s="3"/>
      <c r="AG115" s="3"/>
      <c r="AH115" s="3"/>
      <c r="AI115" s="3"/>
      <c r="AJ115" s="3"/>
      <c r="AK115" s="3"/>
      <c r="AL115" s="3"/>
      <c r="AM115" s="3"/>
      <c r="AN115" s="3"/>
      <c r="AO115" s="3"/>
      <c r="AP115" s="3"/>
      <c r="AQ115" s="3"/>
      <c r="AR115" s="3"/>
      <c r="AS115" s="3"/>
      <c r="AT115" s="3"/>
      <c r="AU115" s="3"/>
      <c r="AW115" s="3"/>
      <c r="AX115" s="3"/>
      <c r="AY115" s="3"/>
      <c r="AZ115" s="3"/>
    </row>
    <row r="116" spans="18:52" ht="18" customHeight="1">
      <c r="R116" s="320"/>
      <c r="U116" s="320"/>
      <c r="V116" s="323"/>
      <c r="W116" s="325"/>
      <c r="X116" s="324"/>
      <c r="AB116" s="3"/>
      <c r="AC116" s="3"/>
      <c r="AD116" s="3"/>
      <c r="AE116" s="3"/>
      <c r="AF116" s="3"/>
      <c r="AG116" s="3"/>
      <c r="AH116" s="3"/>
      <c r="AI116" s="3"/>
      <c r="AJ116" s="3"/>
      <c r="AK116" s="3"/>
      <c r="AL116" s="3"/>
      <c r="AM116" s="3"/>
      <c r="AN116" s="3"/>
      <c r="AO116" s="3"/>
      <c r="AP116" s="3"/>
      <c r="AQ116" s="3"/>
      <c r="AR116" s="3"/>
      <c r="AS116" s="3"/>
      <c r="AT116" s="3"/>
      <c r="AU116" s="3"/>
      <c r="AW116" s="3"/>
      <c r="AX116" s="3"/>
      <c r="AY116" s="3"/>
      <c r="AZ116" s="3"/>
    </row>
    <row r="117" spans="21:52" ht="18" customHeight="1">
      <c r="U117" s="320"/>
      <c r="V117" s="323"/>
      <c r="W117" s="325"/>
      <c r="X117" s="324"/>
      <c r="AB117" s="3"/>
      <c r="AC117" s="3"/>
      <c r="AD117" s="3"/>
      <c r="AE117" s="3"/>
      <c r="AF117" s="3"/>
      <c r="AG117" s="3"/>
      <c r="AH117" s="3"/>
      <c r="AI117" s="3"/>
      <c r="AJ117" s="3"/>
      <c r="AK117" s="3"/>
      <c r="AL117" s="3"/>
      <c r="AM117" s="3"/>
      <c r="AN117" s="3"/>
      <c r="AO117" s="3"/>
      <c r="AP117" s="3"/>
      <c r="AQ117" s="3"/>
      <c r="AR117" s="3"/>
      <c r="AS117" s="3"/>
      <c r="AT117" s="3"/>
      <c r="AU117" s="3"/>
      <c r="AW117" s="3"/>
      <c r="AX117" s="3"/>
      <c r="AY117" s="3"/>
      <c r="AZ117" s="3"/>
    </row>
    <row r="118" spans="21:52" ht="18" customHeight="1">
      <c r="U118" s="320"/>
      <c r="V118" s="323"/>
      <c r="W118" s="325"/>
      <c r="X118" s="324"/>
      <c r="AB118" s="3"/>
      <c r="AC118" s="3"/>
      <c r="AD118" s="3"/>
      <c r="AE118" s="3"/>
      <c r="AF118" s="3"/>
      <c r="AG118" s="3"/>
      <c r="AH118" s="3"/>
      <c r="AI118" s="3"/>
      <c r="AJ118" s="3"/>
      <c r="AK118" s="3"/>
      <c r="AL118" s="3"/>
      <c r="AM118" s="3"/>
      <c r="AN118" s="3"/>
      <c r="AO118" s="3"/>
      <c r="AP118" s="3"/>
      <c r="AQ118" s="3"/>
      <c r="AR118" s="3"/>
      <c r="AS118" s="3"/>
      <c r="AT118" s="3"/>
      <c r="AU118" s="3"/>
      <c r="AW118" s="3"/>
      <c r="AX118" s="3"/>
      <c r="AY118" s="3"/>
      <c r="AZ118" s="3"/>
    </row>
    <row r="119" spans="18:52" ht="18" customHeight="1">
      <c r="R119" s="326"/>
      <c r="U119" s="320"/>
      <c r="V119" s="323"/>
      <c r="W119" s="325"/>
      <c r="X119" s="324"/>
      <c r="AB119" s="3"/>
      <c r="AC119" s="3"/>
      <c r="AD119" s="3"/>
      <c r="AE119" s="3"/>
      <c r="AF119" s="3"/>
      <c r="AG119" s="3"/>
      <c r="AH119" s="3"/>
      <c r="AI119" s="3"/>
      <c r="AJ119" s="3"/>
      <c r="AK119" s="3"/>
      <c r="AL119" s="3"/>
      <c r="AM119" s="3"/>
      <c r="AN119" s="3"/>
      <c r="AO119" s="3"/>
      <c r="AP119" s="3"/>
      <c r="AQ119" s="3"/>
      <c r="AR119" s="3"/>
      <c r="AS119" s="3"/>
      <c r="AT119" s="3"/>
      <c r="AU119" s="3"/>
      <c r="AW119" s="3"/>
      <c r="AX119" s="3"/>
      <c r="AY119" s="3"/>
      <c r="AZ119" s="3"/>
    </row>
    <row r="120" spans="21:52" ht="18" customHeight="1">
      <c r="U120" s="320"/>
      <c r="V120" s="323"/>
      <c r="W120" s="325"/>
      <c r="X120" s="324"/>
      <c r="AB120" s="3"/>
      <c r="AC120" s="3"/>
      <c r="AD120" s="3"/>
      <c r="AE120" s="3"/>
      <c r="AF120" s="3"/>
      <c r="AG120" s="3"/>
      <c r="AH120" s="3"/>
      <c r="AI120" s="3"/>
      <c r="AJ120" s="3"/>
      <c r="AK120" s="3"/>
      <c r="AL120" s="3"/>
      <c r="AM120" s="3"/>
      <c r="AN120" s="3"/>
      <c r="AO120" s="3"/>
      <c r="AP120" s="3"/>
      <c r="AQ120" s="3"/>
      <c r="AR120" s="3"/>
      <c r="AS120" s="3"/>
      <c r="AT120" s="3"/>
      <c r="AU120" s="3"/>
      <c r="AW120" s="3"/>
      <c r="AX120" s="3"/>
      <c r="AY120" s="3"/>
      <c r="AZ120" s="3"/>
    </row>
    <row r="121" spans="21:52" ht="18" customHeight="1">
      <c r="U121" s="320"/>
      <c r="V121" s="323"/>
      <c r="W121" s="325"/>
      <c r="X121" s="324"/>
      <c r="AB121" s="3"/>
      <c r="AC121" s="3"/>
      <c r="AD121" s="3"/>
      <c r="AE121" s="3"/>
      <c r="AF121" s="3"/>
      <c r="AG121" s="3"/>
      <c r="AH121" s="3"/>
      <c r="AI121" s="3"/>
      <c r="AJ121" s="3"/>
      <c r="AK121" s="3"/>
      <c r="AL121" s="3"/>
      <c r="AM121" s="3"/>
      <c r="AN121" s="3"/>
      <c r="AO121" s="3"/>
      <c r="AP121" s="3"/>
      <c r="AQ121" s="3"/>
      <c r="AR121" s="3"/>
      <c r="AS121" s="3"/>
      <c r="AT121" s="3"/>
      <c r="AU121" s="3"/>
      <c r="AW121" s="3"/>
      <c r="AX121" s="3"/>
      <c r="AY121" s="3"/>
      <c r="AZ121" s="3"/>
    </row>
    <row r="122" spans="21:52" ht="18" customHeight="1">
      <c r="U122" s="320"/>
      <c r="V122" s="323"/>
      <c r="W122" s="325"/>
      <c r="X122" s="324"/>
      <c r="AB122" s="3"/>
      <c r="AC122" s="3"/>
      <c r="AD122" s="3"/>
      <c r="AE122" s="3"/>
      <c r="AF122" s="3"/>
      <c r="AG122" s="3"/>
      <c r="AH122" s="3"/>
      <c r="AI122" s="3"/>
      <c r="AJ122" s="3"/>
      <c r="AK122" s="3"/>
      <c r="AL122" s="3"/>
      <c r="AM122" s="3"/>
      <c r="AN122" s="3"/>
      <c r="AO122" s="3"/>
      <c r="AP122" s="3"/>
      <c r="AQ122" s="3"/>
      <c r="AR122" s="3"/>
      <c r="AS122" s="3"/>
      <c r="AT122" s="3"/>
      <c r="AU122" s="3"/>
      <c r="AW122" s="3"/>
      <c r="AX122" s="3"/>
      <c r="AY122" s="3"/>
      <c r="AZ122" s="3"/>
    </row>
    <row r="123" spans="21:52" ht="18" customHeight="1">
      <c r="U123" s="320"/>
      <c r="V123" s="323"/>
      <c r="W123" s="325"/>
      <c r="X123" s="324"/>
      <c r="AB123" s="3"/>
      <c r="AC123" s="3"/>
      <c r="AD123" s="3"/>
      <c r="AE123" s="3"/>
      <c r="AF123" s="3"/>
      <c r="AG123" s="3"/>
      <c r="AH123" s="3"/>
      <c r="AI123" s="3"/>
      <c r="AJ123" s="3"/>
      <c r="AK123" s="3"/>
      <c r="AL123" s="3"/>
      <c r="AM123" s="3"/>
      <c r="AN123" s="3"/>
      <c r="AO123" s="3"/>
      <c r="AP123" s="3"/>
      <c r="AQ123" s="3"/>
      <c r="AR123" s="3"/>
      <c r="AS123" s="3"/>
      <c r="AT123" s="3"/>
      <c r="AU123" s="3"/>
      <c r="AW123" s="3"/>
      <c r="AX123" s="3"/>
      <c r="AY123" s="3"/>
      <c r="AZ123" s="3"/>
    </row>
    <row r="124" spans="21:52" ht="18" customHeight="1">
      <c r="U124" s="320"/>
      <c r="V124" s="323"/>
      <c r="W124" s="325"/>
      <c r="X124" s="324"/>
      <c r="AB124" s="3"/>
      <c r="AC124" s="3"/>
      <c r="AD124" s="3"/>
      <c r="AE124" s="3"/>
      <c r="AF124" s="3"/>
      <c r="AG124" s="3"/>
      <c r="AH124" s="3"/>
      <c r="AI124" s="3"/>
      <c r="AJ124" s="3"/>
      <c r="AK124" s="3"/>
      <c r="AL124" s="3"/>
      <c r="AM124" s="3"/>
      <c r="AN124" s="3"/>
      <c r="AO124" s="3"/>
      <c r="AP124" s="3"/>
      <c r="AQ124" s="3"/>
      <c r="AR124" s="3"/>
      <c r="AS124" s="3"/>
      <c r="AT124" s="3"/>
      <c r="AU124" s="3"/>
      <c r="AW124" s="3"/>
      <c r="AX124" s="3"/>
      <c r="AY124" s="3"/>
      <c r="AZ124" s="3"/>
    </row>
    <row r="125" spans="21:52" ht="18" customHeight="1">
      <c r="U125" s="320"/>
      <c r="V125" s="323"/>
      <c r="W125" s="325"/>
      <c r="X125" s="324"/>
      <c r="AB125" s="3"/>
      <c r="AC125" s="3"/>
      <c r="AD125" s="3"/>
      <c r="AE125" s="3"/>
      <c r="AF125" s="3"/>
      <c r="AG125" s="3"/>
      <c r="AH125" s="3"/>
      <c r="AI125" s="3"/>
      <c r="AJ125" s="3"/>
      <c r="AK125" s="3"/>
      <c r="AL125" s="3"/>
      <c r="AM125" s="3"/>
      <c r="AN125" s="3"/>
      <c r="AO125" s="3"/>
      <c r="AP125" s="3"/>
      <c r="AQ125" s="3"/>
      <c r="AR125" s="3"/>
      <c r="AS125" s="3"/>
      <c r="AT125" s="3"/>
      <c r="AU125" s="3"/>
      <c r="AW125" s="3"/>
      <c r="AX125" s="3"/>
      <c r="AY125" s="3"/>
      <c r="AZ125" s="3"/>
    </row>
    <row r="126" spans="28:52" ht="18" customHeight="1">
      <c r="AB126" s="3"/>
      <c r="AC126" s="3"/>
      <c r="AD126" s="3"/>
      <c r="AE126" s="3"/>
      <c r="AF126" s="3"/>
      <c r="AG126" s="3"/>
      <c r="AH126" s="3"/>
      <c r="AI126" s="3"/>
      <c r="AJ126" s="3"/>
      <c r="AK126" s="3"/>
      <c r="AL126" s="3"/>
      <c r="AM126" s="3"/>
      <c r="AN126" s="3"/>
      <c r="AO126" s="3"/>
      <c r="AP126" s="3"/>
      <c r="AQ126" s="3"/>
      <c r="AR126" s="3"/>
      <c r="AS126" s="3"/>
      <c r="AT126" s="3"/>
      <c r="AU126" s="3"/>
      <c r="AW126" s="3"/>
      <c r="AX126" s="3"/>
      <c r="AY126" s="3"/>
      <c r="AZ126" s="3"/>
    </row>
    <row r="127" spans="18:52" ht="18" customHeight="1">
      <c r="R127" s="326"/>
      <c r="U127" s="325"/>
      <c r="AB127" s="3"/>
      <c r="AC127" s="3"/>
      <c r="AD127" s="3"/>
      <c r="AE127" s="3"/>
      <c r="AF127" s="3"/>
      <c r="AG127" s="3"/>
      <c r="AH127" s="3"/>
      <c r="AI127" s="3"/>
      <c r="AJ127" s="3"/>
      <c r="AK127" s="3"/>
      <c r="AL127" s="3"/>
      <c r="AM127" s="3"/>
      <c r="AN127" s="3"/>
      <c r="AO127" s="3"/>
      <c r="AP127" s="3"/>
      <c r="AQ127" s="3"/>
      <c r="AR127" s="3"/>
      <c r="AS127" s="3"/>
      <c r="AT127" s="3"/>
      <c r="AU127" s="3"/>
      <c r="AW127" s="3"/>
      <c r="AX127" s="3"/>
      <c r="AY127" s="3"/>
      <c r="AZ127" s="3"/>
    </row>
    <row r="128" spans="21:52" ht="18" customHeight="1">
      <c r="U128" s="325"/>
      <c r="V128" s="323"/>
      <c r="W128" s="320"/>
      <c r="AB128" s="3"/>
      <c r="AC128" s="3"/>
      <c r="AD128" s="3"/>
      <c r="AE128" s="3"/>
      <c r="AF128" s="3"/>
      <c r="AG128" s="3"/>
      <c r="AH128" s="3"/>
      <c r="AI128" s="3"/>
      <c r="AJ128" s="3"/>
      <c r="AK128" s="3"/>
      <c r="AL128" s="3"/>
      <c r="AM128" s="3"/>
      <c r="AN128" s="3"/>
      <c r="AO128" s="3"/>
      <c r="AP128" s="3"/>
      <c r="AQ128" s="3"/>
      <c r="AR128" s="3"/>
      <c r="AS128" s="3"/>
      <c r="AT128" s="3"/>
      <c r="AU128" s="3"/>
      <c r="AW128" s="3"/>
      <c r="AX128" s="3"/>
      <c r="AY128" s="3"/>
      <c r="AZ128" s="3"/>
    </row>
    <row r="129" spans="21:52" ht="18" customHeight="1">
      <c r="U129" s="325"/>
      <c r="V129" s="323"/>
      <c r="AB129" s="3"/>
      <c r="AC129" s="3"/>
      <c r="AD129" s="3"/>
      <c r="AE129" s="3"/>
      <c r="AF129" s="3"/>
      <c r="AG129" s="3"/>
      <c r="AH129" s="3"/>
      <c r="AI129" s="3"/>
      <c r="AJ129" s="3"/>
      <c r="AK129" s="3"/>
      <c r="AL129" s="3"/>
      <c r="AM129" s="3"/>
      <c r="AN129" s="3"/>
      <c r="AO129" s="3"/>
      <c r="AP129" s="3"/>
      <c r="AQ129" s="3"/>
      <c r="AR129" s="3"/>
      <c r="AS129" s="3"/>
      <c r="AT129" s="3"/>
      <c r="AU129" s="3"/>
      <c r="AW129" s="3"/>
      <c r="AX129" s="3"/>
      <c r="AY129" s="3"/>
      <c r="AZ129" s="3"/>
    </row>
    <row r="130" spans="21:52" ht="18" customHeight="1">
      <c r="U130" s="325"/>
      <c r="V130" s="323"/>
      <c r="AB130" s="3"/>
      <c r="AC130" s="3"/>
      <c r="AD130" s="3"/>
      <c r="AE130" s="3"/>
      <c r="AF130" s="3"/>
      <c r="AG130" s="3"/>
      <c r="AH130" s="3"/>
      <c r="AI130" s="3"/>
      <c r="AJ130" s="3"/>
      <c r="AK130" s="3"/>
      <c r="AL130" s="3"/>
      <c r="AM130" s="3"/>
      <c r="AN130" s="3"/>
      <c r="AO130" s="3"/>
      <c r="AP130" s="3"/>
      <c r="AQ130" s="3"/>
      <c r="AR130" s="3"/>
      <c r="AS130" s="3"/>
      <c r="AT130" s="3"/>
      <c r="AU130" s="3"/>
      <c r="AW130" s="3"/>
      <c r="AX130" s="3"/>
      <c r="AY130" s="3"/>
      <c r="AZ130" s="3"/>
    </row>
    <row r="131" spans="21:52" ht="18" customHeight="1">
      <c r="U131" s="325"/>
      <c r="V131" s="323"/>
      <c r="AB131" s="3"/>
      <c r="AC131" s="3"/>
      <c r="AD131" s="3"/>
      <c r="AE131" s="3"/>
      <c r="AF131" s="3"/>
      <c r="AG131" s="3"/>
      <c r="AH131" s="3"/>
      <c r="AI131" s="3"/>
      <c r="AJ131" s="3"/>
      <c r="AK131" s="3"/>
      <c r="AL131" s="3"/>
      <c r="AM131" s="3"/>
      <c r="AN131" s="3"/>
      <c r="AO131" s="3"/>
      <c r="AP131" s="3"/>
      <c r="AQ131" s="3"/>
      <c r="AR131" s="3"/>
      <c r="AS131" s="3"/>
      <c r="AT131" s="3"/>
      <c r="AU131" s="3"/>
      <c r="AW131" s="3"/>
      <c r="AX131" s="3"/>
      <c r="AY131" s="3"/>
      <c r="AZ131" s="3"/>
    </row>
    <row r="132" spans="18:52" ht="18" customHeight="1">
      <c r="R132" s="320"/>
      <c r="U132" s="325"/>
      <c r="V132" s="323"/>
      <c r="AB132" s="3"/>
      <c r="AC132" s="3"/>
      <c r="AD132" s="3"/>
      <c r="AE132" s="3"/>
      <c r="AF132" s="3"/>
      <c r="AG132" s="3"/>
      <c r="AH132" s="3"/>
      <c r="AI132" s="3"/>
      <c r="AJ132" s="3"/>
      <c r="AK132" s="3"/>
      <c r="AL132" s="3"/>
      <c r="AM132" s="3"/>
      <c r="AN132" s="3"/>
      <c r="AO132" s="3"/>
      <c r="AP132" s="3"/>
      <c r="AQ132" s="3"/>
      <c r="AR132" s="3"/>
      <c r="AS132" s="3"/>
      <c r="AT132" s="3"/>
      <c r="AU132" s="3"/>
      <c r="AW132" s="3"/>
      <c r="AX132" s="3"/>
      <c r="AY132" s="3"/>
      <c r="AZ132" s="3"/>
    </row>
    <row r="133" spans="21:52" ht="18" customHeight="1">
      <c r="U133" s="325"/>
      <c r="V133" s="323"/>
      <c r="AB133" s="3"/>
      <c r="AC133" s="3"/>
      <c r="AD133" s="3"/>
      <c r="AE133" s="3"/>
      <c r="AF133" s="3"/>
      <c r="AG133" s="3"/>
      <c r="AH133" s="3"/>
      <c r="AI133" s="3"/>
      <c r="AJ133" s="3"/>
      <c r="AK133" s="3"/>
      <c r="AL133" s="3"/>
      <c r="AM133" s="3"/>
      <c r="AN133" s="3"/>
      <c r="AO133" s="3"/>
      <c r="AP133" s="3"/>
      <c r="AQ133" s="3"/>
      <c r="AR133" s="3"/>
      <c r="AS133" s="3"/>
      <c r="AT133" s="3"/>
      <c r="AU133" s="3"/>
      <c r="AW133" s="3"/>
      <c r="AX133" s="3"/>
      <c r="AY133" s="3"/>
      <c r="AZ133" s="3"/>
    </row>
    <row r="134" spans="21:52" ht="18" customHeight="1">
      <c r="U134" s="320"/>
      <c r="V134" s="323"/>
      <c r="AB134" s="3"/>
      <c r="AC134" s="3"/>
      <c r="AD134" s="3"/>
      <c r="AE134" s="3"/>
      <c r="AF134" s="3"/>
      <c r="AG134" s="3"/>
      <c r="AH134" s="3"/>
      <c r="AI134" s="3"/>
      <c r="AJ134" s="3"/>
      <c r="AK134" s="3"/>
      <c r="AL134" s="3"/>
      <c r="AM134" s="3"/>
      <c r="AN134" s="3"/>
      <c r="AO134" s="3"/>
      <c r="AP134" s="3"/>
      <c r="AQ134" s="3"/>
      <c r="AR134" s="3"/>
      <c r="AS134" s="3"/>
      <c r="AT134" s="3"/>
      <c r="AU134" s="3"/>
      <c r="AW134" s="3"/>
      <c r="AX134" s="3"/>
      <c r="AY134" s="3"/>
      <c r="AZ134" s="3"/>
    </row>
    <row r="135" spans="28:52" ht="18" customHeight="1">
      <c r="AB135" s="3"/>
      <c r="AC135" s="3"/>
      <c r="AD135" s="3"/>
      <c r="AE135" s="3"/>
      <c r="AF135" s="3"/>
      <c r="AG135" s="3"/>
      <c r="AH135" s="3"/>
      <c r="AI135" s="3"/>
      <c r="AJ135" s="3"/>
      <c r="AK135" s="3"/>
      <c r="AL135" s="3"/>
      <c r="AM135" s="3"/>
      <c r="AN135" s="3"/>
      <c r="AO135" s="3"/>
      <c r="AP135" s="3"/>
      <c r="AQ135" s="3"/>
      <c r="AR135" s="3"/>
      <c r="AS135" s="3"/>
      <c r="AT135" s="3"/>
      <c r="AU135" s="3"/>
      <c r="AW135" s="3"/>
      <c r="AX135" s="3"/>
      <c r="AY135" s="3"/>
      <c r="AZ135" s="3"/>
    </row>
    <row r="136" spans="18:52" ht="18" customHeight="1">
      <c r="R136" s="326"/>
      <c r="AB136" s="3"/>
      <c r="AC136" s="3"/>
      <c r="AD136" s="3"/>
      <c r="AE136" s="3"/>
      <c r="AF136" s="3"/>
      <c r="AG136" s="3"/>
      <c r="AH136" s="3"/>
      <c r="AI136" s="3"/>
      <c r="AJ136" s="3"/>
      <c r="AK136" s="3"/>
      <c r="AL136" s="3"/>
      <c r="AM136" s="3"/>
      <c r="AN136" s="3"/>
      <c r="AO136" s="3"/>
      <c r="AP136" s="3"/>
      <c r="AQ136" s="3"/>
      <c r="AR136" s="3"/>
      <c r="AS136" s="3"/>
      <c r="AT136" s="3"/>
      <c r="AU136" s="3"/>
      <c r="AW136" s="3"/>
      <c r="AX136" s="3"/>
      <c r="AY136" s="3"/>
      <c r="AZ136" s="3"/>
    </row>
    <row r="137" spans="21:52" ht="18" customHeight="1">
      <c r="U137" s="325"/>
      <c r="V137" s="323"/>
      <c r="AB137" s="3"/>
      <c r="AC137" s="3"/>
      <c r="AD137" s="3"/>
      <c r="AE137" s="3"/>
      <c r="AF137" s="3"/>
      <c r="AG137" s="3"/>
      <c r="AH137" s="3"/>
      <c r="AI137" s="3"/>
      <c r="AJ137" s="3"/>
      <c r="AK137" s="3"/>
      <c r="AL137" s="3"/>
      <c r="AM137" s="3"/>
      <c r="AN137" s="3"/>
      <c r="AO137" s="3"/>
      <c r="AP137" s="3"/>
      <c r="AQ137" s="3"/>
      <c r="AR137" s="3"/>
      <c r="AS137" s="3"/>
      <c r="AT137" s="3"/>
      <c r="AU137" s="3"/>
      <c r="AW137" s="3"/>
      <c r="AX137" s="3"/>
      <c r="AY137" s="3"/>
      <c r="AZ137" s="3"/>
    </row>
    <row r="138" spans="21:52" ht="18" customHeight="1">
      <c r="U138" s="325"/>
      <c r="V138" s="323"/>
      <c r="AB138" s="3"/>
      <c r="AC138" s="3"/>
      <c r="AD138" s="3"/>
      <c r="AE138" s="3"/>
      <c r="AF138" s="3"/>
      <c r="AG138" s="3"/>
      <c r="AH138" s="3"/>
      <c r="AI138" s="3"/>
      <c r="AJ138" s="3"/>
      <c r="AK138" s="3"/>
      <c r="AL138" s="3"/>
      <c r="AM138" s="3"/>
      <c r="AN138" s="3"/>
      <c r="AO138" s="3"/>
      <c r="AP138" s="3"/>
      <c r="AQ138" s="3"/>
      <c r="AR138" s="3"/>
      <c r="AS138" s="3"/>
      <c r="AT138" s="3"/>
      <c r="AU138" s="3"/>
      <c r="AW138" s="3"/>
      <c r="AX138" s="3"/>
      <c r="AY138" s="3"/>
      <c r="AZ138" s="3"/>
    </row>
    <row r="139" spans="21:52" ht="18" customHeight="1">
      <c r="U139" s="325"/>
      <c r="V139" s="323"/>
      <c r="AB139" s="3"/>
      <c r="AC139" s="3"/>
      <c r="AD139" s="3"/>
      <c r="AE139" s="3"/>
      <c r="AF139" s="3"/>
      <c r="AG139" s="3"/>
      <c r="AH139" s="3"/>
      <c r="AI139" s="3"/>
      <c r="AJ139" s="3"/>
      <c r="AK139" s="3"/>
      <c r="AL139" s="3"/>
      <c r="AM139" s="3"/>
      <c r="AN139" s="3"/>
      <c r="AO139" s="3"/>
      <c r="AP139" s="3"/>
      <c r="AQ139" s="3"/>
      <c r="AR139" s="3"/>
      <c r="AS139" s="3"/>
      <c r="AT139" s="3"/>
      <c r="AU139" s="3"/>
      <c r="AW139" s="3"/>
      <c r="AX139" s="3"/>
      <c r="AY139" s="3"/>
      <c r="AZ139" s="3"/>
    </row>
    <row r="140" spans="21:52" ht="18" customHeight="1">
      <c r="U140" s="325"/>
      <c r="V140" s="323"/>
      <c r="AB140" s="3"/>
      <c r="AC140" s="3"/>
      <c r="AD140" s="3"/>
      <c r="AE140" s="3"/>
      <c r="AF140" s="3"/>
      <c r="AG140" s="3"/>
      <c r="AH140" s="3"/>
      <c r="AI140" s="3"/>
      <c r="AJ140" s="3"/>
      <c r="AK140" s="3"/>
      <c r="AL140" s="3"/>
      <c r="AM140" s="3"/>
      <c r="AN140" s="3"/>
      <c r="AO140" s="3"/>
      <c r="AP140" s="3"/>
      <c r="AQ140" s="3"/>
      <c r="AR140" s="3"/>
      <c r="AS140" s="3"/>
      <c r="AT140" s="3"/>
      <c r="AU140" s="3"/>
      <c r="AW140" s="3"/>
      <c r="AX140" s="3"/>
      <c r="AY140" s="3"/>
      <c r="AZ140" s="3"/>
    </row>
    <row r="141" spans="21:52" ht="18" customHeight="1">
      <c r="U141" s="325"/>
      <c r="V141" s="323"/>
      <c r="AB141" s="3"/>
      <c r="AC141" s="3"/>
      <c r="AD141" s="3"/>
      <c r="AE141" s="3"/>
      <c r="AF141" s="3"/>
      <c r="AG141" s="3"/>
      <c r="AH141" s="3"/>
      <c r="AI141" s="3"/>
      <c r="AJ141" s="3"/>
      <c r="AK141" s="3"/>
      <c r="AL141" s="3"/>
      <c r="AM141" s="3"/>
      <c r="AN141" s="3"/>
      <c r="AO141" s="3"/>
      <c r="AP141" s="3"/>
      <c r="AQ141" s="3"/>
      <c r="AR141" s="3"/>
      <c r="AS141" s="3"/>
      <c r="AT141" s="3"/>
      <c r="AU141" s="3"/>
      <c r="AW141" s="3"/>
      <c r="AX141" s="3"/>
      <c r="AY141" s="3"/>
      <c r="AZ141" s="3"/>
    </row>
    <row r="142" spans="21:52" ht="18" customHeight="1">
      <c r="U142" s="325"/>
      <c r="V142" s="323"/>
      <c r="AB142" s="3"/>
      <c r="AC142" s="3"/>
      <c r="AD142" s="3"/>
      <c r="AE142" s="3"/>
      <c r="AF142" s="3"/>
      <c r="AG142" s="3"/>
      <c r="AH142" s="3"/>
      <c r="AI142" s="3"/>
      <c r="AJ142" s="3"/>
      <c r="AK142" s="3"/>
      <c r="AL142" s="3"/>
      <c r="AM142" s="3"/>
      <c r="AN142" s="3"/>
      <c r="AO142" s="3"/>
      <c r="AP142" s="3"/>
      <c r="AQ142" s="3"/>
      <c r="AR142" s="3"/>
      <c r="AS142" s="3"/>
      <c r="AT142" s="3"/>
      <c r="AU142" s="3"/>
      <c r="AW142" s="3"/>
      <c r="AX142" s="3"/>
      <c r="AY142" s="3"/>
      <c r="AZ142" s="3"/>
    </row>
    <row r="143" spans="22:52" ht="18" customHeight="1">
      <c r="V143" s="323"/>
      <c r="AB143" s="3"/>
      <c r="AC143" s="3"/>
      <c r="AD143" s="3"/>
      <c r="AE143" s="3"/>
      <c r="AF143" s="3"/>
      <c r="AG143" s="3"/>
      <c r="AH143" s="3"/>
      <c r="AI143" s="3"/>
      <c r="AJ143" s="3"/>
      <c r="AK143" s="3"/>
      <c r="AL143" s="3"/>
      <c r="AM143" s="3"/>
      <c r="AN143" s="3"/>
      <c r="AO143" s="3"/>
      <c r="AP143" s="3"/>
      <c r="AQ143" s="3"/>
      <c r="AR143" s="3"/>
      <c r="AS143" s="3"/>
      <c r="AT143" s="3"/>
      <c r="AU143" s="3"/>
      <c r="AW143" s="3"/>
      <c r="AX143" s="3"/>
      <c r="AY143" s="3"/>
      <c r="AZ143" s="3"/>
    </row>
    <row r="144" spans="28:52" ht="18" customHeight="1">
      <c r="AB144" s="3"/>
      <c r="AC144" s="3"/>
      <c r="AD144" s="3"/>
      <c r="AE144" s="3"/>
      <c r="AF144" s="3"/>
      <c r="AG144" s="3"/>
      <c r="AH144" s="3"/>
      <c r="AI144" s="3"/>
      <c r="AJ144" s="3"/>
      <c r="AK144" s="3"/>
      <c r="AL144" s="3"/>
      <c r="AM144" s="3"/>
      <c r="AN144" s="3"/>
      <c r="AO144" s="3"/>
      <c r="AP144" s="3"/>
      <c r="AQ144" s="3"/>
      <c r="AR144" s="3"/>
      <c r="AS144" s="3"/>
      <c r="AT144" s="3"/>
      <c r="AU144" s="3"/>
      <c r="AW144" s="3"/>
      <c r="AX144" s="3"/>
      <c r="AY144" s="3"/>
      <c r="AZ144" s="3"/>
    </row>
    <row r="145" spans="18:52" ht="18" customHeight="1">
      <c r="R145" s="326"/>
      <c r="AB145" s="3"/>
      <c r="AC145" s="3"/>
      <c r="AD145" s="3"/>
      <c r="AE145" s="3"/>
      <c r="AF145" s="3"/>
      <c r="AG145" s="3"/>
      <c r="AH145" s="3"/>
      <c r="AI145" s="3"/>
      <c r="AJ145" s="3"/>
      <c r="AK145" s="3"/>
      <c r="AL145" s="3"/>
      <c r="AM145" s="3"/>
      <c r="AN145" s="3"/>
      <c r="AO145" s="3"/>
      <c r="AP145" s="3"/>
      <c r="AQ145" s="3"/>
      <c r="AR145" s="3"/>
      <c r="AS145" s="3"/>
      <c r="AT145" s="3"/>
      <c r="AU145" s="3"/>
      <c r="AW145" s="3"/>
      <c r="AX145" s="3"/>
      <c r="AY145" s="3"/>
      <c r="AZ145" s="3"/>
    </row>
    <row r="146" spans="21:52" ht="18" customHeight="1">
      <c r="U146" s="325"/>
      <c r="V146" s="323"/>
      <c r="AB146" s="3"/>
      <c r="AC146" s="3"/>
      <c r="AD146" s="3"/>
      <c r="AE146" s="3"/>
      <c r="AF146" s="3"/>
      <c r="AG146" s="3"/>
      <c r="AH146" s="3"/>
      <c r="AI146" s="3"/>
      <c r="AJ146" s="3"/>
      <c r="AK146" s="3"/>
      <c r="AL146" s="3"/>
      <c r="AM146" s="3"/>
      <c r="AN146" s="3"/>
      <c r="AO146" s="3"/>
      <c r="AP146" s="3"/>
      <c r="AQ146" s="3"/>
      <c r="AR146" s="3"/>
      <c r="AS146" s="3"/>
      <c r="AT146" s="3"/>
      <c r="AU146" s="3"/>
      <c r="AW146" s="3"/>
      <c r="AX146" s="3"/>
      <c r="AY146" s="3"/>
      <c r="AZ146" s="3"/>
    </row>
    <row r="147" spans="21:52" ht="18" customHeight="1">
      <c r="U147" s="325"/>
      <c r="V147" s="323"/>
      <c r="AB147" s="3"/>
      <c r="AC147" s="3"/>
      <c r="AD147" s="3"/>
      <c r="AE147" s="3"/>
      <c r="AF147" s="3"/>
      <c r="AG147" s="3"/>
      <c r="AH147" s="3"/>
      <c r="AI147" s="3"/>
      <c r="AJ147" s="3"/>
      <c r="AK147" s="3"/>
      <c r="AL147" s="3"/>
      <c r="AM147" s="3"/>
      <c r="AN147" s="3"/>
      <c r="AO147" s="3"/>
      <c r="AP147" s="3"/>
      <c r="AQ147" s="3"/>
      <c r="AR147" s="3"/>
      <c r="AS147" s="3"/>
      <c r="AT147" s="3"/>
      <c r="AU147" s="3"/>
      <c r="AW147" s="3"/>
      <c r="AX147" s="3"/>
      <c r="AY147" s="3"/>
      <c r="AZ147" s="3"/>
    </row>
    <row r="148" spans="21:52" ht="18" customHeight="1">
      <c r="U148" s="325"/>
      <c r="V148" s="323"/>
      <c r="AB148" s="3"/>
      <c r="AC148" s="3"/>
      <c r="AD148" s="3"/>
      <c r="AE148" s="3"/>
      <c r="AF148" s="3"/>
      <c r="AG148" s="3"/>
      <c r="AH148" s="3"/>
      <c r="AI148" s="3"/>
      <c r="AJ148" s="3"/>
      <c r="AK148" s="3"/>
      <c r="AL148" s="3"/>
      <c r="AM148" s="3"/>
      <c r="AN148" s="3"/>
      <c r="AO148" s="3"/>
      <c r="AP148" s="3"/>
      <c r="AQ148" s="3"/>
      <c r="AR148" s="3"/>
      <c r="AS148" s="3"/>
      <c r="AT148" s="3"/>
      <c r="AU148" s="3"/>
      <c r="AW148" s="3"/>
      <c r="AX148" s="3"/>
      <c r="AY148" s="3"/>
      <c r="AZ148" s="3"/>
    </row>
    <row r="149" spans="21:52" ht="18" customHeight="1">
      <c r="U149" s="325"/>
      <c r="V149" s="323"/>
      <c r="AB149" s="3"/>
      <c r="AC149" s="3"/>
      <c r="AD149" s="3"/>
      <c r="AE149" s="3"/>
      <c r="AF149" s="3"/>
      <c r="AG149" s="3"/>
      <c r="AH149" s="3"/>
      <c r="AI149" s="3"/>
      <c r="AJ149" s="3"/>
      <c r="AK149" s="3"/>
      <c r="AL149" s="3"/>
      <c r="AM149" s="3"/>
      <c r="AN149" s="3"/>
      <c r="AO149" s="3"/>
      <c r="AP149" s="3"/>
      <c r="AQ149" s="3"/>
      <c r="AR149" s="3"/>
      <c r="AS149" s="3"/>
      <c r="AT149" s="3"/>
      <c r="AU149" s="3"/>
      <c r="AW149" s="3"/>
      <c r="AX149" s="3"/>
      <c r="AY149" s="3"/>
      <c r="AZ149" s="3"/>
    </row>
    <row r="150" spans="21:52" ht="18" customHeight="1">
      <c r="U150" s="325"/>
      <c r="V150" s="323"/>
      <c r="AB150" s="3"/>
      <c r="AC150" s="3"/>
      <c r="AD150" s="3"/>
      <c r="AE150" s="3"/>
      <c r="AF150" s="3"/>
      <c r="AG150" s="3"/>
      <c r="AH150" s="3"/>
      <c r="AI150" s="3"/>
      <c r="AJ150" s="3"/>
      <c r="AK150" s="3"/>
      <c r="AL150" s="3"/>
      <c r="AM150" s="3"/>
      <c r="AN150" s="3"/>
      <c r="AO150" s="3"/>
      <c r="AP150" s="3"/>
      <c r="AQ150" s="3"/>
      <c r="AR150" s="3"/>
      <c r="AS150" s="3"/>
      <c r="AT150" s="3"/>
      <c r="AU150" s="3"/>
      <c r="AW150" s="3"/>
      <c r="AX150" s="3"/>
      <c r="AY150" s="3"/>
      <c r="AZ150" s="3"/>
    </row>
    <row r="151" spans="21:52" ht="18" customHeight="1">
      <c r="U151" s="325"/>
      <c r="V151" s="323"/>
      <c r="AB151" s="3"/>
      <c r="AC151" s="3"/>
      <c r="AD151" s="3"/>
      <c r="AE151" s="3"/>
      <c r="AF151" s="3"/>
      <c r="AG151" s="3"/>
      <c r="AH151" s="3"/>
      <c r="AI151" s="3"/>
      <c r="AJ151" s="3"/>
      <c r="AK151" s="3"/>
      <c r="AL151" s="3"/>
      <c r="AM151" s="3"/>
      <c r="AN151" s="3"/>
      <c r="AO151" s="3"/>
      <c r="AP151" s="3"/>
      <c r="AQ151" s="3"/>
      <c r="AR151" s="3"/>
      <c r="AS151" s="3"/>
      <c r="AT151" s="3"/>
      <c r="AU151" s="3"/>
      <c r="AW151" s="3"/>
      <c r="AX151" s="3"/>
      <c r="AY151" s="3"/>
      <c r="AZ151" s="3"/>
    </row>
    <row r="152" spans="21:52" ht="18" customHeight="1">
      <c r="U152" s="320"/>
      <c r="V152" s="323"/>
      <c r="AB152" s="3"/>
      <c r="AC152" s="3"/>
      <c r="AD152" s="3"/>
      <c r="AE152" s="3"/>
      <c r="AF152" s="3"/>
      <c r="AG152" s="3"/>
      <c r="AH152" s="3"/>
      <c r="AI152" s="3"/>
      <c r="AJ152" s="3"/>
      <c r="AK152" s="3"/>
      <c r="AL152" s="3"/>
      <c r="AM152" s="3"/>
      <c r="AN152" s="3"/>
      <c r="AO152" s="3"/>
      <c r="AP152" s="3"/>
      <c r="AQ152" s="3"/>
      <c r="AR152" s="3"/>
      <c r="AS152" s="3"/>
      <c r="AT152" s="3"/>
      <c r="AU152" s="3"/>
      <c r="AW152" s="3"/>
      <c r="AX152" s="3"/>
      <c r="AY152" s="3"/>
      <c r="AZ152" s="3"/>
    </row>
    <row r="153" spans="28:52" ht="18" customHeight="1">
      <c r="AB153" s="3"/>
      <c r="AC153" s="3"/>
      <c r="AD153" s="3"/>
      <c r="AE153" s="3"/>
      <c r="AF153" s="3"/>
      <c r="AG153" s="3"/>
      <c r="AH153" s="3"/>
      <c r="AI153" s="3"/>
      <c r="AJ153" s="3"/>
      <c r="AK153" s="3"/>
      <c r="AL153" s="3"/>
      <c r="AM153" s="3"/>
      <c r="AN153" s="3"/>
      <c r="AO153" s="3"/>
      <c r="AP153" s="3"/>
      <c r="AQ153" s="3"/>
      <c r="AR153" s="3"/>
      <c r="AS153" s="3"/>
      <c r="AT153" s="3"/>
      <c r="AU153" s="3"/>
      <c r="AW153" s="3"/>
      <c r="AX153" s="3"/>
      <c r="AY153" s="3"/>
      <c r="AZ153" s="3"/>
    </row>
    <row r="154" spans="18:52" ht="18" customHeight="1">
      <c r="R154" s="326"/>
      <c r="U154" s="325"/>
      <c r="AB154" s="3"/>
      <c r="AC154" s="3"/>
      <c r="AD154" s="3"/>
      <c r="AE154" s="3"/>
      <c r="AF154" s="3"/>
      <c r="AG154" s="3"/>
      <c r="AH154" s="3"/>
      <c r="AI154" s="3"/>
      <c r="AJ154" s="3"/>
      <c r="AK154" s="3"/>
      <c r="AL154" s="3"/>
      <c r="AM154" s="3"/>
      <c r="AN154" s="3"/>
      <c r="AO154" s="3"/>
      <c r="AP154" s="3"/>
      <c r="AQ154" s="3"/>
      <c r="AR154" s="3"/>
      <c r="AS154" s="3"/>
      <c r="AT154" s="3"/>
      <c r="AU154" s="3"/>
      <c r="AW154" s="3"/>
      <c r="AX154" s="3"/>
      <c r="AY154" s="3"/>
      <c r="AZ154" s="3"/>
    </row>
    <row r="155" spans="21:52" ht="18" customHeight="1">
      <c r="U155" s="325"/>
      <c r="V155" s="323"/>
      <c r="AB155" s="3"/>
      <c r="AC155" s="3"/>
      <c r="AD155" s="3"/>
      <c r="AE155" s="3"/>
      <c r="AF155" s="3"/>
      <c r="AG155" s="3"/>
      <c r="AH155" s="3"/>
      <c r="AI155" s="3"/>
      <c r="AJ155" s="3"/>
      <c r="AK155" s="3"/>
      <c r="AL155" s="3"/>
      <c r="AM155" s="3"/>
      <c r="AN155" s="3"/>
      <c r="AO155" s="3"/>
      <c r="AP155" s="3"/>
      <c r="AQ155" s="3"/>
      <c r="AR155" s="3"/>
      <c r="AS155" s="3"/>
      <c r="AT155" s="3"/>
      <c r="AU155" s="3"/>
      <c r="AW155" s="3"/>
      <c r="AX155" s="3"/>
      <c r="AY155" s="3"/>
      <c r="AZ155" s="3"/>
    </row>
    <row r="156" spans="21:52" ht="18" customHeight="1">
      <c r="U156" s="325"/>
      <c r="V156" s="323"/>
      <c r="AB156" s="3"/>
      <c r="AC156" s="3"/>
      <c r="AD156" s="3"/>
      <c r="AE156" s="3"/>
      <c r="AF156" s="3"/>
      <c r="AG156" s="3"/>
      <c r="AH156" s="3"/>
      <c r="AI156" s="3"/>
      <c r="AJ156" s="3"/>
      <c r="AK156" s="3"/>
      <c r="AL156" s="3"/>
      <c r="AM156" s="3"/>
      <c r="AN156" s="3"/>
      <c r="AO156" s="3"/>
      <c r="AP156" s="3"/>
      <c r="AQ156" s="3"/>
      <c r="AR156" s="3"/>
      <c r="AS156" s="3"/>
      <c r="AT156" s="3"/>
      <c r="AU156" s="3"/>
      <c r="AW156" s="3"/>
      <c r="AX156" s="3"/>
      <c r="AY156" s="3"/>
      <c r="AZ156" s="3"/>
    </row>
    <row r="157" spans="21:52" ht="18" customHeight="1">
      <c r="U157" s="325"/>
      <c r="V157" s="323"/>
      <c r="AB157" s="3"/>
      <c r="AC157" s="3"/>
      <c r="AD157" s="3"/>
      <c r="AE157" s="3"/>
      <c r="AF157" s="3"/>
      <c r="AG157" s="3"/>
      <c r="AH157" s="3"/>
      <c r="AI157" s="3"/>
      <c r="AJ157" s="3"/>
      <c r="AK157" s="3"/>
      <c r="AL157" s="3"/>
      <c r="AM157" s="3"/>
      <c r="AN157" s="3"/>
      <c r="AO157" s="3"/>
      <c r="AP157" s="3"/>
      <c r="AQ157" s="3"/>
      <c r="AR157" s="3"/>
      <c r="AS157" s="3"/>
      <c r="AT157" s="3"/>
      <c r="AU157" s="3"/>
      <c r="AW157" s="3"/>
      <c r="AX157" s="3"/>
      <c r="AY157" s="3"/>
      <c r="AZ157" s="3"/>
    </row>
    <row r="158" spans="21:52" ht="18" customHeight="1">
      <c r="U158" s="325"/>
      <c r="V158" s="323"/>
      <c r="AB158" s="3"/>
      <c r="AC158" s="3"/>
      <c r="AD158" s="3"/>
      <c r="AE158" s="3"/>
      <c r="AF158" s="3"/>
      <c r="AG158" s="3"/>
      <c r="AH158" s="3"/>
      <c r="AI158" s="3"/>
      <c r="AJ158" s="3"/>
      <c r="AK158" s="3"/>
      <c r="AL158" s="3"/>
      <c r="AM158" s="3"/>
      <c r="AN158" s="3"/>
      <c r="AO158" s="3"/>
      <c r="AP158" s="3"/>
      <c r="AQ158" s="3"/>
      <c r="AR158" s="3"/>
      <c r="AS158" s="3"/>
      <c r="AT158" s="3"/>
      <c r="AU158" s="3"/>
      <c r="AW158" s="3"/>
      <c r="AX158" s="3"/>
      <c r="AY158" s="3"/>
      <c r="AZ158" s="3"/>
    </row>
    <row r="159" spans="21:52" ht="18" customHeight="1">
      <c r="U159" s="325"/>
      <c r="V159" s="323"/>
      <c r="AB159" s="3"/>
      <c r="AC159" s="3"/>
      <c r="AD159" s="3"/>
      <c r="AE159" s="3"/>
      <c r="AF159" s="3"/>
      <c r="AG159" s="3"/>
      <c r="AH159" s="3"/>
      <c r="AI159" s="3"/>
      <c r="AJ159" s="3"/>
      <c r="AK159" s="3"/>
      <c r="AL159" s="3"/>
      <c r="AM159" s="3"/>
      <c r="AN159" s="3"/>
      <c r="AO159" s="3"/>
      <c r="AP159" s="3"/>
      <c r="AQ159" s="3"/>
      <c r="AR159" s="3"/>
      <c r="AS159" s="3"/>
      <c r="AT159" s="3"/>
      <c r="AU159" s="3"/>
      <c r="AW159" s="3"/>
      <c r="AX159" s="3"/>
      <c r="AY159" s="3"/>
      <c r="AZ159" s="3"/>
    </row>
    <row r="160" spans="21:52" ht="18" customHeight="1">
      <c r="U160" s="325"/>
      <c r="V160" s="323"/>
      <c r="AB160" s="3"/>
      <c r="AC160" s="3"/>
      <c r="AD160" s="3"/>
      <c r="AE160" s="3"/>
      <c r="AF160" s="3"/>
      <c r="AG160" s="3"/>
      <c r="AH160" s="3"/>
      <c r="AI160" s="3"/>
      <c r="AJ160" s="3"/>
      <c r="AK160" s="3"/>
      <c r="AL160" s="3"/>
      <c r="AM160" s="3"/>
      <c r="AN160" s="3"/>
      <c r="AO160" s="3"/>
      <c r="AP160" s="3"/>
      <c r="AQ160" s="3"/>
      <c r="AR160" s="3"/>
      <c r="AS160" s="3"/>
      <c r="AT160" s="3"/>
      <c r="AU160" s="3"/>
      <c r="AW160" s="3"/>
      <c r="AX160" s="3"/>
      <c r="AY160" s="3"/>
      <c r="AZ160" s="3"/>
    </row>
    <row r="161" spans="21:52" ht="18" customHeight="1">
      <c r="U161" s="325"/>
      <c r="V161" s="323"/>
      <c r="AB161" s="3"/>
      <c r="AC161" s="3"/>
      <c r="AD161" s="3"/>
      <c r="AE161" s="3"/>
      <c r="AF161" s="3"/>
      <c r="AG161" s="3"/>
      <c r="AH161" s="3"/>
      <c r="AI161" s="3"/>
      <c r="AJ161" s="3"/>
      <c r="AK161" s="3"/>
      <c r="AL161" s="3"/>
      <c r="AM161" s="3"/>
      <c r="AN161" s="3"/>
      <c r="AO161" s="3"/>
      <c r="AP161" s="3"/>
      <c r="AQ161" s="3"/>
      <c r="AR161" s="3"/>
      <c r="AS161" s="3"/>
      <c r="AT161" s="3"/>
      <c r="AU161" s="3"/>
      <c r="AW161" s="3"/>
      <c r="AX161" s="3"/>
      <c r="AY161" s="3"/>
      <c r="AZ161" s="3"/>
    </row>
    <row r="162" spans="22:52" ht="18" customHeight="1">
      <c r="V162" s="323"/>
      <c r="AB162" s="3"/>
      <c r="AC162" s="3"/>
      <c r="AD162" s="3"/>
      <c r="AE162" s="3"/>
      <c r="AF162" s="3"/>
      <c r="AG162" s="3"/>
      <c r="AH162" s="3"/>
      <c r="AI162" s="3"/>
      <c r="AJ162" s="3"/>
      <c r="AK162" s="3"/>
      <c r="AL162" s="3"/>
      <c r="AM162" s="3"/>
      <c r="AN162" s="3"/>
      <c r="AO162" s="3"/>
      <c r="AP162" s="3"/>
      <c r="AQ162" s="3"/>
      <c r="AR162" s="3"/>
      <c r="AS162" s="3"/>
      <c r="AT162" s="3"/>
      <c r="AU162" s="3"/>
      <c r="AW162" s="3"/>
      <c r="AX162" s="3"/>
      <c r="AY162" s="3"/>
      <c r="AZ162" s="3"/>
    </row>
    <row r="163" spans="18:52" ht="18" customHeight="1">
      <c r="R163" s="326"/>
      <c r="U163" s="325"/>
      <c r="AB163" s="3"/>
      <c r="AC163" s="3"/>
      <c r="AD163" s="3"/>
      <c r="AE163" s="3"/>
      <c r="AF163" s="3"/>
      <c r="AG163" s="3"/>
      <c r="AH163" s="3"/>
      <c r="AI163" s="3"/>
      <c r="AJ163" s="3"/>
      <c r="AK163" s="3"/>
      <c r="AL163" s="3"/>
      <c r="AM163" s="3"/>
      <c r="AN163" s="3"/>
      <c r="AO163" s="3"/>
      <c r="AP163" s="3"/>
      <c r="AQ163" s="3"/>
      <c r="AR163" s="3"/>
      <c r="AS163" s="3"/>
      <c r="AT163" s="3"/>
      <c r="AU163" s="3"/>
      <c r="AW163" s="3"/>
      <c r="AX163" s="3"/>
      <c r="AY163" s="3"/>
      <c r="AZ163" s="3"/>
    </row>
    <row r="164" spans="18:22" ht="18" customHeight="1">
      <c r="R164" s="320"/>
      <c r="U164" s="325"/>
      <c r="V164" s="323"/>
    </row>
    <row r="165" spans="21:22" ht="18" customHeight="1">
      <c r="U165" s="325"/>
      <c r="V165" s="323"/>
    </row>
    <row r="166" spans="21:22" ht="18" customHeight="1">
      <c r="U166" s="325"/>
      <c r="V166" s="323"/>
    </row>
    <row r="167" spans="21:22" ht="18" customHeight="1">
      <c r="U167" s="325"/>
      <c r="V167" s="323"/>
    </row>
    <row r="168" spans="21:22" ht="18" customHeight="1">
      <c r="U168" s="325"/>
      <c r="V168" s="323"/>
    </row>
    <row r="169" spans="21:22" ht="18" customHeight="1">
      <c r="U169" s="325"/>
      <c r="V169" s="323"/>
    </row>
    <row r="170" spans="21:22" ht="18" customHeight="1">
      <c r="U170" s="325"/>
      <c r="V170" s="323"/>
    </row>
    <row r="173" spans="18:21" ht="18" customHeight="1">
      <c r="R173" s="326"/>
      <c r="U173" s="325"/>
    </row>
    <row r="174" spans="21:22" ht="18" customHeight="1">
      <c r="U174" s="325"/>
      <c r="V174" s="320"/>
    </row>
    <row r="175" spans="21:22" ht="18" customHeight="1">
      <c r="U175" s="325"/>
      <c r="V175" s="320"/>
    </row>
    <row r="176" spans="21:22" ht="18" customHeight="1">
      <c r="U176" s="325"/>
      <c r="V176" s="320"/>
    </row>
    <row r="177" spans="21:22" ht="18" customHeight="1">
      <c r="U177" s="325"/>
      <c r="V177" s="320"/>
    </row>
    <row r="178" spans="21:22" ht="18" customHeight="1">
      <c r="U178" s="325"/>
      <c r="V178" s="320"/>
    </row>
    <row r="179" spans="21:22" ht="18" customHeight="1">
      <c r="U179" s="325"/>
      <c r="V179" s="320"/>
    </row>
    <row r="180" spans="18:22" ht="18" customHeight="1">
      <c r="R180" s="320"/>
      <c r="U180" s="325"/>
      <c r="V180" s="320"/>
    </row>
    <row r="182" ht="18" customHeight="1">
      <c r="R182" s="320"/>
    </row>
    <row r="183" spans="18:21" ht="18" customHeight="1">
      <c r="R183" s="326"/>
      <c r="U183" s="325"/>
    </row>
    <row r="184" spans="21:22" ht="18" customHeight="1">
      <c r="U184" s="325"/>
      <c r="V184" s="320"/>
    </row>
    <row r="185" spans="21:22" ht="18" customHeight="1">
      <c r="U185" s="325"/>
      <c r="V185" s="320"/>
    </row>
    <row r="186" spans="21:22" ht="18" customHeight="1">
      <c r="U186" s="325"/>
      <c r="V186" s="320"/>
    </row>
    <row r="187" spans="21:22" ht="18" customHeight="1">
      <c r="U187" s="325"/>
      <c r="V187" s="320"/>
    </row>
    <row r="188" spans="21:22" ht="18" customHeight="1">
      <c r="U188" s="325"/>
      <c r="V188" s="320"/>
    </row>
    <row r="189" spans="21:22" ht="18" customHeight="1">
      <c r="U189" s="325"/>
      <c r="V189" s="320"/>
    </row>
    <row r="190" spans="21:22" ht="18" customHeight="1">
      <c r="U190" s="325"/>
      <c r="V190" s="320"/>
    </row>
    <row r="191" ht="18" customHeight="1">
      <c r="U191" s="320"/>
    </row>
    <row r="192" spans="18:21" ht="18" customHeight="1">
      <c r="R192" s="326"/>
      <c r="U192" s="325"/>
    </row>
    <row r="193" spans="21:22" ht="18" customHeight="1">
      <c r="U193" s="325"/>
      <c r="V193" s="320"/>
    </row>
    <row r="194" spans="21:22" ht="18" customHeight="1">
      <c r="U194" s="325"/>
      <c r="V194" s="320"/>
    </row>
    <row r="195" spans="21:22" ht="18" customHeight="1">
      <c r="U195" s="325"/>
      <c r="V195" s="320"/>
    </row>
    <row r="196" spans="21:22" ht="18" customHeight="1">
      <c r="U196" s="325"/>
      <c r="V196" s="320"/>
    </row>
    <row r="197" spans="21:22" ht="18" customHeight="1">
      <c r="U197" s="325"/>
      <c r="V197" s="320"/>
    </row>
    <row r="198" spans="21:22" ht="18" customHeight="1">
      <c r="U198" s="325"/>
      <c r="V198" s="320"/>
    </row>
    <row r="199" spans="21:22" ht="18" customHeight="1">
      <c r="U199" s="325"/>
      <c r="V199" s="320"/>
    </row>
    <row r="201" spans="18:21" ht="18" customHeight="1">
      <c r="R201" s="326"/>
      <c r="U201" s="325"/>
    </row>
    <row r="202" spans="21:22" ht="18" customHeight="1">
      <c r="U202" s="325"/>
      <c r="V202" s="320"/>
    </row>
    <row r="203" spans="21:22" ht="18" customHeight="1">
      <c r="U203" s="325"/>
      <c r="V203" s="320"/>
    </row>
    <row r="204" spans="21:22" ht="18" customHeight="1">
      <c r="U204" s="325"/>
      <c r="V204" s="320"/>
    </row>
    <row r="205" spans="21:22" ht="18" customHeight="1">
      <c r="U205" s="325"/>
      <c r="V205" s="320"/>
    </row>
    <row r="206" spans="21:22" ht="18" customHeight="1">
      <c r="U206" s="325"/>
      <c r="V206" s="320"/>
    </row>
    <row r="207" spans="21:22" ht="18" customHeight="1">
      <c r="U207" s="325"/>
      <c r="V207" s="320"/>
    </row>
    <row r="208" spans="21:22" ht="18" customHeight="1">
      <c r="U208" s="325"/>
      <c r="V208" s="320"/>
    </row>
    <row r="209" spans="21:22" ht="18" customHeight="1">
      <c r="U209" s="325"/>
      <c r="V209" s="320"/>
    </row>
    <row r="210" spans="21:22" ht="18" customHeight="1">
      <c r="U210" s="325"/>
      <c r="V210" s="320"/>
    </row>
    <row r="211" spans="21:22" ht="18" customHeight="1">
      <c r="U211" s="320"/>
      <c r="V211" s="323"/>
    </row>
    <row r="212" spans="21:22" ht="18" customHeight="1">
      <c r="U212" s="320"/>
      <c r="V212" s="323"/>
    </row>
    <row r="213" spans="18:22" ht="18" customHeight="1">
      <c r="R213" s="326"/>
      <c r="U213" s="320"/>
      <c r="V213" s="323"/>
    </row>
    <row r="214" spans="21:22" ht="18" customHeight="1">
      <c r="U214" s="320"/>
      <c r="V214" s="323"/>
    </row>
    <row r="215" spans="21:22" ht="18" customHeight="1">
      <c r="U215" s="320"/>
      <c r="V215" s="323"/>
    </row>
    <row r="216" spans="21:22" ht="18" customHeight="1">
      <c r="U216" s="320"/>
      <c r="V216" s="323"/>
    </row>
    <row r="217" spans="21:22" ht="18" customHeight="1">
      <c r="U217" s="320"/>
      <c r="V217" s="323"/>
    </row>
    <row r="218" spans="21:22" ht="18" customHeight="1">
      <c r="U218" s="320"/>
      <c r="V218" s="323"/>
    </row>
    <row r="219" spans="21:22" ht="18" customHeight="1">
      <c r="U219" s="325"/>
      <c r="V219" s="320"/>
    </row>
    <row r="220" spans="21:22" ht="18" customHeight="1">
      <c r="U220" s="325"/>
      <c r="V220" s="320"/>
    </row>
    <row r="221" spans="21:22" ht="18" customHeight="1">
      <c r="U221" s="320"/>
      <c r="V221" s="323"/>
    </row>
    <row r="222" spans="21:22" ht="18" customHeight="1">
      <c r="U222" s="320"/>
      <c r="V222" s="323"/>
    </row>
    <row r="223" spans="18:22" ht="18" customHeight="1">
      <c r="R223" s="326"/>
      <c r="U223" s="320"/>
      <c r="V223" s="323"/>
    </row>
    <row r="224" spans="21:22" ht="18" customHeight="1">
      <c r="U224" s="320"/>
      <c r="V224" s="323"/>
    </row>
    <row r="225" spans="21:22" ht="18" customHeight="1">
      <c r="U225" s="320"/>
      <c r="V225" s="323"/>
    </row>
    <row r="226" spans="21:22" ht="18" customHeight="1">
      <c r="U226" s="320"/>
      <c r="V226" s="323"/>
    </row>
    <row r="227" spans="21:22" ht="18" customHeight="1">
      <c r="U227" s="320"/>
      <c r="V227" s="323"/>
    </row>
    <row r="228" spans="21:22" ht="18" customHeight="1">
      <c r="U228" s="320"/>
      <c r="V228" s="323"/>
    </row>
    <row r="229" spans="21:22" ht="18" customHeight="1">
      <c r="U229" s="325"/>
      <c r="V229" s="320"/>
    </row>
    <row r="230" spans="21:22" ht="18" customHeight="1">
      <c r="U230" s="325"/>
      <c r="V230" s="320"/>
    </row>
    <row r="233" spans="18:21" ht="18" customHeight="1">
      <c r="R233" s="326"/>
      <c r="U233" s="325"/>
    </row>
    <row r="234" spans="18:22" ht="18" customHeight="1">
      <c r="R234" s="326"/>
      <c r="U234" s="325"/>
      <c r="V234" s="320"/>
    </row>
    <row r="235" spans="18:22" ht="18" customHeight="1">
      <c r="R235" s="326"/>
      <c r="U235" s="325"/>
      <c r="V235" s="320"/>
    </row>
    <row r="236" spans="18:22" ht="18" customHeight="1">
      <c r="R236" s="326"/>
      <c r="U236" s="325"/>
      <c r="V236" s="320"/>
    </row>
    <row r="237" spans="18:22" ht="18" customHeight="1">
      <c r="R237" s="326"/>
      <c r="U237" s="325"/>
      <c r="V237" s="320"/>
    </row>
    <row r="238" spans="18:22" ht="18" customHeight="1">
      <c r="R238" s="326"/>
      <c r="U238" s="325"/>
      <c r="V238" s="320"/>
    </row>
    <row r="239" spans="18:22" ht="18" customHeight="1">
      <c r="R239" s="326"/>
      <c r="U239" s="325"/>
      <c r="V239" s="320"/>
    </row>
    <row r="240" spans="18:22" ht="18" customHeight="1">
      <c r="R240" s="326"/>
      <c r="U240" s="325"/>
      <c r="V240" s="320"/>
    </row>
    <row r="241" ht="18" customHeight="1">
      <c r="R241" s="326"/>
    </row>
    <row r="242" ht="18" customHeight="1">
      <c r="R242" s="326"/>
    </row>
    <row r="243" spans="18:21" ht="18" customHeight="1">
      <c r="R243" s="326"/>
      <c r="U243" s="325"/>
    </row>
    <row r="244" spans="18:22" ht="18" customHeight="1">
      <c r="R244" s="326"/>
      <c r="U244" s="325"/>
      <c r="V244" s="320"/>
    </row>
    <row r="245" spans="18:22" ht="18" customHeight="1">
      <c r="R245" s="326"/>
      <c r="U245" s="325"/>
      <c r="V245" s="320"/>
    </row>
    <row r="246" spans="18:22" ht="18" customHeight="1">
      <c r="R246" s="326"/>
      <c r="U246" s="325"/>
      <c r="V246" s="320"/>
    </row>
    <row r="247" spans="18:22" ht="18" customHeight="1">
      <c r="R247" s="326"/>
      <c r="U247" s="325"/>
      <c r="V247" s="320"/>
    </row>
    <row r="248" spans="18:22" ht="18" customHeight="1">
      <c r="R248" s="326"/>
      <c r="U248" s="325"/>
      <c r="V248" s="320"/>
    </row>
    <row r="249" spans="18:22" ht="18" customHeight="1">
      <c r="R249" s="326"/>
      <c r="U249" s="325"/>
      <c r="V249" s="320"/>
    </row>
    <row r="250" spans="18:22" ht="18" customHeight="1">
      <c r="R250" s="326"/>
      <c r="U250" s="325"/>
      <c r="V250" s="320"/>
    </row>
    <row r="251" ht="18" customHeight="1">
      <c r="R251" s="326"/>
    </row>
    <row r="252" ht="18" customHeight="1">
      <c r="R252" s="326"/>
    </row>
    <row r="253" spans="18:21" ht="18" customHeight="1">
      <c r="R253" s="326"/>
      <c r="U253" s="325"/>
    </row>
    <row r="254" spans="18:22" ht="18" customHeight="1">
      <c r="R254" s="326"/>
      <c r="U254" s="325"/>
      <c r="V254" s="320"/>
    </row>
    <row r="255" spans="18:22" ht="18" customHeight="1">
      <c r="R255" s="326"/>
      <c r="U255" s="325"/>
      <c r="V255" s="320"/>
    </row>
    <row r="256" spans="18:22" ht="18" customHeight="1">
      <c r="R256" s="326"/>
      <c r="U256" s="325"/>
      <c r="V256" s="320"/>
    </row>
    <row r="257" spans="18:22" ht="18" customHeight="1">
      <c r="R257" s="326"/>
      <c r="U257" s="325"/>
      <c r="V257" s="320"/>
    </row>
    <row r="258" spans="18:22" ht="18" customHeight="1">
      <c r="R258" s="326"/>
      <c r="U258" s="325"/>
      <c r="V258" s="320"/>
    </row>
    <row r="259" spans="18:22" ht="18" customHeight="1">
      <c r="R259" s="326"/>
      <c r="U259" s="325"/>
      <c r="V259" s="320"/>
    </row>
    <row r="260" spans="18:22" ht="18" customHeight="1">
      <c r="R260" s="326"/>
      <c r="U260" s="325"/>
      <c r="V260" s="320"/>
    </row>
    <row r="261" ht="18" customHeight="1">
      <c r="R261" s="326"/>
    </row>
    <row r="262" ht="18" customHeight="1">
      <c r="R262" s="326"/>
    </row>
    <row r="263" spans="18:21" ht="18" customHeight="1">
      <c r="R263" s="326"/>
      <c r="U263" s="325"/>
    </row>
    <row r="264" spans="21:22" ht="18" customHeight="1">
      <c r="U264" s="325"/>
      <c r="V264" s="320"/>
    </row>
    <row r="265" spans="21:22" ht="18" customHeight="1">
      <c r="U265" s="325"/>
      <c r="V265" s="320"/>
    </row>
    <row r="266" spans="21:22" ht="18" customHeight="1">
      <c r="U266" s="325"/>
      <c r="V266" s="320"/>
    </row>
    <row r="267" spans="21:22" ht="18" customHeight="1">
      <c r="U267" s="325"/>
      <c r="V267" s="320"/>
    </row>
    <row r="268" spans="21:22" ht="18" customHeight="1">
      <c r="U268" s="325"/>
      <c r="V268" s="320"/>
    </row>
    <row r="269" spans="21:22" ht="18" customHeight="1">
      <c r="U269" s="325"/>
      <c r="V269" s="320"/>
    </row>
    <row r="270" spans="21:22" ht="18" customHeight="1">
      <c r="U270" s="325"/>
      <c r="V270" s="320"/>
    </row>
    <row r="273" spans="18:21" ht="18" customHeight="1">
      <c r="R273" s="326"/>
      <c r="U273" s="325"/>
    </row>
    <row r="274" spans="21:22" ht="18" customHeight="1">
      <c r="U274" s="325"/>
      <c r="V274" s="320"/>
    </row>
    <row r="275" spans="21:22" ht="18" customHeight="1">
      <c r="U275" s="325"/>
      <c r="V275" s="320"/>
    </row>
    <row r="276" spans="21:22" ht="18" customHeight="1">
      <c r="U276" s="325"/>
      <c r="V276" s="320"/>
    </row>
    <row r="277" spans="21:22" ht="18" customHeight="1">
      <c r="U277" s="325"/>
      <c r="V277" s="320"/>
    </row>
    <row r="278" spans="21:22" ht="18" customHeight="1">
      <c r="U278" s="325"/>
      <c r="V278" s="320"/>
    </row>
    <row r="279" spans="21:22" ht="18" customHeight="1">
      <c r="U279" s="325"/>
      <c r="V279" s="320"/>
    </row>
    <row r="280" spans="21:22" ht="18" customHeight="1">
      <c r="U280" s="325"/>
      <c r="V280" s="320"/>
    </row>
    <row r="282" spans="18:21" ht="18" customHeight="1">
      <c r="R282" s="326"/>
      <c r="U282" s="325"/>
    </row>
    <row r="283" spans="21:22" ht="18" customHeight="1">
      <c r="U283" s="325"/>
      <c r="V283" s="320"/>
    </row>
    <row r="284" spans="21:22" ht="18" customHeight="1">
      <c r="U284" s="325"/>
      <c r="V284" s="320"/>
    </row>
    <row r="285" spans="21:22" ht="18" customHeight="1">
      <c r="U285" s="325"/>
      <c r="V285" s="320"/>
    </row>
    <row r="286" spans="21:22" ht="18" customHeight="1">
      <c r="U286" s="325"/>
      <c r="V286" s="320"/>
    </row>
    <row r="287" spans="21:22" ht="18" customHeight="1">
      <c r="U287" s="325"/>
      <c r="V287" s="320"/>
    </row>
    <row r="288" spans="21:22" ht="18" customHeight="1">
      <c r="U288" s="325"/>
      <c r="V288" s="320"/>
    </row>
    <row r="289" spans="21:22" ht="18" customHeight="1">
      <c r="U289" s="325"/>
      <c r="V289" s="320"/>
    </row>
    <row r="292" spans="18:21" ht="18" customHeight="1">
      <c r="R292" s="326"/>
      <c r="U292" s="325"/>
    </row>
    <row r="293" spans="21:22" ht="18" customHeight="1">
      <c r="U293" s="325"/>
      <c r="V293" s="320"/>
    </row>
    <row r="294" spans="21:22" ht="18" customHeight="1">
      <c r="U294" s="325"/>
      <c r="V294" s="320"/>
    </row>
    <row r="295" spans="21:22" ht="18" customHeight="1">
      <c r="U295" s="325"/>
      <c r="V295" s="320"/>
    </row>
    <row r="296" spans="21:22" ht="18" customHeight="1">
      <c r="U296" s="325"/>
      <c r="V296" s="320"/>
    </row>
    <row r="297" spans="21:22" ht="18" customHeight="1">
      <c r="U297" s="325"/>
      <c r="V297" s="320"/>
    </row>
    <row r="298" spans="21:22" ht="18" customHeight="1">
      <c r="U298" s="325"/>
      <c r="V298" s="320"/>
    </row>
    <row r="299" spans="21:22" ht="18" customHeight="1">
      <c r="U299" s="325"/>
      <c r="V299" s="320"/>
    </row>
    <row r="302" ht="18" customHeight="1">
      <c r="U302" s="325"/>
    </row>
    <row r="303" spans="21:22" ht="18" customHeight="1">
      <c r="U303" s="325"/>
      <c r="V303" s="320"/>
    </row>
    <row r="304" spans="21:22" ht="18" customHeight="1">
      <c r="U304" s="325"/>
      <c r="V304" s="320"/>
    </row>
    <row r="305" spans="21:22" ht="18" customHeight="1">
      <c r="U305" s="325"/>
      <c r="V305" s="320"/>
    </row>
    <row r="306" spans="21:22" ht="18" customHeight="1">
      <c r="U306" s="325"/>
      <c r="V306" s="320"/>
    </row>
    <row r="307" spans="21:22" ht="18" customHeight="1">
      <c r="U307" s="325"/>
      <c r="V307" s="320"/>
    </row>
    <row r="308" spans="21:22" ht="18" customHeight="1">
      <c r="U308" s="325"/>
      <c r="V308" s="320"/>
    </row>
    <row r="309" spans="21:22" ht="18" customHeight="1">
      <c r="U309" s="325"/>
      <c r="V309" s="320"/>
    </row>
    <row r="311" ht="18" customHeight="1">
      <c r="U311" s="327"/>
    </row>
    <row r="312" spans="19:20" ht="18" customHeight="1">
      <c r="S312" s="325"/>
      <c r="T312" s="327"/>
    </row>
    <row r="313" spans="19:20" ht="18" customHeight="1">
      <c r="S313" s="325"/>
      <c r="T313" s="327"/>
    </row>
    <row r="314" spans="19:20" ht="18" customHeight="1">
      <c r="S314" s="325"/>
      <c r="T314" s="327"/>
    </row>
    <row r="315" spans="19:20" ht="18" customHeight="1">
      <c r="S315" s="325"/>
      <c r="T315" s="327"/>
    </row>
    <row r="316" spans="19:20" ht="18" customHeight="1">
      <c r="S316" s="325"/>
      <c r="T316" s="327"/>
    </row>
    <row r="317" spans="19:20" ht="18" customHeight="1">
      <c r="S317" s="325"/>
      <c r="T317" s="327"/>
    </row>
    <row r="318" ht="18" customHeight="1">
      <c r="S318" s="325"/>
    </row>
    <row r="320" ht="18" customHeight="1">
      <c r="U320" s="320"/>
    </row>
    <row r="322" ht="18" customHeight="1">
      <c r="U322" s="327"/>
    </row>
    <row r="323" ht="18" customHeight="1">
      <c r="U323" s="327"/>
    </row>
    <row r="324" ht="18" customHeight="1">
      <c r="U324" s="327"/>
    </row>
    <row r="325" spans="21:22" ht="18" customHeight="1">
      <c r="U325" s="327"/>
      <c r="V325" s="328"/>
    </row>
    <row r="326" spans="21:22" ht="18" customHeight="1">
      <c r="U326" s="327"/>
      <c r="V326" s="328"/>
    </row>
    <row r="327" spans="21:22" ht="18" customHeight="1">
      <c r="U327" s="327"/>
      <c r="V327" s="328"/>
    </row>
    <row r="328" spans="21:22" ht="18" customHeight="1">
      <c r="U328" s="327"/>
      <c r="V328" s="328"/>
    </row>
    <row r="329" spans="21:22" ht="18" customHeight="1">
      <c r="U329" s="327"/>
      <c r="V329" s="328"/>
    </row>
    <row r="330" spans="21:22" ht="18" customHeight="1">
      <c r="U330" s="327"/>
      <c r="V330" s="328"/>
    </row>
    <row r="331" spans="21:22" ht="18" customHeight="1">
      <c r="U331" s="327"/>
      <c r="V331" s="328"/>
    </row>
    <row r="333" ht="18" customHeight="1">
      <c r="X333" s="327"/>
    </row>
    <row r="334" ht="18" customHeight="1">
      <c r="X334" s="327"/>
    </row>
    <row r="335" ht="18" customHeight="1">
      <c r="X335" s="327"/>
    </row>
    <row r="336" ht="18" customHeight="1">
      <c r="X336" s="327"/>
    </row>
    <row r="337" ht="18" customHeight="1">
      <c r="X337" s="327"/>
    </row>
    <row r="338" ht="18" customHeight="1">
      <c r="X338" s="327"/>
    </row>
    <row r="339" ht="18" customHeight="1">
      <c r="X339" s="327"/>
    </row>
    <row r="340" ht="18" customHeight="1">
      <c r="X340" s="327"/>
    </row>
    <row r="341" ht="18" customHeight="1">
      <c r="X341" s="327"/>
    </row>
    <row r="342" ht="18" customHeight="1">
      <c r="X342" s="327"/>
    </row>
    <row r="343" ht="18" customHeight="1">
      <c r="X343" s="327"/>
    </row>
    <row r="344" ht="18" customHeight="1">
      <c r="X344" s="327"/>
    </row>
    <row r="345" ht="18" customHeight="1" thickBot="1"/>
    <row r="346" spans="19:20" ht="18" customHeight="1" thickBot="1">
      <c r="S346" s="329"/>
      <c r="T346" s="330"/>
    </row>
    <row r="347" spans="20:25" ht="18" customHeight="1">
      <c r="T347" s="330"/>
      <c r="V347" s="320"/>
      <c r="X347" s="325"/>
      <c r="Y347" s="317"/>
    </row>
    <row r="348" spans="20:25" ht="18" customHeight="1">
      <c r="T348" s="330"/>
      <c r="V348" s="320"/>
      <c r="X348" s="325"/>
      <c r="Y348" s="317"/>
    </row>
    <row r="349" spans="20:25" ht="18" customHeight="1">
      <c r="T349" s="330"/>
      <c r="V349" s="320"/>
      <c r="X349" s="325"/>
      <c r="Y349" s="317"/>
    </row>
    <row r="350" spans="20:25" ht="18" customHeight="1">
      <c r="T350" s="330"/>
      <c r="V350" s="320"/>
      <c r="X350" s="325"/>
      <c r="Y350" s="317"/>
    </row>
    <row r="351" spans="20:25" ht="18" customHeight="1">
      <c r="T351" s="330"/>
      <c r="V351" s="320"/>
      <c r="X351" s="325"/>
      <c r="Y351" s="317"/>
    </row>
    <row r="352" spans="20:25" ht="18" customHeight="1">
      <c r="T352" s="330"/>
      <c r="V352" s="320"/>
      <c r="X352" s="325"/>
      <c r="Y352" s="317"/>
    </row>
    <row r="353" ht="18" customHeight="1">
      <c r="T353" s="330"/>
    </row>
    <row r="354" spans="24:25" ht="18" customHeight="1">
      <c r="X354" s="317"/>
      <c r="Y354" s="317"/>
    </row>
    <row r="355" spans="24:25" ht="18" customHeight="1">
      <c r="X355" s="317"/>
      <c r="Y355" s="317"/>
    </row>
    <row r="356" spans="24:25" ht="18" customHeight="1">
      <c r="X356" s="317"/>
      <c r="Y356" s="317"/>
    </row>
    <row r="357" spans="20:25" ht="18" customHeight="1">
      <c r="T357" s="330"/>
      <c r="U357" s="320"/>
      <c r="X357" s="317"/>
      <c r="Y357" s="317"/>
    </row>
    <row r="358" spans="20:25" ht="18" customHeight="1">
      <c r="T358" s="330"/>
      <c r="U358" s="320"/>
      <c r="X358" s="317"/>
      <c r="Y358" s="317"/>
    </row>
    <row r="359" spans="20:25" ht="18" customHeight="1">
      <c r="T359" s="330"/>
      <c r="U359" s="320"/>
      <c r="X359" s="317"/>
      <c r="Y359" s="317"/>
    </row>
    <row r="360" spans="20:21" ht="18" customHeight="1">
      <c r="T360" s="330"/>
      <c r="U360" s="320"/>
    </row>
    <row r="361" spans="20:21" ht="18" customHeight="1">
      <c r="T361" s="330"/>
      <c r="U361" s="320"/>
    </row>
    <row r="362" spans="20:23" ht="18" customHeight="1">
      <c r="T362" s="330"/>
      <c r="U362" s="320"/>
      <c r="W362" s="331"/>
    </row>
    <row r="363" ht="18" customHeight="1">
      <c r="T363" s="330"/>
    </row>
    <row r="369" ht="18" customHeight="1">
      <c r="V369" s="331"/>
    </row>
    <row r="371" ht="18" customHeight="1" thickBot="1"/>
    <row r="372" ht="18" customHeight="1" thickBot="1">
      <c r="V372" s="332"/>
    </row>
  </sheetData>
  <sheetProtection password="C61F" sheet="1"/>
  <autoFilter ref="A15:AA95"/>
  <mergeCells count="128">
    <mergeCell ref="V80:V95"/>
    <mergeCell ref="W80:W95"/>
    <mergeCell ref="X80:X95"/>
    <mergeCell ref="Y80:Y95"/>
    <mergeCell ref="Z80:Z95"/>
    <mergeCell ref="AA80:AA95"/>
    <mergeCell ref="P80:P95"/>
    <mergeCell ref="Q80:Q95"/>
    <mergeCell ref="R80:R95"/>
    <mergeCell ref="S80:S95"/>
    <mergeCell ref="T80:T95"/>
    <mergeCell ref="U80:U95"/>
    <mergeCell ref="H80:H95"/>
    <mergeCell ref="I80:I95"/>
    <mergeCell ref="K80:K95"/>
    <mergeCell ref="M80:M95"/>
    <mergeCell ref="N80:N95"/>
    <mergeCell ref="O80:O95"/>
    <mergeCell ref="V64:V79"/>
    <mergeCell ref="W64:W79"/>
    <mergeCell ref="X64:X79"/>
    <mergeCell ref="Y64:Y79"/>
    <mergeCell ref="Z64:Z79"/>
    <mergeCell ref="AA64:AA79"/>
    <mergeCell ref="P64:P79"/>
    <mergeCell ref="Q64:Q79"/>
    <mergeCell ref="R64:R79"/>
    <mergeCell ref="S64:S79"/>
    <mergeCell ref="T64:T79"/>
    <mergeCell ref="U64:U79"/>
    <mergeCell ref="X48:X63"/>
    <mergeCell ref="Y48:Y63"/>
    <mergeCell ref="Z48:Z63"/>
    <mergeCell ref="AA48:AA63"/>
    <mergeCell ref="H64:H79"/>
    <mergeCell ref="I64:I79"/>
    <mergeCell ref="K64:K79"/>
    <mergeCell ref="M64:M79"/>
    <mergeCell ref="N64:N79"/>
    <mergeCell ref="O64:O79"/>
    <mergeCell ref="R48:R63"/>
    <mergeCell ref="S48:S63"/>
    <mergeCell ref="T48:T63"/>
    <mergeCell ref="U48:U63"/>
    <mergeCell ref="V48:V63"/>
    <mergeCell ref="W48:W63"/>
    <mergeCell ref="AA32:AA47"/>
    <mergeCell ref="H48:H63"/>
    <mergeCell ref="I48:I63"/>
    <mergeCell ref="J48:J63"/>
    <mergeCell ref="K48:K63"/>
    <mergeCell ref="M48:M63"/>
    <mergeCell ref="N48:N63"/>
    <mergeCell ref="O48:O63"/>
    <mergeCell ref="P48:P63"/>
    <mergeCell ref="Q48:Q63"/>
    <mergeCell ref="U32:U47"/>
    <mergeCell ref="V32:V47"/>
    <mergeCell ref="W32:W47"/>
    <mergeCell ref="X32:X47"/>
    <mergeCell ref="Y32:Y47"/>
    <mergeCell ref="Z32:Z47"/>
    <mergeCell ref="O32:O47"/>
    <mergeCell ref="P32:P47"/>
    <mergeCell ref="Q32:Q47"/>
    <mergeCell ref="R32:R47"/>
    <mergeCell ref="S32:S47"/>
    <mergeCell ref="T32:T47"/>
    <mergeCell ref="Y16:Y31"/>
    <mergeCell ref="Z16:Z31"/>
    <mergeCell ref="AA16:AA31"/>
    <mergeCell ref="H32:H47"/>
    <mergeCell ref="I32:I47"/>
    <mergeCell ref="J32:J47"/>
    <mergeCell ref="K32:K47"/>
    <mergeCell ref="L32:L47"/>
    <mergeCell ref="M32:M47"/>
    <mergeCell ref="N32:N47"/>
    <mergeCell ref="S16:S31"/>
    <mergeCell ref="T16:T31"/>
    <mergeCell ref="U16:U31"/>
    <mergeCell ref="V16:V31"/>
    <mergeCell ref="W16:W31"/>
    <mergeCell ref="X16:X31"/>
    <mergeCell ref="M16:M30"/>
    <mergeCell ref="N16:N31"/>
    <mergeCell ref="O16:O31"/>
    <mergeCell ref="P16:P31"/>
    <mergeCell ref="Q16:Q31"/>
    <mergeCell ref="R16:R31"/>
    <mergeCell ref="AO14:AP14"/>
    <mergeCell ref="AQ14:AR14"/>
    <mergeCell ref="AZ14:BA14"/>
    <mergeCell ref="BB14:BC14"/>
    <mergeCell ref="BD14:BE14"/>
    <mergeCell ref="H16:H31"/>
    <mergeCell ref="I16:I31"/>
    <mergeCell ref="J16:J31"/>
    <mergeCell ref="K16:K31"/>
    <mergeCell ref="L16:L31"/>
    <mergeCell ref="AC14:AD14"/>
    <mergeCell ref="AE14:AF14"/>
    <mergeCell ref="AG14:AH14"/>
    <mergeCell ref="AI14:AJ14"/>
    <mergeCell ref="AK14:AL14"/>
    <mergeCell ref="AM14:AN14"/>
    <mergeCell ref="W14:W15"/>
    <mergeCell ref="X14:X15"/>
    <mergeCell ref="Y14:Y15"/>
    <mergeCell ref="Z14:Z15"/>
    <mergeCell ref="AA14:AA15"/>
    <mergeCell ref="AB14:AB15"/>
    <mergeCell ref="AK1:AN8"/>
    <mergeCell ref="AO1:AQ8"/>
    <mergeCell ref="G14:G15"/>
    <mergeCell ref="H14:H15"/>
    <mergeCell ref="I14:I15"/>
    <mergeCell ref="J14:L14"/>
    <mergeCell ref="O14:P14"/>
    <mergeCell ref="Q14:R14"/>
    <mergeCell ref="S14:T14"/>
    <mergeCell ref="U14:V14"/>
    <mergeCell ref="A1:D8"/>
    <mergeCell ref="E1:N8"/>
    <mergeCell ref="O1:R8"/>
    <mergeCell ref="S1:U8"/>
    <mergeCell ref="W1:Y8"/>
    <mergeCell ref="Z1:AJ8"/>
  </mergeCells>
  <conditionalFormatting sqref="Q96:T96 AZ96:BE96">
    <cfRule type="cellIs" priority="2" dxfId="4" operator="notEqual" stopIfTrue="1">
      <formula>#REF!</formula>
    </cfRule>
  </conditionalFormatting>
  <conditionalFormatting sqref="Q16:V95">
    <cfRule type="cellIs" priority="1" dxfId="5" operator="notEqual" stopIfTrue="1">
      <formula>AZ16</formula>
    </cfRule>
  </conditionalFormatting>
  <dataValidations count="1">
    <dataValidation type="whole" allowBlank="1" showInputMessage="1" showErrorMessage="1" sqref="AC16:AR95">
      <formula1>0</formula1>
      <formula2>99999999999</formula2>
    </dataValidation>
  </dataValidations>
  <printOptions/>
  <pageMargins left="0.7" right="0.7" top="0.75" bottom="0.75" header="0.3" footer="0.3"/>
  <pageSetup horizontalDpi="600" verticalDpi="600" orientation="landscape" r:id="rId4"/>
  <drawing r:id="rId3"/>
  <legacyDrawing r:id="rId2"/>
</worksheet>
</file>

<file path=xl/worksheets/sheet2.xml><?xml version="1.0" encoding="utf-8"?>
<worksheet xmlns="http://schemas.openxmlformats.org/spreadsheetml/2006/main" xmlns:r="http://schemas.openxmlformats.org/officeDocument/2006/relationships">
  <sheetPr codeName="Hoja3">
    <tabColor rgb="FFFFC000"/>
  </sheetPr>
  <dimension ref="A1:BH44"/>
  <sheetViews>
    <sheetView showGridLines="0" zoomScale="95" zoomScaleNormal="95" zoomScalePageLayoutView="0" workbookViewId="0" topLeftCell="C9">
      <selection activeCell="F15" sqref="F15"/>
    </sheetView>
  </sheetViews>
  <sheetFormatPr defaultColWidth="11.421875" defaultRowHeight="15.75" customHeight="1" outlineLevelRow="2"/>
  <cols>
    <col min="1" max="1" width="7.00390625" style="2" hidden="1" customWidth="1"/>
    <col min="2" max="2" width="8.140625" style="2" hidden="1" customWidth="1"/>
    <col min="3" max="3" width="11.00390625" style="2" customWidth="1"/>
    <col min="4" max="4" width="23.28125" style="2" customWidth="1"/>
    <col min="5" max="5" width="6.8515625" style="2" customWidth="1"/>
    <col min="6" max="6" width="38.00390625" style="2" customWidth="1"/>
    <col min="7" max="7" width="11.421875" style="2" customWidth="1"/>
    <col min="8" max="8" width="9.00390625" style="2" customWidth="1"/>
    <col min="9" max="9" width="10.28125" style="2" customWidth="1"/>
    <col min="10" max="10" width="31.28125" style="2" customWidth="1"/>
    <col min="11" max="11" width="12.7109375" style="2" customWidth="1"/>
    <col min="12" max="12" width="13.140625" style="336" customWidth="1"/>
    <col min="13" max="13" width="19.7109375" style="2" customWidth="1"/>
    <col min="14" max="14" width="18.8515625" style="2" customWidth="1"/>
    <col min="15" max="15" width="17.140625" style="2" customWidth="1"/>
    <col min="16" max="16" width="18.421875" style="2" customWidth="1"/>
    <col min="17" max="17" width="25.28125" style="2" customWidth="1"/>
    <col min="18" max="18" width="21.00390625" style="2" customWidth="1"/>
    <col min="19" max="19" width="54.28125" style="2" customWidth="1"/>
    <col min="20" max="20" width="50.7109375" style="2" customWidth="1"/>
    <col min="21" max="21" width="19.421875" style="2" customWidth="1"/>
    <col min="22" max="22" width="19.8515625" style="2" customWidth="1"/>
    <col min="23" max="23" width="9.7109375" style="2" customWidth="1"/>
    <col min="24" max="25" width="15.7109375" style="2" customWidth="1"/>
    <col min="26" max="26" width="9.7109375" style="2" customWidth="1"/>
    <col min="27" max="28" width="15.7109375" style="2" customWidth="1"/>
    <col min="29" max="29" width="9.7109375" style="2" customWidth="1"/>
    <col min="30" max="31" width="15.7109375" style="2" customWidth="1"/>
    <col min="32" max="32" width="9.7109375" style="2" customWidth="1"/>
    <col min="33" max="34" width="15.7109375" style="2" customWidth="1"/>
    <col min="35" max="35" width="9.7109375" style="2" customWidth="1"/>
    <col min="36" max="37" width="15.7109375" style="2" customWidth="1"/>
    <col min="38" max="38" width="9.7109375" style="2" customWidth="1"/>
    <col min="39" max="40" width="15.7109375" style="2" customWidth="1"/>
    <col min="41" max="41" width="9.7109375" style="2" customWidth="1"/>
    <col min="42" max="43" width="15.7109375" style="2" customWidth="1"/>
    <col min="44" max="44" width="9.7109375" style="2" customWidth="1"/>
    <col min="45" max="46" width="15.7109375" style="2" customWidth="1"/>
    <col min="47" max="47" width="9.7109375" style="2" customWidth="1"/>
    <col min="48" max="53" width="11.421875" style="2" customWidth="1"/>
    <col min="54" max="54" width="16.421875" style="2" customWidth="1"/>
    <col min="55" max="55" width="15.421875" style="2" bestFit="1" customWidth="1"/>
    <col min="56" max="56" width="14.28125" style="2" customWidth="1"/>
    <col min="57" max="57" width="16.57421875" style="224" customWidth="1"/>
    <col min="58" max="58" width="14.57421875" style="2" bestFit="1" customWidth="1"/>
    <col min="59" max="59" width="11.421875" style="2" customWidth="1"/>
    <col min="60" max="60" width="15.00390625" style="2" bestFit="1" customWidth="1"/>
    <col min="61" max="16384" width="11.421875" style="2" customWidth="1"/>
  </cols>
  <sheetData>
    <row r="1" spans="1:57" s="189" customFormat="1" ht="15.75" customHeight="1">
      <c r="A1" s="182"/>
      <c r="B1" s="183"/>
      <c r="C1" s="185"/>
      <c r="D1" s="186" t="s">
        <v>168</v>
      </c>
      <c r="E1" s="187"/>
      <c r="F1" s="187"/>
      <c r="G1" s="187"/>
      <c r="H1" s="187"/>
      <c r="I1" s="188"/>
      <c r="J1" s="179" t="s">
        <v>80</v>
      </c>
      <c r="K1" s="180"/>
      <c r="L1" s="180"/>
      <c r="M1" s="181"/>
      <c r="N1" s="186"/>
      <c r="O1" s="188"/>
      <c r="P1" s="186"/>
      <c r="Q1" s="187"/>
      <c r="R1" s="188"/>
      <c r="S1" s="204" t="s">
        <v>169</v>
      </c>
      <c r="T1" s="205"/>
      <c r="U1" s="205"/>
      <c r="V1" s="205"/>
      <c r="W1" s="205"/>
      <c r="X1" s="205"/>
      <c r="Y1" s="205"/>
      <c r="Z1" s="205"/>
      <c r="AA1" s="206"/>
      <c r="AB1" s="179" t="s">
        <v>80</v>
      </c>
      <c r="AC1" s="180"/>
      <c r="AD1" s="180"/>
      <c r="AE1" s="181"/>
      <c r="AF1" s="333"/>
      <c r="AG1" s="333"/>
      <c r="AH1" s="186"/>
      <c r="AI1" s="187"/>
      <c r="AJ1" s="188"/>
      <c r="AK1" s="204" t="s">
        <v>170</v>
      </c>
      <c r="AL1" s="205"/>
      <c r="AM1" s="205"/>
      <c r="AN1" s="205"/>
      <c r="AO1" s="205"/>
      <c r="AP1" s="205"/>
      <c r="AQ1" s="205"/>
      <c r="AR1" s="206"/>
      <c r="AS1" s="179" t="s">
        <v>80</v>
      </c>
      <c r="AT1" s="180"/>
      <c r="AU1" s="180"/>
      <c r="AV1" s="181"/>
      <c r="AW1" s="182"/>
      <c r="AX1" s="183"/>
      <c r="AY1" s="185"/>
      <c r="BE1" s="190"/>
    </row>
    <row r="2" spans="1:57" s="189" customFormat="1" ht="15.75" customHeight="1">
      <c r="A2" s="200"/>
      <c r="B2" s="201"/>
      <c r="C2" s="203"/>
      <c r="D2" s="204"/>
      <c r="E2" s="205"/>
      <c r="F2" s="205"/>
      <c r="G2" s="205"/>
      <c r="H2" s="205"/>
      <c r="I2" s="206"/>
      <c r="J2" s="197"/>
      <c r="K2" s="198"/>
      <c r="L2" s="198"/>
      <c r="M2" s="199"/>
      <c r="N2" s="204"/>
      <c r="O2" s="206"/>
      <c r="P2" s="204"/>
      <c r="Q2" s="205"/>
      <c r="R2" s="206"/>
      <c r="S2" s="204"/>
      <c r="T2" s="205"/>
      <c r="U2" s="205"/>
      <c r="V2" s="205"/>
      <c r="W2" s="205"/>
      <c r="X2" s="205"/>
      <c r="Y2" s="205"/>
      <c r="Z2" s="205"/>
      <c r="AA2" s="206"/>
      <c r="AB2" s="197"/>
      <c r="AC2" s="198"/>
      <c r="AD2" s="198"/>
      <c r="AE2" s="199"/>
      <c r="AF2" s="334"/>
      <c r="AG2" s="334"/>
      <c r="AH2" s="204"/>
      <c r="AI2" s="205"/>
      <c r="AJ2" s="206"/>
      <c r="AK2" s="204"/>
      <c r="AL2" s="205"/>
      <c r="AM2" s="205"/>
      <c r="AN2" s="205"/>
      <c r="AO2" s="205"/>
      <c r="AP2" s="205"/>
      <c r="AQ2" s="205"/>
      <c r="AR2" s="206"/>
      <c r="AS2" s="197"/>
      <c r="AT2" s="198"/>
      <c r="AU2" s="198"/>
      <c r="AV2" s="199"/>
      <c r="AW2" s="200"/>
      <c r="AX2" s="201"/>
      <c r="AY2" s="203"/>
      <c r="BE2" s="190"/>
    </row>
    <row r="3" spans="1:57" s="189" customFormat="1" ht="15.75" customHeight="1">
      <c r="A3" s="200"/>
      <c r="B3" s="201"/>
      <c r="C3" s="203"/>
      <c r="D3" s="204"/>
      <c r="E3" s="205"/>
      <c r="F3" s="205"/>
      <c r="G3" s="205"/>
      <c r="H3" s="205"/>
      <c r="I3" s="206"/>
      <c r="J3" s="197"/>
      <c r="K3" s="198"/>
      <c r="L3" s="198"/>
      <c r="M3" s="199"/>
      <c r="N3" s="204"/>
      <c r="O3" s="206"/>
      <c r="P3" s="204"/>
      <c r="Q3" s="205"/>
      <c r="R3" s="206"/>
      <c r="S3" s="204"/>
      <c r="T3" s="205"/>
      <c r="U3" s="205"/>
      <c r="V3" s="205"/>
      <c r="W3" s="205"/>
      <c r="X3" s="205"/>
      <c r="Y3" s="205"/>
      <c r="Z3" s="205"/>
      <c r="AA3" s="206"/>
      <c r="AB3" s="197"/>
      <c r="AC3" s="198"/>
      <c r="AD3" s="198"/>
      <c r="AE3" s="199"/>
      <c r="AF3" s="334"/>
      <c r="AG3" s="334"/>
      <c r="AH3" s="204"/>
      <c r="AI3" s="205"/>
      <c r="AJ3" s="206"/>
      <c r="AK3" s="204"/>
      <c r="AL3" s="205"/>
      <c r="AM3" s="205"/>
      <c r="AN3" s="205"/>
      <c r="AO3" s="205"/>
      <c r="AP3" s="205"/>
      <c r="AQ3" s="205"/>
      <c r="AR3" s="206"/>
      <c r="AS3" s="197"/>
      <c r="AT3" s="198"/>
      <c r="AU3" s="198"/>
      <c r="AV3" s="199"/>
      <c r="AW3" s="200"/>
      <c r="AX3" s="201"/>
      <c r="AY3" s="203"/>
      <c r="BE3" s="190"/>
    </row>
    <row r="4" spans="1:57" s="189" customFormat="1" ht="15.75" customHeight="1">
      <c r="A4" s="200"/>
      <c r="B4" s="201"/>
      <c r="C4" s="203"/>
      <c r="D4" s="204"/>
      <c r="E4" s="205"/>
      <c r="F4" s="205"/>
      <c r="G4" s="205"/>
      <c r="H4" s="205"/>
      <c r="I4" s="206"/>
      <c r="J4" s="197"/>
      <c r="K4" s="198"/>
      <c r="L4" s="198"/>
      <c r="M4" s="199"/>
      <c r="N4" s="204"/>
      <c r="O4" s="206"/>
      <c r="P4" s="204"/>
      <c r="Q4" s="205"/>
      <c r="R4" s="206"/>
      <c r="S4" s="204"/>
      <c r="T4" s="205"/>
      <c r="U4" s="205"/>
      <c r="V4" s="205"/>
      <c r="W4" s="205"/>
      <c r="X4" s="205"/>
      <c r="Y4" s="205"/>
      <c r="Z4" s="205"/>
      <c r="AA4" s="206"/>
      <c r="AB4" s="197"/>
      <c r="AC4" s="198"/>
      <c r="AD4" s="198"/>
      <c r="AE4" s="199"/>
      <c r="AF4" s="334"/>
      <c r="AG4" s="334"/>
      <c r="AH4" s="204"/>
      <c r="AI4" s="205"/>
      <c r="AJ4" s="206"/>
      <c r="AK4" s="204"/>
      <c r="AL4" s="205"/>
      <c r="AM4" s="205"/>
      <c r="AN4" s="205"/>
      <c r="AO4" s="205"/>
      <c r="AP4" s="205"/>
      <c r="AQ4" s="205"/>
      <c r="AR4" s="206"/>
      <c r="AS4" s="197"/>
      <c r="AT4" s="198"/>
      <c r="AU4" s="198"/>
      <c r="AV4" s="199"/>
      <c r="AW4" s="200"/>
      <c r="AX4" s="201"/>
      <c r="AY4" s="203"/>
      <c r="BE4" s="190"/>
    </row>
    <row r="5" spans="1:57" s="189" customFormat="1" ht="15.75" customHeight="1">
      <c r="A5" s="200"/>
      <c r="B5" s="201"/>
      <c r="C5" s="203"/>
      <c r="D5" s="204"/>
      <c r="E5" s="205"/>
      <c r="F5" s="205"/>
      <c r="G5" s="205"/>
      <c r="H5" s="205"/>
      <c r="I5" s="206"/>
      <c r="J5" s="197"/>
      <c r="K5" s="198"/>
      <c r="L5" s="198"/>
      <c r="M5" s="199"/>
      <c r="N5" s="204"/>
      <c r="O5" s="206"/>
      <c r="P5" s="204"/>
      <c r="Q5" s="205"/>
      <c r="R5" s="206"/>
      <c r="S5" s="204"/>
      <c r="T5" s="205"/>
      <c r="U5" s="205"/>
      <c r="V5" s="205"/>
      <c r="W5" s="205"/>
      <c r="X5" s="205"/>
      <c r="Y5" s="205"/>
      <c r="Z5" s="205"/>
      <c r="AA5" s="206"/>
      <c r="AB5" s="197"/>
      <c r="AC5" s="198"/>
      <c r="AD5" s="198"/>
      <c r="AE5" s="199"/>
      <c r="AF5" s="334"/>
      <c r="AG5" s="334"/>
      <c r="AH5" s="204"/>
      <c r="AI5" s="205"/>
      <c r="AJ5" s="206"/>
      <c r="AK5" s="204"/>
      <c r="AL5" s="205"/>
      <c r="AM5" s="205"/>
      <c r="AN5" s="205"/>
      <c r="AO5" s="205"/>
      <c r="AP5" s="205"/>
      <c r="AQ5" s="205"/>
      <c r="AR5" s="206"/>
      <c r="AS5" s="197"/>
      <c r="AT5" s="198"/>
      <c r="AU5" s="198"/>
      <c r="AV5" s="199"/>
      <c r="AW5" s="200"/>
      <c r="AX5" s="201"/>
      <c r="AY5" s="203"/>
      <c r="BE5" s="190"/>
    </row>
    <row r="6" spans="1:57" s="189" customFormat="1" ht="15.75" customHeight="1">
      <c r="A6" s="200"/>
      <c r="B6" s="201"/>
      <c r="C6" s="203"/>
      <c r="D6" s="204"/>
      <c r="E6" s="205"/>
      <c r="F6" s="205"/>
      <c r="G6" s="205"/>
      <c r="H6" s="205"/>
      <c r="I6" s="206"/>
      <c r="J6" s="197"/>
      <c r="K6" s="198"/>
      <c r="L6" s="198"/>
      <c r="M6" s="199"/>
      <c r="N6" s="204"/>
      <c r="O6" s="206"/>
      <c r="P6" s="204"/>
      <c r="Q6" s="205"/>
      <c r="R6" s="206"/>
      <c r="S6" s="204"/>
      <c r="T6" s="205"/>
      <c r="U6" s="205"/>
      <c r="V6" s="205"/>
      <c r="W6" s="205"/>
      <c r="X6" s="205"/>
      <c r="Y6" s="205"/>
      <c r="Z6" s="205"/>
      <c r="AA6" s="206"/>
      <c r="AB6" s="197"/>
      <c r="AC6" s="198"/>
      <c r="AD6" s="198"/>
      <c r="AE6" s="199"/>
      <c r="AF6" s="334"/>
      <c r="AG6" s="334"/>
      <c r="AH6" s="204"/>
      <c r="AI6" s="205"/>
      <c r="AJ6" s="206"/>
      <c r="AK6" s="204"/>
      <c r="AL6" s="205"/>
      <c r="AM6" s="205"/>
      <c r="AN6" s="205"/>
      <c r="AO6" s="205"/>
      <c r="AP6" s="205"/>
      <c r="AQ6" s="205"/>
      <c r="AR6" s="206"/>
      <c r="AS6" s="197"/>
      <c r="AT6" s="198"/>
      <c r="AU6" s="198"/>
      <c r="AV6" s="199"/>
      <c r="AW6" s="200"/>
      <c r="AX6" s="201"/>
      <c r="AY6" s="203"/>
      <c r="BE6" s="190"/>
    </row>
    <row r="7" spans="1:57" s="189" customFormat="1" ht="15.75" customHeight="1">
      <c r="A7" s="200"/>
      <c r="B7" s="201"/>
      <c r="C7" s="203"/>
      <c r="D7" s="204"/>
      <c r="E7" s="205"/>
      <c r="F7" s="205"/>
      <c r="G7" s="205"/>
      <c r="H7" s="205"/>
      <c r="I7" s="206"/>
      <c r="J7" s="197"/>
      <c r="K7" s="198"/>
      <c r="L7" s="198"/>
      <c r="M7" s="199"/>
      <c r="N7" s="204"/>
      <c r="O7" s="206"/>
      <c r="P7" s="204"/>
      <c r="Q7" s="205"/>
      <c r="R7" s="206"/>
      <c r="S7" s="204"/>
      <c r="T7" s="205"/>
      <c r="U7" s="205"/>
      <c r="V7" s="205"/>
      <c r="W7" s="205"/>
      <c r="X7" s="205"/>
      <c r="Y7" s="205"/>
      <c r="Z7" s="205"/>
      <c r="AA7" s="206"/>
      <c r="AB7" s="197"/>
      <c r="AC7" s="198"/>
      <c r="AD7" s="198"/>
      <c r="AE7" s="199"/>
      <c r="AF7" s="334"/>
      <c r="AG7" s="334"/>
      <c r="AH7" s="204"/>
      <c r="AI7" s="205"/>
      <c r="AJ7" s="206"/>
      <c r="AK7" s="204"/>
      <c r="AL7" s="205"/>
      <c r="AM7" s="205"/>
      <c r="AN7" s="205"/>
      <c r="AO7" s="205"/>
      <c r="AP7" s="205"/>
      <c r="AQ7" s="205"/>
      <c r="AR7" s="206"/>
      <c r="AS7" s="197"/>
      <c r="AT7" s="198"/>
      <c r="AU7" s="198"/>
      <c r="AV7" s="199"/>
      <c r="AW7" s="200"/>
      <c r="AX7" s="201"/>
      <c r="AY7" s="203"/>
      <c r="BE7" s="190"/>
    </row>
    <row r="8" spans="1:57" s="189" customFormat="1" ht="15.75" customHeight="1" thickBot="1">
      <c r="A8" s="216"/>
      <c r="B8" s="217"/>
      <c r="C8" s="219"/>
      <c r="D8" s="220"/>
      <c r="E8" s="221"/>
      <c r="F8" s="221"/>
      <c r="G8" s="221"/>
      <c r="H8" s="221"/>
      <c r="I8" s="222"/>
      <c r="J8" s="213"/>
      <c r="K8" s="214"/>
      <c r="L8" s="214"/>
      <c r="M8" s="215"/>
      <c r="N8" s="220"/>
      <c r="O8" s="222"/>
      <c r="P8" s="220"/>
      <c r="Q8" s="221"/>
      <c r="R8" s="222"/>
      <c r="S8" s="220"/>
      <c r="T8" s="221"/>
      <c r="U8" s="221"/>
      <c r="V8" s="221"/>
      <c r="W8" s="221"/>
      <c r="X8" s="221"/>
      <c r="Y8" s="221"/>
      <c r="Z8" s="221"/>
      <c r="AA8" s="222"/>
      <c r="AB8" s="213"/>
      <c r="AC8" s="214"/>
      <c r="AD8" s="214"/>
      <c r="AE8" s="215"/>
      <c r="AF8" s="335"/>
      <c r="AG8" s="335"/>
      <c r="AH8" s="220"/>
      <c r="AI8" s="221"/>
      <c r="AJ8" s="222"/>
      <c r="AK8" s="220"/>
      <c r="AL8" s="221"/>
      <c r="AM8" s="221"/>
      <c r="AN8" s="221"/>
      <c r="AO8" s="221"/>
      <c r="AP8" s="221"/>
      <c r="AQ8" s="221"/>
      <c r="AR8" s="222"/>
      <c r="AS8" s="213"/>
      <c r="AT8" s="214"/>
      <c r="AU8" s="214"/>
      <c r="AV8" s="215"/>
      <c r="AW8" s="216"/>
      <c r="AX8" s="217"/>
      <c r="AY8" s="219"/>
      <c r="BE8" s="190"/>
    </row>
    <row r="10" ht="6" customHeight="1"/>
    <row r="11" spans="6:9" ht="20.25" customHeight="1">
      <c r="F11" s="337" t="s">
        <v>15</v>
      </c>
      <c r="G11" s="337"/>
      <c r="H11" s="337"/>
      <c r="I11" s="337"/>
    </row>
    <row r="12" spans="2:53" ht="120">
      <c r="B12" s="225" t="s">
        <v>171</v>
      </c>
      <c r="C12" s="338" t="s">
        <v>172</v>
      </c>
      <c r="D12" s="339"/>
      <c r="E12" s="226" t="s">
        <v>173</v>
      </c>
      <c r="F12" s="226" t="s">
        <v>22</v>
      </c>
      <c r="G12" s="227" t="s">
        <v>19</v>
      </c>
      <c r="H12" s="138"/>
      <c r="I12" s="139"/>
      <c r="J12" s="340"/>
      <c r="K12" s="154" t="s">
        <v>0</v>
      </c>
      <c r="L12" s="154"/>
      <c r="M12" s="154" t="s">
        <v>3</v>
      </c>
      <c r="N12" s="154"/>
      <c r="O12" s="154" t="s">
        <v>4</v>
      </c>
      <c r="P12" s="154"/>
      <c r="Q12" s="154" t="s">
        <v>5</v>
      </c>
      <c r="R12" s="154"/>
      <c r="S12" s="153" t="s">
        <v>10</v>
      </c>
      <c r="T12" s="153" t="s">
        <v>11</v>
      </c>
      <c r="U12" s="341" t="s">
        <v>174</v>
      </c>
      <c r="V12" s="342"/>
      <c r="W12" s="343"/>
      <c r="X12" s="226" t="s">
        <v>175</v>
      </c>
      <c r="Y12" s="226"/>
      <c r="Z12" s="226"/>
      <c r="AA12" s="226" t="s">
        <v>176</v>
      </c>
      <c r="AB12" s="226"/>
      <c r="AC12" s="226"/>
      <c r="AD12" s="226" t="s">
        <v>175</v>
      </c>
      <c r="AE12" s="226"/>
      <c r="AF12" s="226"/>
      <c r="AG12" s="226" t="s">
        <v>177</v>
      </c>
      <c r="AH12" s="226"/>
      <c r="AI12" s="226"/>
      <c r="AJ12" s="344" t="s">
        <v>178</v>
      </c>
      <c r="AK12" s="344"/>
      <c r="AL12" s="344"/>
      <c r="AM12" s="344" t="s">
        <v>179</v>
      </c>
      <c r="AN12" s="344"/>
      <c r="AO12" s="344"/>
      <c r="AP12" s="344" t="s">
        <v>180</v>
      </c>
      <c r="AQ12" s="344"/>
      <c r="AR12" s="344"/>
      <c r="AS12" s="344" t="s">
        <v>181</v>
      </c>
      <c r="AT12" s="344"/>
      <c r="AU12" s="344"/>
      <c r="AV12" s="344" t="s">
        <v>182</v>
      </c>
      <c r="AW12" s="344"/>
      <c r="AX12" s="344"/>
      <c r="AY12" s="344" t="s">
        <v>183</v>
      </c>
      <c r="AZ12" s="344"/>
      <c r="BA12" s="344"/>
    </row>
    <row r="13" spans="1:53" ht="101.25">
      <c r="A13" s="228" t="s">
        <v>101</v>
      </c>
      <c r="B13" s="229"/>
      <c r="C13" s="345"/>
      <c r="D13" s="339" t="s">
        <v>23</v>
      </c>
      <c r="E13" s="226"/>
      <c r="F13" s="226"/>
      <c r="G13" s="230" t="s">
        <v>16</v>
      </c>
      <c r="H13" s="230" t="s">
        <v>17</v>
      </c>
      <c r="I13" s="230" t="s">
        <v>18</v>
      </c>
      <c r="J13" s="230" t="s">
        <v>21</v>
      </c>
      <c r="K13" s="136" t="s">
        <v>102</v>
      </c>
      <c r="L13" s="136" t="s">
        <v>184</v>
      </c>
      <c r="M13" s="346" t="s">
        <v>6</v>
      </c>
      <c r="N13" s="346" t="s">
        <v>7</v>
      </c>
      <c r="O13" s="18" t="s">
        <v>8</v>
      </c>
      <c r="P13" s="18" t="s">
        <v>9</v>
      </c>
      <c r="Q13" s="18" t="s">
        <v>1</v>
      </c>
      <c r="R13" s="136" t="s">
        <v>9</v>
      </c>
      <c r="S13" s="153"/>
      <c r="T13" s="153"/>
      <c r="U13" s="136" t="s">
        <v>185</v>
      </c>
      <c r="V13" s="136" t="s">
        <v>186</v>
      </c>
      <c r="W13" s="136" t="s">
        <v>187</v>
      </c>
      <c r="X13" s="136" t="s">
        <v>185</v>
      </c>
      <c r="Y13" s="136" t="s">
        <v>186</v>
      </c>
      <c r="Z13" s="136" t="s">
        <v>187</v>
      </c>
      <c r="AA13" s="136" t="s">
        <v>185</v>
      </c>
      <c r="AB13" s="136" t="s">
        <v>186</v>
      </c>
      <c r="AC13" s="136" t="s">
        <v>187</v>
      </c>
      <c r="AD13" s="136" t="s">
        <v>185</v>
      </c>
      <c r="AE13" s="136" t="s">
        <v>186</v>
      </c>
      <c r="AF13" s="136" t="s">
        <v>187</v>
      </c>
      <c r="AG13" s="136" t="s">
        <v>185</v>
      </c>
      <c r="AH13" s="136" t="s">
        <v>186</v>
      </c>
      <c r="AI13" s="136" t="s">
        <v>187</v>
      </c>
      <c r="AJ13" s="136" t="s">
        <v>185</v>
      </c>
      <c r="AK13" s="136" t="s">
        <v>186</v>
      </c>
      <c r="AL13" s="136" t="s">
        <v>187</v>
      </c>
      <c r="AM13" s="136" t="s">
        <v>185</v>
      </c>
      <c r="AN13" s="136" t="s">
        <v>186</v>
      </c>
      <c r="AO13" s="136" t="s">
        <v>187</v>
      </c>
      <c r="AP13" s="136" t="s">
        <v>185</v>
      </c>
      <c r="AQ13" s="136" t="s">
        <v>186</v>
      </c>
      <c r="AR13" s="136" t="s">
        <v>187</v>
      </c>
      <c r="AS13" s="136" t="s">
        <v>185</v>
      </c>
      <c r="AT13" s="136" t="s">
        <v>186</v>
      </c>
      <c r="AU13" s="136" t="s">
        <v>187</v>
      </c>
      <c r="AV13" s="136" t="s">
        <v>185</v>
      </c>
      <c r="AW13" s="136" t="s">
        <v>186</v>
      </c>
      <c r="AX13" s="136" t="s">
        <v>187</v>
      </c>
      <c r="AY13" s="136" t="s">
        <v>185</v>
      </c>
      <c r="AZ13" s="136" t="s">
        <v>186</v>
      </c>
      <c r="BA13" s="136" t="s">
        <v>187</v>
      </c>
    </row>
    <row r="14" spans="1:60" s="3" customFormat="1" ht="96" customHeight="1" outlineLevel="2">
      <c r="A14" s="347"/>
      <c r="B14" s="347" t="s">
        <v>107</v>
      </c>
      <c r="C14" s="348">
        <v>877</v>
      </c>
      <c r="D14" s="349" t="s">
        <v>111</v>
      </c>
      <c r="E14" s="348">
        <v>1</v>
      </c>
      <c r="F14" s="350" t="s">
        <v>188</v>
      </c>
      <c r="G14" s="351"/>
      <c r="H14" s="352" t="s">
        <v>41</v>
      </c>
      <c r="I14" s="351"/>
      <c r="J14" s="350" t="s">
        <v>189</v>
      </c>
      <c r="K14" s="353">
        <v>1</v>
      </c>
      <c r="L14" s="354">
        <v>0.6</v>
      </c>
      <c r="M14" s="355">
        <v>1634310200</v>
      </c>
      <c r="N14" s="355">
        <v>3154613800</v>
      </c>
      <c r="O14" s="355">
        <v>1866552100</v>
      </c>
      <c r="P14" s="355">
        <v>41135587</v>
      </c>
      <c r="Q14" s="355">
        <v>334780800</v>
      </c>
      <c r="R14" s="355">
        <v>98236810</v>
      </c>
      <c r="S14" s="356" t="s">
        <v>190</v>
      </c>
      <c r="T14" s="357" t="s">
        <v>191</v>
      </c>
      <c r="U14" s="358">
        <f>+N14</f>
        <v>3154613800</v>
      </c>
      <c r="V14" s="358">
        <f>+O14</f>
        <v>1866552100</v>
      </c>
      <c r="W14" s="359">
        <f>IF(U14=0,"",V14/U14)</f>
        <v>0.5916895754402647</v>
      </c>
      <c r="X14" s="360"/>
      <c r="Y14" s="360"/>
      <c r="Z14" s="359">
        <f>IF(X14=0,"",Y14/X14)</f>
      </c>
      <c r="AA14" s="360"/>
      <c r="AB14" s="360"/>
      <c r="AC14" s="359">
        <f>IF(AA14=0,"",AB14/AA14)</f>
      </c>
      <c r="AD14" s="360"/>
      <c r="AE14" s="360"/>
      <c r="AF14" s="359">
        <f>IF(AD14=0,"",AE14/AD14)</f>
      </c>
      <c r="AG14" s="360"/>
      <c r="AH14" s="360"/>
      <c r="AI14" s="359">
        <f>IF(AG14=0,"",AH14/AG14)</f>
      </c>
      <c r="AJ14" s="360"/>
      <c r="AK14" s="360"/>
      <c r="AL14" s="359">
        <f>IF(AJ14=0,"",AK14/AJ14)</f>
      </c>
      <c r="AM14" s="360"/>
      <c r="AN14" s="360"/>
      <c r="AO14" s="359">
        <f>IF(AM14=0,"",AN14/AM14)</f>
      </c>
      <c r="AP14" s="360"/>
      <c r="AQ14" s="360"/>
      <c r="AR14" s="359">
        <f>IF(AP14=0,"",AQ14/AP14)</f>
      </c>
      <c r="AS14" s="360"/>
      <c r="AT14" s="360"/>
      <c r="AU14" s="359">
        <f>IF(AS14=0,"",AT14/AS14)</f>
      </c>
      <c r="AV14" s="360"/>
      <c r="AW14" s="348"/>
      <c r="AX14" s="361">
        <f>IF(AV14=0,"",AW14/AV14)</f>
      </c>
      <c r="AY14" s="348"/>
      <c r="AZ14" s="348"/>
      <c r="BA14" s="361">
        <f>IF(AY14=0,"",AZ14/AY14)</f>
      </c>
      <c r="BB14" s="318">
        <f>+N14-O14</f>
        <v>1288061700</v>
      </c>
      <c r="BC14" s="318">
        <f>+O14-P14</f>
        <v>1825416513</v>
      </c>
      <c r="BD14" s="318">
        <f>+Q14-R14</f>
        <v>236543990</v>
      </c>
      <c r="BE14" s="362">
        <f>+'[2]Actividades'!O14-O14</f>
        <v>-1459562100</v>
      </c>
      <c r="BF14" s="318">
        <f>+'[2]Actividades'!P14-P14</f>
        <v>26329413</v>
      </c>
      <c r="BG14" s="363">
        <f>+'[2]Actividades'!Q14-Q14</f>
        <v>474508149</v>
      </c>
      <c r="BH14" s="318">
        <f>+'[2]Actividades'!R14-R14</f>
        <v>673651891</v>
      </c>
    </row>
    <row r="15" spans="1:60" s="3" customFormat="1" ht="129.75" customHeight="1" outlineLevel="2">
      <c r="A15" s="347"/>
      <c r="B15" s="347" t="s">
        <v>107</v>
      </c>
      <c r="C15" s="348">
        <v>877</v>
      </c>
      <c r="D15" s="349" t="s">
        <v>111</v>
      </c>
      <c r="E15" s="348">
        <v>2</v>
      </c>
      <c r="F15" s="364" t="s">
        <v>192</v>
      </c>
      <c r="G15" s="351"/>
      <c r="H15" s="352" t="s">
        <v>41</v>
      </c>
      <c r="I15" s="351"/>
      <c r="J15" s="364" t="s">
        <v>193</v>
      </c>
      <c r="K15" s="365">
        <v>10</v>
      </c>
      <c r="L15" s="366">
        <v>5</v>
      </c>
      <c r="M15" s="355">
        <v>26993200</v>
      </c>
      <c r="N15" s="355">
        <v>26993200</v>
      </c>
      <c r="O15" s="355">
        <v>26993200</v>
      </c>
      <c r="P15" s="355">
        <v>3462000</v>
      </c>
      <c r="Q15" s="355">
        <v>5478200</v>
      </c>
      <c r="R15" s="355">
        <v>0</v>
      </c>
      <c r="S15" s="367" t="s">
        <v>194</v>
      </c>
      <c r="T15" s="368" t="s">
        <v>195</v>
      </c>
      <c r="U15" s="358">
        <f>+N15</f>
        <v>26993200</v>
      </c>
      <c r="V15" s="358">
        <f>+O15</f>
        <v>26993200</v>
      </c>
      <c r="W15" s="359">
        <f>IF(U15=0,"",V15/U15)</f>
        <v>1</v>
      </c>
      <c r="X15" s="360"/>
      <c r="Y15" s="360"/>
      <c r="Z15" s="359">
        <f>IF(X15=0,"",Y15/X15)</f>
      </c>
      <c r="AA15" s="360"/>
      <c r="AB15" s="360"/>
      <c r="AC15" s="359">
        <f>IF(AA15=0,"",AB15/AA15)</f>
      </c>
      <c r="AD15" s="360"/>
      <c r="AE15" s="360"/>
      <c r="AF15" s="359">
        <f>IF(AD15=0,"",AE15/AD15)</f>
      </c>
      <c r="AG15" s="360"/>
      <c r="AH15" s="360"/>
      <c r="AI15" s="359">
        <f>IF(AG15=0,"",AH15/AG15)</f>
      </c>
      <c r="AJ15" s="360"/>
      <c r="AK15" s="360"/>
      <c r="AL15" s="359">
        <f>IF(AJ15=0,"",AK15/AJ15)</f>
      </c>
      <c r="AM15" s="360"/>
      <c r="AN15" s="360"/>
      <c r="AO15" s="359">
        <f>IF(AM15=0,"",AN15/AM15)</f>
      </c>
      <c r="AP15" s="360"/>
      <c r="AQ15" s="360"/>
      <c r="AR15" s="359">
        <f>IF(AP15=0,"",AQ15/AP15)</f>
      </c>
      <c r="AS15" s="360"/>
      <c r="AT15" s="360"/>
      <c r="AU15" s="359">
        <f>IF(AS15=0,"",AT15/AS15)</f>
      </c>
      <c r="AV15" s="360"/>
      <c r="AW15" s="348"/>
      <c r="AX15" s="361">
        <f>IF(AV15=0,"",AW15/AV15)</f>
      </c>
      <c r="AY15" s="348"/>
      <c r="AZ15" s="348"/>
      <c r="BA15" s="361">
        <f>IF(AY15=0,"",AZ15/AY15)</f>
      </c>
      <c r="BB15" s="318">
        <f aca="true" t="shared" si="0" ref="BB15:BC31">+N15-O15</f>
        <v>0</v>
      </c>
      <c r="BC15" s="318">
        <f t="shared" si="0"/>
        <v>23531200</v>
      </c>
      <c r="BD15" s="318">
        <f aca="true" t="shared" si="1" ref="BD15:BD31">+Q15-R15</f>
        <v>5478200</v>
      </c>
      <c r="BE15" s="362">
        <f>+'[2]Actividades'!O15-O15</f>
        <v>-14572500</v>
      </c>
      <c r="BF15" s="318">
        <f>+'[2]Actividades'!P15-P15</f>
        <v>-3462000</v>
      </c>
      <c r="BG15" s="363">
        <f>+'[2]Actividades'!Q15-Q15</f>
        <v>51084946</v>
      </c>
      <c r="BH15" s="318">
        <f>+'[2]Actividades'!R15-R15</f>
        <v>14904840</v>
      </c>
    </row>
    <row r="16" spans="1:60" s="3" customFormat="1" ht="71.25" customHeight="1" outlineLevel="2">
      <c r="A16" s="347"/>
      <c r="B16" s="347"/>
      <c r="C16" s="348">
        <v>877</v>
      </c>
      <c r="D16" s="349" t="s">
        <v>111</v>
      </c>
      <c r="E16" s="348">
        <v>3</v>
      </c>
      <c r="F16" s="364" t="s">
        <v>196</v>
      </c>
      <c r="G16" s="351"/>
      <c r="H16" s="352" t="s">
        <v>41</v>
      </c>
      <c r="I16" s="351"/>
      <c r="J16" s="364" t="s">
        <v>197</v>
      </c>
      <c r="K16" s="365">
        <v>1</v>
      </c>
      <c r="L16" s="366">
        <v>1</v>
      </c>
      <c r="M16" s="355">
        <v>0</v>
      </c>
      <c r="N16" s="355">
        <v>0</v>
      </c>
      <c r="O16" s="355"/>
      <c r="P16" s="355"/>
      <c r="Q16" s="355">
        <v>0</v>
      </c>
      <c r="R16" s="355"/>
      <c r="S16" s="369" t="s">
        <v>198</v>
      </c>
      <c r="T16" s="370"/>
      <c r="U16" s="358"/>
      <c r="V16" s="358"/>
      <c r="W16" s="359"/>
      <c r="X16" s="360"/>
      <c r="Y16" s="360"/>
      <c r="Z16" s="359"/>
      <c r="AA16" s="360"/>
      <c r="AB16" s="360"/>
      <c r="AC16" s="359"/>
      <c r="AD16" s="360"/>
      <c r="AE16" s="360"/>
      <c r="AF16" s="359"/>
      <c r="AG16" s="360"/>
      <c r="AH16" s="360"/>
      <c r="AI16" s="359"/>
      <c r="AJ16" s="360"/>
      <c r="AK16" s="360"/>
      <c r="AL16" s="359"/>
      <c r="AM16" s="360"/>
      <c r="AN16" s="360"/>
      <c r="AO16" s="359"/>
      <c r="AP16" s="360"/>
      <c r="AQ16" s="360"/>
      <c r="AR16" s="359"/>
      <c r="AS16" s="360"/>
      <c r="AT16" s="360"/>
      <c r="AU16" s="359"/>
      <c r="AV16" s="360"/>
      <c r="AW16" s="348"/>
      <c r="AX16" s="361"/>
      <c r="AY16" s="348"/>
      <c r="AZ16" s="348"/>
      <c r="BA16" s="361"/>
      <c r="BB16" s="318"/>
      <c r="BC16" s="318"/>
      <c r="BD16" s="318"/>
      <c r="BE16" s="362"/>
      <c r="BF16" s="318"/>
      <c r="BG16" s="363"/>
      <c r="BH16" s="318"/>
    </row>
    <row r="17" spans="1:60" s="379" customFormat="1" ht="15.75" customHeight="1" outlineLevel="1">
      <c r="A17" s="371"/>
      <c r="B17" s="372"/>
      <c r="C17" s="373"/>
      <c r="D17" s="373"/>
      <c r="E17" s="373"/>
      <c r="F17" s="374"/>
      <c r="G17" s="374"/>
      <c r="H17" s="375"/>
      <c r="I17" s="374"/>
      <c r="J17" s="373"/>
      <c r="K17" s="373"/>
      <c r="L17" s="373"/>
      <c r="M17" s="376">
        <f aca="true" t="shared" si="2" ref="M17:R17">SUM(M14:M15)</f>
        <v>1661303400</v>
      </c>
      <c r="N17" s="376">
        <f t="shared" si="2"/>
        <v>3181607000</v>
      </c>
      <c r="O17" s="376">
        <f t="shared" si="2"/>
        <v>1893545300</v>
      </c>
      <c r="P17" s="376">
        <f>SUM(P14:P15)</f>
        <v>44597587</v>
      </c>
      <c r="Q17" s="376">
        <f t="shared" si="2"/>
        <v>340259000</v>
      </c>
      <c r="R17" s="376">
        <f t="shared" si="2"/>
        <v>98236810</v>
      </c>
      <c r="S17" s="374"/>
      <c r="T17" s="377"/>
      <c r="U17" s="376">
        <f>+U14+U15</f>
        <v>3181607000</v>
      </c>
      <c r="V17" s="376">
        <f>+V14+V15</f>
        <v>1893545300</v>
      </c>
      <c r="W17" s="376">
        <f>+W14+W15</f>
        <v>1.5916895754402647</v>
      </c>
      <c r="X17" s="373"/>
      <c r="Y17" s="373"/>
      <c r="Z17" s="378"/>
      <c r="AA17" s="373"/>
      <c r="AB17" s="373"/>
      <c r="AC17" s="378"/>
      <c r="AD17" s="373"/>
      <c r="AE17" s="373"/>
      <c r="AF17" s="378"/>
      <c r="AG17" s="373"/>
      <c r="AH17" s="373"/>
      <c r="AI17" s="378"/>
      <c r="AJ17" s="373"/>
      <c r="AK17" s="373"/>
      <c r="AL17" s="378"/>
      <c r="AM17" s="373"/>
      <c r="AN17" s="373"/>
      <c r="AO17" s="378"/>
      <c r="AP17" s="373"/>
      <c r="AQ17" s="373"/>
      <c r="AR17" s="378"/>
      <c r="AS17" s="373"/>
      <c r="AT17" s="373"/>
      <c r="AU17" s="378"/>
      <c r="AV17" s="373"/>
      <c r="AW17" s="373"/>
      <c r="AX17" s="378"/>
      <c r="AY17" s="373"/>
      <c r="AZ17" s="373"/>
      <c r="BA17" s="378"/>
      <c r="BB17" s="318">
        <f t="shared" si="0"/>
        <v>1288061700</v>
      </c>
      <c r="BC17" s="318">
        <f t="shared" si="0"/>
        <v>1848947713</v>
      </c>
      <c r="BD17" s="318">
        <f t="shared" si="1"/>
        <v>242022190</v>
      </c>
      <c r="BE17" s="362">
        <f>+'[2]Actividades'!O17-O17</f>
        <v>-1474134600</v>
      </c>
      <c r="BF17" s="318">
        <f>+'[2]Actividades'!P17-P17</f>
        <v>22867413</v>
      </c>
      <c r="BG17" s="363">
        <f>+'[2]Actividades'!Q17-Q17</f>
        <v>525593095</v>
      </c>
      <c r="BH17" s="318">
        <f>+'[2]Actividades'!R17-R17</f>
        <v>688556731</v>
      </c>
    </row>
    <row r="18" spans="1:60" s="3" customFormat="1" ht="80.25" customHeight="1" outlineLevel="2">
      <c r="A18" s="347"/>
      <c r="B18" s="347" t="s">
        <v>136</v>
      </c>
      <c r="C18" s="380">
        <v>877</v>
      </c>
      <c r="D18" s="381" t="s">
        <v>138</v>
      </c>
      <c r="E18" s="380">
        <v>1</v>
      </c>
      <c r="F18" s="382" t="s">
        <v>199</v>
      </c>
      <c r="G18" s="236"/>
      <c r="H18" s="236" t="s">
        <v>41</v>
      </c>
      <c r="I18" s="236"/>
      <c r="J18" s="383" t="s">
        <v>200</v>
      </c>
      <c r="K18" s="384">
        <v>0.8</v>
      </c>
      <c r="L18" s="385">
        <v>0.55</v>
      </c>
      <c r="M18" s="386">
        <v>260840000</v>
      </c>
      <c r="N18" s="386">
        <v>260840000</v>
      </c>
      <c r="O18" s="386">
        <v>92072000</v>
      </c>
      <c r="P18" s="386">
        <v>0</v>
      </c>
      <c r="Q18" s="386">
        <v>0</v>
      </c>
      <c r="R18" s="386">
        <v>0</v>
      </c>
      <c r="S18" s="387" t="s">
        <v>141</v>
      </c>
      <c r="T18" s="388" t="s">
        <v>201</v>
      </c>
      <c r="U18" s="389">
        <f>+N18</f>
        <v>260840000</v>
      </c>
      <c r="V18" s="389">
        <f>+O18</f>
        <v>92072000</v>
      </c>
      <c r="W18" s="390">
        <f>IF(U18=0,"",V18/U18)</f>
        <v>0.35298267136942185</v>
      </c>
      <c r="X18" s="360"/>
      <c r="Y18" s="360"/>
      <c r="Z18" s="359">
        <f>IF(X18=0,"",Y18/X18)</f>
      </c>
      <c r="AA18" s="360"/>
      <c r="AB18" s="360"/>
      <c r="AC18" s="359">
        <f>IF(AA18=0,"",AB18/AA18)</f>
      </c>
      <c r="AD18" s="360"/>
      <c r="AE18" s="360"/>
      <c r="AF18" s="359">
        <f>IF(AD18=0,"",AE18/AD18)</f>
      </c>
      <c r="AG18" s="360"/>
      <c r="AH18" s="360"/>
      <c r="AI18" s="359">
        <f>IF(AG18=0,"",AH18/AG18)</f>
      </c>
      <c r="AJ18" s="360"/>
      <c r="AK18" s="360"/>
      <c r="AL18" s="359">
        <f>IF(AJ18=0,"",AK18/AJ18)</f>
      </c>
      <c r="AM18" s="360"/>
      <c r="AN18" s="360"/>
      <c r="AO18" s="359">
        <f>IF(AM18=0,"",AN18/AM18)</f>
      </c>
      <c r="AP18" s="360"/>
      <c r="AQ18" s="360"/>
      <c r="AR18" s="359">
        <f>IF(AP18=0,"",AQ18/AP18)</f>
      </c>
      <c r="AS18" s="360"/>
      <c r="AT18" s="360"/>
      <c r="AU18" s="359">
        <f>IF(AS18=0,"",AT18/AS18)</f>
      </c>
      <c r="AV18" s="360"/>
      <c r="AW18" s="348"/>
      <c r="AX18" s="361">
        <f>IF(AV18=0,"",AW18/AV18)</f>
      </c>
      <c r="AY18" s="348"/>
      <c r="AZ18" s="348"/>
      <c r="BA18" s="361">
        <f>IF(AY18=0,"",AZ18/AY18)</f>
      </c>
      <c r="BB18" s="318">
        <f t="shared" si="0"/>
        <v>168768000</v>
      </c>
      <c r="BC18" s="318">
        <f t="shared" si="0"/>
        <v>92072000</v>
      </c>
      <c r="BD18" s="318">
        <f t="shared" si="1"/>
        <v>0</v>
      </c>
      <c r="BE18" s="362">
        <f>+'[2]Actividades'!O18-O18</f>
        <v>-76781000</v>
      </c>
      <c r="BF18" s="318">
        <f>+'[2]Actividades'!P18-P18</f>
        <v>15291000</v>
      </c>
      <c r="BG18" s="363">
        <f>+'[2]Actividades'!Q18-Q18</f>
        <v>152770200</v>
      </c>
      <c r="BH18" s="318">
        <f>+'[2]Actividades'!R18-R18</f>
        <v>100174617</v>
      </c>
    </row>
    <row r="19" spans="1:60" s="3" customFormat="1" ht="60.75" customHeight="1" outlineLevel="2">
      <c r="A19" s="347"/>
      <c r="B19" s="347"/>
      <c r="C19" s="391"/>
      <c r="D19" s="392"/>
      <c r="E19" s="391"/>
      <c r="F19" s="393"/>
      <c r="G19" s="252"/>
      <c r="H19" s="252"/>
      <c r="I19" s="252"/>
      <c r="J19" s="394"/>
      <c r="K19" s="395"/>
      <c r="L19" s="396"/>
      <c r="M19" s="397"/>
      <c r="N19" s="397"/>
      <c r="O19" s="397"/>
      <c r="P19" s="397"/>
      <c r="Q19" s="397"/>
      <c r="R19" s="397"/>
      <c r="S19" s="398"/>
      <c r="T19" s="399"/>
      <c r="U19" s="400"/>
      <c r="V19" s="400"/>
      <c r="W19" s="401"/>
      <c r="X19" s="360"/>
      <c r="Y19" s="360"/>
      <c r="Z19" s="359"/>
      <c r="AA19" s="360"/>
      <c r="AB19" s="360"/>
      <c r="AC19" s="359"/>
      <c r="AD19" s="360"/>
      <c r="AE19" s="360"/>
      <c r="AF19" s="359"/>
      <c r="AG19" s="360"/>
      <c r="AH19" s="360"/>
      <c r="AI19" s="359"/>
      <c r="AJ19" s="360"/>
      <c r="AK19" s="360"/>
      <c r="AL19" s="359"/>
      <c r="AM19" s="360"/>
      <c r="AN19" s="360"/>
      <c r="AO19" s="359"/>
      <c r="AP19" s="360"/>
      <c r="AQ19" s="360"/>
      <c r="AR19" s="359"/>
      <c r="AS19" s="360"/>
      <c r="AT19" s="360"/>
      <c r="AU19" s="359"/>
      <c r="AV19" s="360"/>
      <c r="AW19" s="348"/>
      <c r="AX19" s="361"/>
      <c r="AY19" s="348"/>
      <c r="AZ19" s="348"/>
      <c r="BA19" s="361"/>
      <c r="BB19" s="318"/>
      <c r="BC19" s="318"/>
      <c r="BD19" s="318"/>
      <c r="BE19" s="362"/>
      <c r="BF19" s="318"/>
      <c r="BG19" s="363"/>
      <c r="BH19" s="318"/>
    </row>
    <row r="20" spans="1:60" s="3" customFormat="1" ht="36" customHeight="1" outlineLevel="2">
      <c r="A20" s="347"/>
      <c r="B20" s="347"/>
      <c r="C20" s="391"/>
      <c r="D20" s="392"/>
      <c r="E20" s="391"/>
      <c r="F20" s="393"/>
      <c r="G20" s="252"/>
      <c r="H20" s="252"/>
      <c r="I20" s="252"/>
      <c r="J20" s="394"/>
      <c r="K20" s="395"/>
      <c r="L20" s="396"/>
      <c r="M20" s="397"/>
      <c r="N20" s="397"/>
      <c r="O20" s="397"/>
      <c r="P20" s="397"/>
      <c r="Q20" s="397"/>
      <c r="R20" s="397"/>
      <c r="S20" s="398"/>
      <c r="T20" s="399"/>
      <c r="U20" s="400"/>
      <c r="V20" s="400"/>
      <c r="W20" s="401"/>
      <c r="X20" s="360"/>
      <c r="Y20" s="360"/>
      <c r="Z20" s="359"/>
      <c r="AA20" s="360"/>
      <c r="AB20" s="360"/>
      <c r="AC20" s="359"/>
      <c r="AD20" s="360"/>
      <c r="AE20" s="360"/>
      <c r="AF20" s="359"/>
      <c r="AG20" s="360"/>
      <c r="AH20" s="360"/>
      <c r="AI20" s="359"/>
      <c r="AJ20" s="360"/>
      <c r="AK20" s="360"/>
      <c r="AL20" s="359"/>
      <c r="AM20" s="360"/>
      <c r="AN20" s="360"/>
      <c r="AO20" s="359"/>
      <c r="AP20" s="360"/>
      <c r="AQ20" s="360"/>
      <c r="AR20" s="359"/>
      <c r="AS20" s="360"/>
      <c r="AT20" s="360"/>
      <c r="AU20" s="359"/>
      <c r="AV20" s="360"/>
      <c r="AW20" s="348"/>
      <c r="AX20" s="361"/>
      <c r="AY20" s="348"/>
      <c r="AZ20" s="348"/>
      <c r="BA20" s="361"/>
      <c r="BB20" s="318"/>
      <c r="BC20" s="318"/>
      <c r="BD20" s="318"/>
      <c r="BE20" s="362"/>
      <c r="BF20" s="318"/>
      <c r="BG20" s="363"/>
      <c r="BH20" s="318"/>
    </row>
    <row r="21" spans="1:60" s="3" customFormat="1" ht="15.75" customHeight="1" outlineLevel="2">
      <c r="A21" s="347"/>
      <c r="B21" s="347"/>
      <c r="C21" s="402"/>
      <c r="D21" s="403"/>
      <c r="E21" s="402"/>
      <c r="F21" s="404"/>
      <c r="G21" s="269"/>
      <c r="H21" s="269"/>
      <c r="I21" s="269"/>
      <c r="J21" s="405"/>
      <c r="K21" s="406"/>
      <c r="L21" s="407"/>
      <c r="M21" s="408"/>
      <c r="N21" s="408"/>
      <c r="O21" s="408"/>
      <c r="P21" s="408"/>
      <c r="Q21" s="408"/>
      <c r="R21" s="408"/>
      <c r="S21" s="409"/>
      <c r="T21" s="410"/>
      <c r="U21" s="411"/>
      <c r="V21" s="411"/>
      <c r="W21" s="412"/>
      <c r="X21" s="360"/>
      <c r="Y21" s="360"/>
      <c r="Z21" s="359"/>
      <c r="AA21" s="360"/>
      <c r="AB21" s="360"/>
      <c r="AC21" s="359"/>
      <c r="AD21" s="360"/>
      <c r="AE21" s="360"/>
      <c r="AF21" s="359"/>
      <c r="AG21" s="360"/>
      <c r="AH21" s="360"/>
      <c r="AI21" s="359"/>
      <c r="AJ21" s="360"/>
      <c r="AK21" s="360"/>
      <c r="AL21" s="359"/>
      <c r="AM21" s="360"/>
      <c r="AN21" s="360"/>
      <c r="AO21" s="359"/>
      <c r="AP21" s="360"/>
      <c r="AQ21" s="360"/>
      <c r="AR21" s="359"/>
      <c r="AS21" s="360"/>
      <c r="AT21" s="360"/>
      <c r="AU21" s="359"/>
      <c r="AV21" s="360"/>
      <c r="AW21" s="348"/>
      <c r="AX21" s="361"/>
      <c r="AY21" s="348"/>
      <c r="AZ21" s="348"/>
      <c r="BA21" s="361"/>
      <c r="BB21" s="318"/>
      <c r="BC21" s="318"/>
      <c r="BD21" s="318"/>
      <c r="BE21" s="362"/>
      <c r="BF21" s="318"/>
      <c r="BG21" s="363"/>
      <c r="BH21" s="318"/>
    </row>
    <row r="22" spans="1:60" s="379" customFormat="1" ht="15.75" customHeight="1" outlineLevel="1">
      <c r="A22" s="371"/>
      <c r="B22" s="372"/>
      <c r="C22" s="373"/>
      <c r="D22" s="373"/>
      <c r="E22" s="373"/>
      <c r="F22" s="374"/>
      <c r="G22" s="374"/>
      <c r="H22" s="375"/>
      <c r="I22" s="374"/>
      <c r="J22" s="373"/>
      <c r="K22" s="373"/>
      <c r="L22" s="373"/>
      <c r="M22" s="376">
        <f aca="true" t="shared" si="3" ref="M22:R22">SUM(M18)</f>
        <v>260840000</v>
      </c>
      <c r="N22" s="376">
        <f t="shared" si="3"/>
        <v>260840000</v>
      </c>
      <c r="O22" s="376">
        <f t="shared" si="3"/>
        <v>92072000</v>
      </c>
      <c r="P22" s="376">
        <f t="shared" si="3"/>
        <v>0</v>
      </c>
      <c r="Q22" s="376">
        <f t="shared" si="3"/>
        <v>0</v>
      </c>
      <c r="R22" s="376">
        <f t="shared" si="3"/>
        <v>0</v>
      </c>
      <c r="S22" s="374"/>
      <c r="T22" s="377"/>
      <c r="U22" s="376">
        <f>+U18</f>
        <v>260840000</v>
      </c>
      <c r="V22" s="376">
        <f>+V18</f>
        <v>92072000</v>
      </c>
      <c r="W22" s="376">
        <f>+W18</f>
        <v>0.35298267136942185</v>
      </c>
      <c r="X22" s="373"/>
      <c r="Y22" s="373"/>
      <c r="Z22" s="378"/>
      <c r="AA22" s="373"/>
      <c r="AB22" s="373"/>
      <c r="AC22" s="378"/>
      <c r="AD22" s="373"/>
      <c r="AE22" s="373"/>
      <c r="AF22" s="378"/>
      <c r="AG22" s="373"/>
      <c r="AH22" s="373"/>
      <c r="AI22" s="378"/>
      <c r="AJ22" s="373"/>
      <c r="AK22" s="373"/>
      <c r="AL22" s="378"/>
      <c r="AM22" s="373"/>
      <c r="AN22" s="373"/>
      <c r="AO22" s="378"/>
      <c r="AP22" s="373"/>
      <c r="AQ22" s="373"/>
      <c r="AR22" s="378"/>
      <c r="AS22" s="373"/>
      <c r="AT22" s="373"/>
      <c r="AU22" s="378"/>
      <c r="AV22" s="373"/>
      <c r="AW22" s="373"/>
      <c r="AX22" s="378"/>
      <c r="AY22" s="373"/>
      <c r="AZ22" s="373"/>
      <c r="BA22" s="378"/>
      <c r="BB22" s="318">
        <f t="shared" si="0"/>
        <v>168768000</v>
      </c>
      <c r="BC22" s="318">
        <f t="shared" si="0"/>
        <v>92072000</v>
      </c>
      <c r="BD22" s="318">
        <f t="shared" si="1"/>
        <v>0</v>
      </c>
      <c r="BE22" s="362">
        <f>+'[2]Actividades'!O19-O22</f>
        <v>-76781000</v>
      </c>
      <c r="BF22" s="318">
        <f>+'[2]Actividades'!P19-P22</f>
        <v>15291000</v>
      </c>
      <c r="BG22" s="363">
        <f>+'[2]Actividades'!Q19-Q22</f>
        <v>152770200</v>
      </c>
      <c r="BH22" s="318">
        <f>+'[2]Actividades'!R19-R22</f>
        <v>100174617</v>
      </c>
    </row>
    <row r="23" spans="1:60" s="3" customFormat="1" ht="123.75" customHeight="1" outlineLevel="2">
      <c r="A23" s="347"/>
      <c r="B23" s="231" t="s">
        <v>146</v>
      </c>
      <c r="C23" s="348">
        <v>877</v>
      </c>
      <c r="D23" s="413" t="s">
        <v>202</v>
      </c>
      <c r="E23" s="348">
        <v>1</v>
      </c>
      <c r="F23" s="350" t="s">
        <v>203</v>
      </c>
      <c r="G23" s="351"/>
      <c r="H23" s="352" t="s">
        <v>41</v>
      </c>
      <c r="I23" s="351"/>
      <c r="J23" s="350" t="s">
        <v>204</v>
      </c>
      <c r="K23" s="353">
        <v>1</v>
      </c>
      <c r="L23" s="414" t="s">
        <v>205</v>
      </c>
      <c r="M23" s="355">
        <v>550117000</v>
      </c>
      <c r="N23" s="355">
        <v>615269100</v>
      </c>
      <c r="O23" s="355">
        <v>615269100</v>
      </c>
      <c r="P23" s="355">
        <v>33016527</v>
      </c>
      <c r="Q23" s="355">
        <v>27168253</v>
      </c>
      <c r="R23" s="358">
        <v>27168253</v>
      </c>
      <c r="S23" s="415" t="s">
        <v>150</v>
      </c>
      <c r="T23" s="357" t="s">
        <v>206</v>
      </c>
      <c r="U23" s="358">
        <f>+N23</f>
        <v>615269100</v>
      </c>
      <c r="V23" s="358">
        <f>+O23</f>
        <v>615269100</v>
      </c>
      <c r="W23" s="359">
        <f>IF(U23=0,"",V23/U23)</f>
        <v>1</v>
      </c>
      <c r="X23" s="360"/>
      <c r="Y23" s="360"/>
      <c r="Z23" s="359">
        <f>IF(X23=0,"",Y23/X23)</f>
      </c>
      <c r="AA23" s="360"/>
      <c r="AB23" s="360"/>
      <c r="AC23" s="359">
        <f>IF(AA23=0,"",AB23/AA23)</f>
      </c>
      <c r="AD23" s="360"/>
      <c r="AE23" s="360"/>
      <c r="AF23" s="359">
        <f>IF(AD23=0,"",AE23/AD23)</f>
      </c>
      <c r="AG23" s="360"/>
      <c r="AH23" s="360"/>
      <c r="AI23" s="359">
        <f>IF(AG23=0,"",AH23/AG23)</f>
      </c>
      <c r="AJ23" s="360"/>
      <c r="AK23" s="360"/>
      <c r="AL23" s="359">
        <f>IF(AJ23=0,"",AK23/AJ23)</f>
      </c>
      <c r="AM23" s="360"/>
      <c r="AN23" s="360"/>
      <c r="AO23" s="359">
        <f>IF(AM23=0,"",AN23/AM23)</f>
      </c>
      <c r="AP23" s="360"/>
      <c r="AQ23" s="360"/>
      <c r="AR23" s="359">
        <f>IF(AP23=0,"",AQ23/AP23)</f>
      </c>
      <c r="AS23" s="360"/>
      <c r="AT23" s="360"/>
      <c r="AU23" s="359">
        <f>IF(AS23=0,"",AT23/AS23)</f>
      </c>
      <c r="AV23" s="360"/>
      <c r="AW23" s="348"/>
      <c r="AX23" s="361">
        <f>IF(AV23=0,"",AW23/AV23)</f>
      </c>
      <c r="AY23" s="348"/>
      <c r="AZ23" s="348"/>
      <c r="BA23" s="361">
        <f>IF(AY23=0,"",AZ23/AY23)</f>
      </c>
      <c r="BB23" s="318">
        <f t="shared" si="0"/>
        <v>0</v>
      </c>
      <c r="BC23" s="318">
        <f t="shared" si="0"/>
        <v>582252573</v>
      </c>
      <c r="BD23" s="318">
        <f t="shared" si="1"/>
        <v>0</v>
      </c>
      <c r="BE23" s="362">
        <f>+'[2]Actividades'!O20-O23</f>
        <v>-523953300</v>
      </c>
      <c r="BF23" s="318">
        <f>+'[2]Actividades'!P20-P23</f>
        <v>-9366527</v>
      </c>
      <c r="BG23" s="363">
        <f>+'[2]Actividades'!Q20-Q23</f>
        <v>91536974</v>
      </c>
      <c r="BH23" s="318">
        <f>+'[2]Actividades'!R20-R23</f>
        <v>91536974</v>
      </c>
    </row>
    <row r="24" spans="1:60" s="379" customFormat="1" ht="15.75" customHeight="1" outlineLevel="1">
      <c r="A24" s="371"/>
      <c r="B24" s="372"/>
      <c r="C24" s="373"/>
      <c r="D24" s="373"/>
      <c r="E24" s="373"/>
      <c r="F24" s="374"/>
      <c r="G24" s="374"/>
      <c r="H24" s="375"/>
      <c r="I24" s="374"/>
      <c r="J24" s="373"/>
      <c r="K24" s="373"/>
      <c r="L24" s="373"/>
      <c r="M24" s="376">
        <f aca="true" t="shared" si="4" ref="M24:R24">SUM(M23)</f>
        <v>550117000</v>
      </c>
      <c r="N24" s="376">
        <f t="shared" si="4"/>
        <v>615269100</v>
      </c>
      <c r="O24" s="376">
        <f t="shared" si="4"/>
        <v>615269100</v>
      </c>
      <c r="P24" s="376">
        <f t="shared" si="4"/>
        <v>33016527</v>
      </c>
      <c r="Q24" s="376">
        <f t="shared" si="4"/>
        <v>27168253</v>
      </c>
      <c r="R24" s="376">
        <f t="shared" si="4"/>
        <v>27168253</v>
      </c>
      <c r="S24" s="377"/>
      <c r="T24" s="377"/>
      <c r="U24" s="376">
        <f>+U23</f>
        <v>615269100</v>
      </c>
      <c r="V24" s="376">
        <f>+V23</f>
        <v>615269100</v>
      </c>
      <c r="W24" s="376">
        <f>+W23</f>
        <v>1</v>
      </c>
      <c r="X24" s="373"/>
      <c r="Y24" s="373"/>
      <c r="Z24" s="378"/>
      <c r="AA24" s="373"/>
      <c r="AB24" s="373"/>
      <c r="AC24" s="378"/>
      <c r="AD24" s="373"/>
      <c r="AE24" s="373"/>
      <c r="AF24" s="378"/>
      <c r="AG24" s="373"/>
      <c r="AH24" s="373"/>
      <c r="AI24" s="378"/>
      <c r="AJ24" s="373"/>
      <c r="AK24" s="373"/>
      <c r="AL24" s="378"/>
      <c r="AM24" s="373"/>
      <c r="AN24" s="373"/>
      <c r="AO24" s="378"/>
      <c r="AP24" s="373"/>
      <c r="AQ24" s="373"/>
      <c r="AR24" s="378"/>
      <c r="AS24" s="373"/>
      <c r="AT24" s="373"/>
      <c r="AU24" s="378"/>
      <c r="AV24" s="373"/>
      <c r="AW24" s="373"/>
      <c r="AX24" s="378"/>
      <c r="AY24" s="373"/>
      <c r="AZ24" s="373"/>
      <c r="BA24" s="378"/>
      <c r="BB24" s="318">
        <f t="shared" si="0"/>
        <v>0</v>
      </c>
      <c r="BC24" s="318">
        <f t="shared" si="0"/>
        <v>582252573</v>
      </c>
      <c r="BD24" s="318">
        <f t="shared" si="1"/>
        <v>0</v>
      </c>
      <c r="BE24" s="362">
        <f>+'[2]Actividades'!O21-O24</f>
        <v>-523953300</v>
      </c>
      <c r="BF24" s="318">
        <f>+'[2]Actividades'!P21-P24</f>
        <v>-9366527</v>
      </c>
      <c r="BG24" s="363">
        <f>+'[2]Actividades'!Q21-Q24</f>
        <v>91536974</v>
      </c>
      <c r="BH24" s="318">
        <f>+'[2]Actividades'!R21-R24</f>
        <v>91536974</v>
      </c>
    </row>
    <row r="25" spans="1:60" s="3" customFormat="1" ht="93" customHeight="1" outlineLevel="2">
      <c r="A25" s="347"/>
      <c r="B25" s="231" t="s">
        <v>153</v>
      </c>
      <c r="C25" s="348">
        <v>877</v>
      </c>
      <c r="D25" s="349" t="s">
        <v>45</v>
      </c>
      <c r="E25" s="348">
        <v>1</v>
      </c>
      <c r="F25" s="364" t="s">
        <v>207</v>
      </c>
      <c r="G25" s="351"/>
      <c r="H25" s="352" t="s">
        <v>41</v>
      </c>
      <c r="I25" s="351"/>
      <c r="J25" s="364" t="s">
        <v>208</v>
      </c>
      <c r="K25" s="365">
        <v>6000</v>
      </c>
      <c r="L25" s="416">
        <v>5702</v>
      </c>
      <c r="M25" s="355">
        <v>259818452</v>
      </c>
      <c r="N25" s="355">
        <v>259818452</v>
      </c>
      <c r="O25" s="355">
        <v>64783680</v>
      </c>
      <c r="P25" s="355">
        <v>0</v>
      </c>
      <c r="Q25" s="355">
        <v>0</v>
      </c>
      <c r="R25" s="358">
        <v>44646630</v>
      </c>
      <c r="S25" s="417" t="s">
        <v>209</v>
      </c>
      <c r="T25" s="418" t="s">
        <v>210</v>
      </c>
      <c r="U25" s="358">
        <f aca="true" t="shared" si="5" ref="U25:V27">+N25</f>
        <v>259818452</v>
      </c>
      <c r="V25" s="358">
        <f t="shared" si="5"/>
        <v>64783680</v>
      </c>
      <c r="W25" s="359">
        <f>IF(U25=0,"",V25/U25)</f>
        <v>0.2493421060025406</v>
      </c>
      <c r="X25" s="360"/>
      <c r="Y25" s="360"/>
      <c r="Z25" s="359">
        <f>IF(X25=0,"",Y25/X25)</f>
      </c>
      <c r="AA25" s="360"/>
      <c r="AB25" s="360"/>
      <c r="AC25" s="359">
        <f>IF(AA25=0,"",AB25/AA25)</f>
      </c>
      <c r="AD25" s="360"/>
      <c r="AE25" s="360"/>
      <c r="AF25" s="359">
        <f>IF(AD25=0,"",AE25/AD25)</f>
      </c>
      <c r="AG25" s="360"/>
      <c r="AH25" s="360"/>
      <c r="AI25" s="359">
        <f>IF(AG25=0,"",AH25/AG25)</f>
      </c>
      <c r="AJ25" s="360"/>
      <c r="AK25" s="360"/>
      <c r="AL25" s="359">
        <f>IF(AJ25=0,"",AK25/AJ25)</f>
      </c>
      <c r="AM25" s="360"/>
      <c r="AN25" s="360"/>
      <c r="AO25" s="359">
        <f>IF(AM25=0,"",AN25/AM25)</f>
      </c>
      <c r="AP25" s="360"/>
      <c r="AQ25" s="360"/>
      <c r="AR25" s="359">
        <f>IF(AP25=0,"",AQ25/AP25)</f>
      </c>
      <c r="AS25" s="360"/>
      <c r="AT25" s="360"/>
      <c r="AU25" s="359">
        <f>IF(AS25=0,"",AT25/AS25)</f>
      </c>
      <c r="AV25" s="360"/>
      <c r="AW25" s="348"/>
      <c r="AX25" s="361">
        <f>IF(AV25=0,"",AW25/AV25)</f>
      </c>
      <c r="AY25" s="348"/>
      <c r="AZ25" s="348"/>
      <c r="BA25" s="361">
        <f>IF(AY25=0,"",AZ25/AY25)</f>
      </c>
      <c r="BB25" s="318">
        <f t="shared" si="0"/>
        <v>195034772</v>
      </c>
      <c r="BC25" s="318">
        <f t="shared" si="0"/>
        <v>64783680</v>
      </c>
      <c r="BD25" s="318">
        <f t="shared" si="1"/>
        <v>-44646630</v>
      </c>
      <c r="BE25" s="362">
        <f>+'[2]Actividades'!O22-O25</f>
        <v>8965520</v>
      </c>
      <c r="BF25" s="318">
        <f>+'[2]Actividades'!P22-P25</f>
        <v>34235600</v>
      </c>
      <c r="BG25" s="363">
        <f>+'[2]Actividades'!Q22-Q25</f>
        <v>133021487</v>
      </c>
      <c r="BH25" s="318">
        <f>+'[2]Actividades'!R22-R25</f>
        <v>24612264</v>
      </c>
    </row>
    <row r="26" spans="1:60" s="3" customFormat="1" ht="63.75" customHeight="1" outlineLevel="2">
      <c r="A26" s="347"/>
      <c r="B26" s="231" t="s">
        <v>153</v>
      </c>
      <c r="C26" s="348">
        <v>877</v>
      </c>
      <c r="D26" s="349" t="s">
        <v>45</v>
      </c>
      <c r="E26" s="348">
        <v>2</v>
      </c>
      <c r="F26" s="364" t="s">
        <v>211</v>
      </c>
      <c r="G26" s="351"/>
      <c r="H26" s="352" t="s">
        <v>41</v>
      </c>
      <c r="I26" s="351"/>
      <c r="J26" s="364" t="s">
        <v>212</v>
      </c>
      <c r="K26" s="365">
        <v>4500</v>
      </c>
      <c r="L26" s="366">
        <v>1631</v>
      </c>
      <c r="M26" s="355">
        <v>3551626948</v>
      </c>
      <c r="N26" s="355">
        <v>4051626948</v>
      </c>
      <c r="O26" s="355">
        <v>3789237340</v>
      </c>
      <c r="P26" s="355">
        <v>704500952</v>
      </c>
      <c r="Q26" s="355">
        <v>1126484517</v>
      </c>
      <c r="R26" s="358">
        <v>997068940</v>
      </c>
      <c r="S26" s="357" t="s">
        <v>213</v>
      </c>
      <c r="T26" s="357" t="s">
        <v>214</v>
      </c>
      <c r="U26" s="358">
        <f t="shared" si="5"/>
        <v>4051626948</v>
      </c>
      <c r="V26" s="358">
        <f t="shared" si="5"/>
        <v>3789237340</v>
      </c>
      <c r="W26" s="359">
        <f>IF(U26=0,"",V26/U26)</f>
        <v>0.9352384581878835</v>
      </c>
      <c r="X26" s="360"/>
      <c r="Y26" s="360"/>
      <c r="Z26" s="359">
        <f>IF(X26=0,"",Y26/X26)</f>
      </c>
      <c r="AA26" s="360"/>
      <c r="AB26" s="360"/>
      <c r="AC26" s="359">
        <f>IF(AA26=0,"",AB26/AA26)</f>
      </c>
      <c r="AD26" s="360"/>
      <c r="AE26" s="360"/>
      <c r="AF26" s="359">
        <f>IF(AD26=0,"",AE26/AD26)</f>
      </c>
      <c r="AG26" s="360"/>
      <c r="AH26" s="360"/>
      <c r="AI26" s="359">
        <f>IF(AG26=0,"",AH26/AG26)</f>
      </c>
      <c r="AJ26" s="360"/>
      <c r="AK26" s="360"/>
      <c r="AL26" s="359">
        <f>IF(AJ26=0,"",AK26/AJ26)</f>
      </c>
      <c r="AM26" s="360"/>
      <c r="AN26" s="360"/>
      <c r="AO26" s="359">
        <f>IF(AM26=0,"",AN26/AM26)</f>
      </c>
      <c r="AP26" s="360"/>
      <c r="AQ26" s="360"/>
      <c r="AR26" s="359">
        <f>IF(AP26=0,"",AQ26/AP26)</f>
      </c>
      <c r="AS26" s="360"/>
      <c r="AT26" s="360"/>
      <c r="AU26" s="359">
        <f>IF(AS26=0,"",AT26/AS26)</f>
      </c>
      <c r="AV26" s="360"/>
      <c r="AW26" s="348"/>
      <c r="AX26" s="361">
        <f>IF(AV26=0,"",AW26/AV26)</f>
      </c>
      <c r="AY26" s="348"/>
      <c r="AZ26" s="348"/>
      <c r="BA26" s="361">
        <f>IF(AY26=0,"",AZ26/AY26)</f>
      </c>
      <c r="BB26" s="318">
        <f t="shared" si="0"/>
        <v>262389608</v>
      </c>
      <c r="BC26" s="318">
        <f t="shared" si="0"/>
        <v>3084736388</v>
      </c>
      <c r="BD26" s="318">
        <f t="shared" si="1"/>
        <v>129415577</v>
      </c>
      <c r="BE26" s="362">
        <f>+'[2]Actividades'!O23-O26</f>
        <v>-764442640</v>
      </c>
      <c r="BF26" s="318">
        <f>+'[2]Actividades'!P23-P26</f>
        <v>696921482</v>
      </c>
      <c r="BG26" s="363">
        <f>+'[2]Actividades'!Q23-Q26</f>
        <v>126385886</v>
      </c>
      <c r="BH26" s="318">
        <f>+'[2]Actividades'!R23-R26</f>
        <v>255801463</v>
      </c>
    </row>
    <row r="27" spans="1:60" s="3" customFormat="1" ht="138" customHeight="1" outlineLevel="2">
      <c r="A27" s="347"/>
      <c r="B27" s="231" t="s">
        <v>153</v>
      </c>
      <c r="C27" s="348">
        <v>877</v>
      </c>
      <c r="D27" s="349" t="s">
        <v>45</v>
      </c>
      <c r="E27" s="348">
        <v>3</v>
      </c>
      <c r="F27" s="364" t="s">
        <v>215</v>
      </c>
      <c r="G27" s="351"/>
      <c r="H27" s="352" t="s">
        <v>41</v>
      </c>
      <c r="I27" s="351"/>
      <c r="J27" s="364" t="s">
        <v>216</v>
      </c>
      <c r="K27" s="353">
        <v>1</v>
      </c>
      <c r="L27" s="419" t="s">
        <v>217</v>
      </c>
      <c r="M27" s="355">
        <v>1983932200</v>
      </c>
      <c r="N27" s="355">
        <v>2398476500</v>
      </c>
      <c r="O27" s="355">
        <v>2428210320</v>
      </c>
      <c r="P27" s="355">
        <v>295289873</v>
      </c>
      <c r="Q27" s="355">
        <v>569630074</v>
      </c>
      <c r="R27" s="358">
        <v>505668949</v>
      </c>
      <c r="S27" s="420" t="s">
        <v>218</v>
      </c>
      <c r="T27" s="357"/>
      <c r="U27" s="358">
        <f t="shared" si="5"/>
        <v>2398476500</v>
      </c>
      <c r="V27" s="358">
        <f t="shared" si="5"/>
        <v>2428210320</v>
      </c>
      <c r="W27" s="359">
        <f>IF(U27=0,"",V27/U27)</f>
        <v>1.0123969611542993</v>
      </c>
      <c r="X27" s="360"/>
      <c r="Y27" s="360"/>
      <c r="Z27" s="359">
        <f>IF(X27=0,"",Y27/X27)</f>
      </c>
      <c r="AA27" s="360"/>
      <c r="AB27" s="360"/>
      <c r="AC27" s="359">
        <f>IF(AA27=0,"",AB27/AA27)</f>
      </c>
      <c r="AD27" s="360"/>
      <c r="AE27" s="360"/>
      <c r="AF27" s="359">
        <f>IF(AD27=0,"",AE27/AD27)</f>
      </c>
      <c r="AG27" s="360"/>
      <c r="AH27" s="360"/>
      <c r="AI27" s="359">
        <f>IF(AG27=0,"",AH27/AG27)</f>
      </c>
      <c r="AJ27" s="360"/>
      <c r="AK27" s="360"/>
      <c r="AL27" s="359">
        <f>IF(AJ27=0,"",AK27/AJ27)</f>
      </c>
      <c r="AM27" s="360"/>
      <c r="AN27" s="360"/>
      <c r="AO27" s="359">
        <f>IF(AM27=0,"",AN27/AM27)</f>
      </c>
      <c r="AP27" s="360"/>
      <c r="AQ27" s="360"/>
      <c r="AR27" s="359">
        <f>IF(AP27=0,"",AQ27/AP27)</f>
      </c>
      <c r="AS27" s="360"/>
      <c r="AT27" s="360"/>
      <c r="AU27" s="359">
        <f>IF(AS27=0,"",AT27/AS27)</f>
      </c>
      <c r="AV27" s="360"/>
      <c r="AW27" s="348"/>
      <c r="AX27" s="361">
        <f>IF(AV27=0,"",AW27/AV27)</f>
      </c>
      <c r="AY27" s="348"/>
      <c r="AZ27" s="348"/>
      <c r="BA27" s="361">
        <f>IF(AY27=0,"",AZ27/AY27)</f>
      </c>
      <c r="BB27" s="318">
        <f t="shared" si="0"/>
        <v>-29733820</v>
      </c>
      <c r="BC27" s="318">
        <f t="shared" si="0"/>
        <v>2132920447</v>
      </c>
      <c r="BD27" s="318">
        <f t="shared" si="1"/>
        <v>63961125</v>
      </c>
      <c r="BE27" s="362">
        <f>+'[2]Actividades'!O24-O27</f>
        <v>-767435720</v>
      </c>
      <c r="BF27" s="318">
        <f>+'[2]Actividades'!P24-P27</f>
        <v>520463047</v>
      </c>
      <c r="BG27" s="363">
        <f>+'[2]Actividades'!Q24-Q27</f>
        <v>918231986</v>
      </c>
      <c r="BH27" s="318">
        <f>+'[2]Actividades'!R24-R27</f>
        <v>476293789</v>
      </c>
    </row>
    <row r="28" spans="1:60" s="379" customFormat="1" ht="15.75" customHeight="1" outlineLevel="2">
      <c r="A28" s="372"/>
      <c r="B28" s="372"/>
      <c r="C28" s="373"/>
      <c r="D28" s="421"/>
      <c r="E28" s="373"/>
      <c r="F28" s="374"/>
      <c r="G28" s="374"/>
      <c r="H28" s="375"/>
      <c r="I28" s="374"/>
      <c r="J28" s="373"/>
      <c r="K28" s="422"/>
      <c r="L28" s="422"/>
      <c r="M28" s="376">
        <f aca="true" t="shared" si="6" ref="M28:R28">SUM(M25:M27)</f>
        <v>5795377600</v>
      </c>
      <c r="N28" s="376">
        <f t="shared" si="6"/>
        <v>6709921900</v>
      </c>
      <c r="O28" s="376">
        <f t="shared" si="6"/>
        <v>6282231340</v>
      </c>
      <c r="P28" s="376">
        <f t="shared" si="6"/>
        <v>999790825</v>
      </c>
      <c r="Q28" s="376">
        <f t="shared" si="6"/>
        <v>1696114591</v>
      </c>
      <c r="R28" s="376">
        <f t="shared" si="6"/>
        <v>1547384519</v>
      </c>
      <c r="S28" s="377"/>
      <c r="T28" s="377"/>
      <c r="U28" s="376">
        <f>+U25+U26+U27</f>
        <v>6709921900</v>
      </c>
      <c r="V28" s="376">
        <f>+V25+V26+V27</f>
        <v>6282231340</v>
      </c>
      <c r="W28" s="376">
        <f>+W25+W26+W27</f>
        <v>2.1969775253447237</v>
      </c>
      <c r="X28" s="373"/>
      <c r="Y28" s="373"/>
      <c r="Z28" s="378"/>
      <c r="AA28" s="373"/>
      <c r="AB28" s="373"/>
      <c r="AC28" s="378"/>
      <c r="AD28" s="373"/>
      <c r="AE28" s="373"/>
      <c r="AF28" s="378"/>
      <c r="AG28" s="373"/>
      <c r="AH28" s="373"/>
      <c r="AI28" s="378"/>
      <c r="AJ28" s="373"/>
      <c r="AK28" s="373"/>
      <c r="AL28" s="378"/>
      <c r="AM28" s="373"/>
      <c r="AN28" s="373"/>
      <c r="AO28" s="378"/>
      <c r="AP28" s="373"/>
      <c r="AQ28" s="373"/>
      <c r="AR28" s="378"/>
      <c r="AS28" s="373"/>
      <c r="AT28" s="373"/>
      <c r="AU28" s="378"/>
      <c r="AV28" s="373"/>
      <c r="AW28" s="373"/>
      <c r="AX28" s="378"/>
      <c r="AY28" s="373"/>
      <c r="AZ28" s="373"/>
      <c r="BA28" s="378"/>
      <c r="BB28" s="318">
        <f t="shared" si="0"/>
        <v>427690560</v>
      </c>
      <c r="BC28" s="318">
        <f t="shared" si="0"/>
        <v>5282440515</v>
      </c>
      <c r="BD28" s="318">
        <f t="shared" si="1"/>
        <v>148730072</v>
      </c>
      <c r="BE28" s="362">
        <f>+'[2]Actividades'!O25-O28</f>
        <v>-1522912840</v>
      </c>
      <c r="BF28" s="318">
        <f>+'[2]Actividades'!P25-P28</f>
        <v>1251620129</v>
      </c>
      <c r="BG28" s="363">
        <f>+'[2]Actividades'!Q25-Q28</f>
        <v>1177639359</v>
      </c>
      <c r="BH28" s="318">
        <f>+'[2]Actividades'!R25-R28</f>
        <v>756707516</v>
      </c>
    </row>
    <row r="29" spans="1:60" s="3" customFormat="1" ht="74.25" customHeight="1" outlineLevel="2">
      <c r="A29" s="347"/>
      <c r="B29" s="231" t="s">
        <v>162</v>
      </c>
      <c r="C29" s="348">
        <v>877</v>
      </c>
      <c r="D29" s="349" t="s">
        <v>47</v>
      </c>
      <c r="E29" s="348">
        <v>5</v>
      </c>
      <c r="F29" s="364" t="s">
        <v>219</v>
      </c>
      <c r="G29" s="351"/>
      <c r="H29" s="352" t="s">
        <v>41</v>
      </c>
      <c r="I29" s="351"/>
      <c r="J29" s="350" t="s">
        <v>220</v>
      </c>
      <c r="K29" s="365">
        <v>513</v>
      </c>
      <c r="L29" s="365">
        <v>596</v>
      </c>
      <c r="M29" s="355">
        <v>0</v>
      </c>
      <c r="N29" s="355">
        <v>0</v>
      </c>
      <c r="O29" s="355">
        <v>0</v>
      </c>
      <c r="P29" s="355">
        <v>0</v>
      </c>
      <c r="Q29" s="355">
        <v>0</v>
      </c>
      <c r="R29" s="355">
        <v>0</v>
      </c>
      <c r="S29" s="420" t="s">
        <v>221</v>
      </c>
      <c r="T29" s="357"/>
      <c r="U29" s="358">
        <f>+N29</f>
        <v>0</v>
      </c>
      <c r="V29" s="358">
        <f>+O29</f>
        <v>0</v>
      </c>
      <c r="W29" s="359">
        <f>IF(U29=0,"",V29/U29)</f>
      </c>
      <c r="X29" s="360"/>
      <c r="Y29" s="360"/>
      <c r="Z29" s="359">
        <f>IF(X29=0,"",Y29/X29)</f>
      </c>
      <c r="AA29" s="360"/>
      <c r="AB29" s="360"/>
      <c r="AC29" s="359">
        <f>IF(AA29=0,"",AB29/AA29)</f>
      </c>
      <c r="AD29" s="360"/>
      <c r="AE29" s="360"/>
      <c r="AF29" s="359">
        <f>IF(AD29=0,"",AE29/AD29)</f>
      </c>
      <c r="AG29" s="360"/>
      <c r="AH29" s="360"/>
      <c r="AI29" s="359">
        <f>IF(AG29=0,"",AH29/AG29)</f>
      </c>
      <c r="AJ29" s="360"/>
      <c r="AK29" s="360"/>
      <c r="AL29" s="359">
        <f>IF(AJ29=0,"",AK29/AJ29)</f>
      </c>
      <c r="AM29" s="360"/>
      <c r="AN29" s="360"/>
      <c r="AO29" s="359">
        <f>IF(AM29=0,"",AN29/AM29)</f>
      </c>
      <c r="AP29" s="360"/>
      <c r="AQ29" s="360"/>
      <c r="AR29" s="359">
        <f>IF(AP29=0,"",AQ29/AP29)</f>
      </c>
      <c r="AS29" s="360"/>
      <c r="AT29" s="360"/>
      <c r="AU29" s="359">
        <f>IF(AS29=0,"",AT29/AS29)</f>
      </c>
      <c r="AV29" s="360"/>
      <c r="AW29" s="348"/>
      <c r="AX29" s="361">
        <f>IF(AV29=0,"",AW29/AV29)</f>
      </c>
      <c r="AY29" s="348"/>
      <c r="AZ29" s="348"/>
      <c r="BA29" s="361">
        <f>IF(AY29=0,"",AZ29/AY29)</f>
      </c>
      <c r="BB29" s="318">
        <f t="shared" si="0"/>
        <v>0</v>
      </c>
      <c r="BC29" s="318">
        <f t="shared" si="0"/>
        <v>0</v>
      </c>
      <c r="BD29" s="318">
        <f t="shared" si="1"/>
        <v>0</v>
      </c>
      <c r="BE29" s="362">
        <f>+'[2]Actividades'!O26-O29</f>
        <v>0</v>
      </c>
      <c r="BF29" s="318">
        <f>+'[2]Actividades'!P26-P29</f>
        <v>0</v>
      </c>
      <c r="BG29" s="363">
        <f>+'[2]Actividades'!Q26-Q29</f>
        <v>24927767</v>
      </c>
      <c r="BH29" s="318">
        <f>+'[2]Actividades'!R26-R29</f>
        <v>24400100</v>
      </c>
    </row>
    <row r="30" spans="1:60" s="379" customFormat="1" ht="15.75" customHeight="1" outlineLevel="2">
      <c r="A30" s="372"/>
      <c r="B30" s="372"/>
      <c r="C30" s="373"/>
      <c r="D30" s="421"/>
      <c r="E30" s="373"/>
      <c r="F30" s="374"/>
      <c r="G30" s="374"/>
      <c r="H30" s="374"/>
      <c r="I30" s="374"/>
      <c r="J30" s="373"/>
      <c r="K30" s="422"/>
      <c r="L30" s="422"/>
      <c r="M30" s="376">
        <f aca="true" t="shared" si="7" ref="M30:R30">SUM(M29)</f>
        <v>0</v>
      </c>
      <c r="N30" s="376">
        <f t="shared" si="7"/>
        <v>0</v>
      </c>
      <c r="O30" s="376">
        <f t="shared" si="7"/>
        <v>0</v>
      </c>
      <c r="P30" s="376">
        <f t="shared" si="7"/>
        <v>0</v>
      </c>
      <c r="Q30" s="376">
        <f t="shared" si="7"/>
        <v>0</v>
      </c>
      <c r="R30" s="376">
        <f t="shared" si="7"/>
        <v>0</v>
      </c>
      <c r="S30" s="377"/>
      <c r="T30" s="377"/>
      <c r="U30" s="376">
        <f>+U29</f>
        <v>0</v>
      </c>
      <c r="V30" s="376">
        <f>+V29</f>
        <v>0</v>
      </c>
      <c r="W30" s="378"/>
      <c r="X30" s="373"/>
      <c r="Y30" s="373"/>
      <c r="Z30" s="378"/>
      <c r="AA30" s="373"/>
      <c r="AB30" s="373"/>
      <c r="AC30" s="378"/>
      <c r="AD30" s="373"/>
      <c r="AE30" s="373"/>
      <c r="AF30" s="378"/>
      <c r="AG30" s="373"/>
      <c r="AH30" s="373"/>
      <c r="AI30" s="378"/>
      <c r="AJ30" s="373"/>
      <c r="AK30" s="373"/>
      <c r="AL30" s="378"/>
      <c r="AM30" s="373"/>
      <c r="AN30" s="373"/>
      <c r="AO30" s="378"/>
      <c r="AP30" s="373"/>
      <c r="AQ30" s="373"/>
      <c r="AR30" s="378"/>
      <c r="AS30" s="373"/>
      <c r="AT30" s="373"/>
      <c r="AU30" s="378"/>
      <c r="AV30" s="373"/>
      <c r="AW30" s="373"/>
      <c r="AX30" s="378"/>
      <c r="AY30" s="373"/>
      <c r="AZ30" s="373"/>
      <c r="BA30" s="378"/>
      <c r="BB30" s="318">
        <f t="shared" si="0"/>
        <v>0</v>
      </c>
      <c r="BC30" s="318">
        <f t="shared" si="0"/>
        <v>0</v>
      </c>
      <c r="BD30" s="318">
        <f t="shared" si="1"/>
        <v>0</v>
      </c>
      <c r="BE30" s="362">
        <f>+'[2]Actividades'!O27-O30</f>
        <v>0</v>
      </c>
      <c r="BF30" s="318">
        <f>+'[2]Actividades'!P27-P30</f>
        <v>0</v>
      </c>
      <c r="BG30" s="363">
        <f>+'[2]Actividades'!Q27-Q30</f>
        <v>24927767</v>
      </c>
      <c r="BH30" s="318">
        <f>+'[2]Actividades'!R27-R30</f>
        <v>24400100</v>
      </c>
    </row>
    <row r="31" spans="1:60" s="429" customFormat="1" ht="15.75" customHeight="1">
      <c r="A31" s="423" t="s">
        <v>222</v>
      </c>
      <c r="B31" s="423"/>
      <c r="C31" s="424"/>
      <c r="D31" s="424"/>
      <c r="E31" s="424"/>
      <c r="F31" s="425"/>
      <c r="G31" s="425"/>
      <c r="H31" s="425"/>
      <c r="I31" s="425"/>
      <c r="J31" s="424"/>
      <c r="K31" s="426"/>
      <c r="L31" s="427"/>
      <c r="M31" s="428">
        <f aca="true" t="shared" si="8" ref="M31:R31">+M17+M22+M24+M28+M30</f>
        <v>8267638000</v>
      </c>
      <c r="N31" s="428">
        <f t="shared" si="8"/>
        <v>10767638000</v>
      </c>
      <c r="O31" s="428">
        <f>+O17+O22+O24+O28+O30</f>
        <v>8883117740</v>
      </c>
      <c r="P31" s="428">
        <f t="shared" si="8"/>
        <v>1077404939</v>
      </c>
      <c r="Q31" s="428">
        <f t="shared" si="8"/>
        <v>2063541844</v>
      </c>
      <c r="R31" s="428">
        <f t="shared" si="8"/>
        <v>1672789582</v>
      </c>
      <c r="S31" s="428"/>
      <c r="T31" s="428">
        <f>SUBTOTAL(9,T17:T30)</f>
        <v>0</v>
      </c>
      <c r="U31" s="428">
        <f>+U17+U22+U24+U28+U30</f>
        <v>10767638000</v>
      </c>
      <c r="V31" s="428">
        <f>+V17+V22+V24+V28+V30</f>
        <v>8883117740</v>
      </c>
      <c r="W31" s="428">
        <f>+W17+W22+W24+W28+W30</f>
        <v>5.141649772154411</v>
      </c>
      <c r="X31" s="428">
        <f>SUBTOTAL(9,X17:X30)</f>
        <v>0</v>
      </c>
      <c r="Y31" s="428">
        <f>SUBTOTAL(9,Y17:Y30)</f>
        <v>0</v>
      </c>
      <c r="Z31" s="428"/>
      <c r="AA31" s="428">
        <f>SUBTOTAL(9,AA17:AA30)</f>
        <v>0</v>
      </c>
      <c r="AB31" s="428">
        <f>SUBTOTAL(9,AB17:AB30)</f>
        <v>0</v>
      </c>
      <c r="AC31" s="428"/>
      <c r="AD31" s="428">
        <f>SUBTOTAL(9,AD17:AD30)</f>
        <v>0</v>
      </c>
      <c r="AE31" s="428">
        <f>SUBTOTAL(9,AE17:AE30)</f>
        <v>0</v>
      </c>
      <c r="AF31" s="428"/>
      <c r="AG31" s="428">
        <f>SUBTOTAL(9,AG17:AG30)</f>
        <v>0</v>
      </c>
      <c r="AH31" s="428">
        <f>SUBTOTAL(9,AH17:AH30)</f>
        <v>0</v>
      </c>
      <c r="AI31" s="428"/>
      <c r="AJ31" s="428">
        <f>SUBTOTAL(9,AJ17:AJ30)</f>
        <v>0</v>
      </c>
      <c r="AK31" s="428">
        <f>SUBTOTAL(9,AK17:AK30)</f>
        <v>0</v>
      </c>
      <c r="AL31" s="428"/>
      <c r="AM31" s="428">
        <f>SUBTOTAL(9,AM17:AM30)</f>
        <v>0</v>
      </c>
      <c r="AN31" s="428">
        <f>SUBTOTAL(9,AN17:AN30)</f>
        <v>0</v>
      </c>
      <c r="AO31" s="428"/>
      <c r="AP31" s="428">
        <f>SUBTOTAL(9,AP17:AP30)</f>
        <v>0</v>
      </c>
      <c r="AQ31" s="428">
        <f>SUBTOTAL(9,AQ17:AQ30)</f>
        <v>0</v>
      </c>
      <c r="AR31" s="428"/>
      <c r="AS31" s="428">
        <f>SUBTOTAL(9,AS17:AS30)</f>
        <v>0</v>
      </c>
      <c r="AT31" s="428">
        <f>SUBTOTAL(9,AT17:AT30)</f>
        <v>0</v>
      </c>
      <c r="AU31" s="428"/>
      <c r="AV31" s="428">
        <f>SUBTOTAL(9,AV17:AV30)</f>
        <v>0</v>
      </c>
      <c r="AW31" s="428">
        <f>SUBTOTAL(9,AW17:AW30)</f>
        <v>0</v>
      </c>
      <c r="AX31" s="428"/>
      <c r="AY31" s="428">
        <f>SUBTOTAL(9,AY17:AY30)</f>
        <v>0</v>
      </c>
      <c r="AZ31" s="428">
        <f>SUBTOTAL(9,AZ17:AZ30)</f>
        <v>0</v>
      </c>
      <c r="BA31" s="428"/>
      <c r="BB31" s="318">
        <f t="shared" si="0"/>
        <v>1884520260</v>
      </c>
      <c r="BC31" s="318">
        <f t="shared" si="0"/>
        <v>7805712801</v>
      </c>
      <c r="BD31" s="318">
        <f t="shared" si="1"/>
        <v>390752262</v>
      </c>
      <c r="BE31" s="362">
        <f>+'[2]Actividades'!O28-O31</f>
        <v>-3597781740</v>
      </c>
      <c r="BF31" s="318">
        <f>+'[2]Actividades'!P28-P31</f>
        <v>1280412015</v>
      </c>
      <c r="BG31" s="363">
        <f>+'[2]Actividades'!Q28-Q31</f>
        <v>1972467395</v>
      </c>
      <c r="BH31" s="318">
        <f>+'[2]Actividades'!R28-R31</f>
        <v>1661375938</v>
      </c>
    </row>
    <row r="32" spans="13:60" ht="15.75" customHeight="1">
      <c r="M32" s="331">
        <f>+'Metas inversión 877'!Q97</f>
        <v>0</v>
      </c>
      <c r="N32" s="331">
        <f>+'Metas inversión 877'!R97</f>
        <v>0</v>
      </c>
      <c r="O32" s="331">
        <f>+'Metas inversión 877'!S97</f>
        <v>0</v>
      </c>
      <c r="P32" s="331">
        <f>+'Metas inversión 877'!T97</f>
        <v>0</v>
      </c>
      <c r="Q32" s="331">
        <f>+'Metas inversión 877'!U97</f>
        <v>0</v>
      </c>
      <c r="R32" s="331">
        <f>+'Metas inversión 877'!V97</f>
        <v>0</v>
      </c>
      <c r="S32" s="430"/>
      <c r="U32" s="363">
        <f>+N32</f>
        <v>0</v>
      </c>
      <c r="V32" s="363">
        <f>+O32</f>
        <v>0</v>
      </c>
      <c r="BB32" s="318"/>
      <c r="BC32" s="318"/>
      <c r="BD32" s="318"/>
      <c r="BE32" s="362"/>
      <c r="BF32" s="318"/>
      <c r="BG32" s="363"/>
      <c r="BH32" s="318"/>
    </row>
    <row r="33" spans="13:22" ht="15.75" customHeight="1">
      <c r="M33" s="331">
        <f aca="true" t="shared" si="9" ref="M33:R33">+M31-M32</f>
        <v>8267638000</v>
      </c>
      <c r="N33" s="331">
        <f t="shared" si="9"/>
        <v>10767638000</v>
      </c>
      <c r="O33" s="331">
        <f t="shared" si="9"/>
        <v>8883117740</v>
      </c>
      <c r="P33" s="331">
        <f t="shared" si="9"/>
        <v>1077404939</v>
      </c>
      <c r="Q33" s="331">
        <f t="shared" si="9"/>
        <v>2063541844</v>
      </c>
      <c r="R33" s="331">
        <f t="shared" si="9"/>
        <v>1672789582</v>
      </c>
      <c r="S33" s="430"/>
      <c r="U33" s="363">
        <f>+U31-U32</f>
        <v>10767638000</v>
      </c>
      <c r="V33" s="363">
        <f>+V31-V32</f>
        <v>8883117740</v>
      </c>
    </row>
    <row r="34" spans="14:22" ht="15.75" customHeight="1">
      <c r="N34" s="431"/>
      <c r="S34" s="430"/>
      <c r="U34" s="432"/>
      <c r="V34" s="432"/>
    </row>
    <row r="35" spans="14:19" ht="15.75" customHeight="1">
      <c r="N35" s="433"/>
      <c r="S35" s="430"/>
    </row>
    <row r="36" ht="15.75" customHeight="1">
      <c r="S36" s="430"/>
    </row>
    <row r="37" ht="15.75" customHeight="1">
      <c r="S37" s="430"/>
    </row>
    <row r="38" spans="14:19" ht="15.75" customHeight="1">
      <c r="N38" s="433"/>
      <c r="S38" s="434"/>
    </row>
    <row r="39" spans="14:19" ht="15.75" customHeight="1">
      <c r="N39" s="433"/>
      <c r="S39" s="435"/>
    </row>
    <row r="40" spans="14:19" ht="15.75" customHeight="1">
      <c r="N40" s="433"/>
      <c r="S40" s="435"/>
    </row>
    <row r="41" spans="14:19" ht="15.75" customHeight="1">
      <c r="N41" s="433"/>
      <c r="S41" s="435"/>
    </row>
    <row r="42" spans="14:19" ht="15.75" customHeight="1">
      <c r="N42" s="433"/>
      <c r="S42" s="435"/>
    </row>
    <row r="43" spans="14:19" ht="15.75" customHeight="1">
      <c r="N43" s="433"/>
      <c r="S43" s="435"/>
    </row>
    <row r="44" ht="15.75" customHeight="1">
      <c r="S44" s="435"/>
    </row>
  </sheetData>
  <sheetProtection password="C61F" sheet="1"/>
  <autoFilter ref="A13:AU30"/>
  <mergeCells count="48">
    <mergeCell ref="T18:T21"/>
    <mergeCell ref="U18:U21"/>
    <mergeCell ref="V18:V21"/>
    <mergeCell ref="W18:W21"/>
    <mergeCell ref="N18:N21"/>
    <mergeCell ref="O18:O21"/>
    <mergeCell ref="P18:P21"/>
    <mergeCell ref="Q18:Q21"/>
    <mergeCell ref="R18:R21"/>
    <mergeCell ref="S18:S21"/>
    <mergeCell ref="H18:H21"/>
    <mergeCell ref="I18:I21"/>
    <mergeCell ref="J18:J21"/>
    <mergeCell ref="K18:K21"/>
    <mergeCell ref="L18:L21"/>
    <mergeCell ref="M18:M21"/>
    <mergeCell ref="U12:W12"/>
    <mergeCell ref="X12:Z12"/>
    <mergeCell ref="AA12:AC12"/>
    <mergeCell ref="AD12:AF12"/>
    <mergeCell ref="AG12:AI12"/>
    <mergeCell ref="C18:C21"/>
    <mergeCell ref="D18:D21"/>
    <mergeCell ref="E18:E21"/>
    <mergeCell ref="F18:F21"/>
    <mergeCell ref="G18:G21"/>
    <mergeCell ref="K12:L12"/>
    <mergeCell ref="M12:N12"/>
    <mergeCell ref="O12:P12"/>
    <mergeCell ref="Q12:R12"/>
    <mergeCell ref="S12:S13"/>
    <mergeCell ref="T12:T13"/>
    <mergeCell ref="AB1:AE8"/>
    <mergeCell ref="AH1:AJ8"/>
    <mergeCell ref="AK1:AR8"/>
    <mergeCell ref="AS1:AV8"/>
    <mergeCell ref="AW1:AY8"/>
    <mergeCell ref="B12:B13"/>
    <mergeCell ref="C12:C13"/>
    <mergeCell ref="E12:E13"/>
    <mergeCell ref="F12:F13"/>
    <mergeCell ref="G12:I12"/>
    <mergeCell ref="A1:C8"/>
    <mergeCell ref="D1:I8"/>
    <mergeCell ref="J1:M8"/>
    <mergeCell ref="N1:O8"/>
    <mergeCell ref="P1:R8"/>
    <mergeCell ref="S1:AA8"/>
  </mergeCells>
  <printOptions/>
  <pageMargins left="0.7" right="0.7" top="0.75" bottom="0.75" header="0.3" footer="0.3"/>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sheetPr codeName="Hoja4">
    <tabColor rgb="FF00B050"/>
  </sheetPr>
  <dimension ref="A1:BK10"/>
  <sheetViews>
    <sheetView showGridLines="0" zoomScale="70" zoomScaleNormal="70" zoomScalePageLayoutView="0" workbookViewId="0" topLeftCell="N1">
      <selection activeCell="U7" sqref="U7"/>
    </sheetView>
  </sheetViews>
  <sheetFormatPr defaultColWidth="11.421875" defaultRowHeight="15"/>
  <cols>
    <col min="1" max="1" width="11.421875" style="33" customWidth="1"/>
    <col min="2" max="2" width="16.8515625" style="6" customWidth="1"/>
    <col min="3" max="3" width="16.8515625" style="4" customWidth="1"/>
    <col min="4" max="4" width="16.8515625" style="6" customWidth="1"/>
    <col min="5" max="5" width="29.140625" style="4" customWidth="1"/>
    <col min="6" max="6" width="6.421875" style="6" customWidth="1"/>
    <col min="7" max="7" width="23.421875" style="11" customWidth="1"/>
    <col min="8" max="8" width="6.421875" style="6" customWidth="1"/>
    <col min="9" max="9" width="19.00390625" style="4" customWidth="1"/>
    <col min="10" max="10" width="9.8515625" style="6" customWidth="1"/>
    <col min="11" max="11" width="13.421875" style="7" customWidth="1"/>
    <col min="12" max="12" width="10.28125" style="6" customWidth="1"/>
    <col min="13" max="13" width="16.7109375" style="10" customWidth="1"/>
    <col min="14" max="14" width="9.140625" style="7" customWidth="1"/>
    <col min="15" max="15" width="37.421875" style="10" customWidth="1"/>
    <col min="16" max="16" width="7.00390625" style="7" customWidth="1"/>
    <col min="17" max="17" width="5.421875" style="34" customWidth="1"/>
    <col min="18" max="18" width="5.421875" style="7" customWidth="1"/>
    <col min="19" max="19" width="20.140625" style="3" customWidth="1"/>
    <col min="20" max="20" width="28.00390625" style="3" customWidth="1"/>
    <col min="21" max="21" width="11.7109375" style="7" customWidth="1"/>
    <col min="22" max="22" width="13.7109375" style="3" customWidth="1"/>
    <col min="23" max="23" width="16.8515625" style="2" hidden="1" customWidth="1"/>
    <col min="24" max="24" width="24.28125" style="2" hidden="1" customWidth="1"/>
    <col min="25" max="25" width="21.8515625" style="2" hidden="1" customWidth="1"/>
    <col min="26" max="26" width="19.7109375" style="2" hidden="1" customWidth="1"/>
    <col min="27" max="28" width="16.8515625" style="2" hidden="1" customWidth="1"/>
    <col min="29" max="33" width="50.7109375" style="2" customWidth="1"/>
    <col min="34" max="36" width="11.421875" style="2" customWidth="1"/>
    <col min="37" max="38" width="14.8515625" style="2" hidden="1" customWidth="1"/>
    <col min="39" max="39" width="14.421875" style="2" hidden="1" customWidth="1"/>
    <col min="40" max="40" width="18.00390625" style="2" hidden="1" customWidth="1"/>
    <col min="41" max="42" width="14.00390625" style="2" hidden="1" customWidth="1"/>
    <col min="43" max="45" width="11.421875" style="5" customWidth="1"/>
    <col min="46" max="63" width="11.421875" style="3" customWidth="1"/>
    <col min="64" max="16384" width="11.421875" style="2" customWidth="1"/>
  </cols>
  <sheetData>
    <row r="1" spans="15:16" ht="15">
      <c r="O1" s="9"/>
      <c r="P1" s="8"/>
    </row>
    <row r="2" spans="1:26" ht="33.75">
      <c r="A2" s="157" t="s">
        <v>72</v>
      </c>
      <c r="B2" s="157"/>
      <c r="C2" s="157"/>
      <c r="D2" s="157"/>
      <c r="E2" s="157"/>
      <c r="F2" s="157"/>
      <c r="G2" s="157"/>
      <c r="H2" s="157"/>
      <c r="I2" s="157"/>
      <c r="J2" s="157"/>
      <c r="K2" s="157"/>
      <c r="L2" s="36"/>
      <c r="M2" s="35"/>
      <c r="N2" s="158" t="s">
        <v>35</v>
      </c>
      <c r="O2" s="158"/>
      <c r="P2" s="158"/>
      <c r="Q2" s="158"/>
      <c r="R2" s="158"/>
      <c r="S2" s="158"/>
      <c r="T2" s="158"/>
      <c r="U2" s="158"/>
      <c r="V2" s="158"/>
      <c r="W2" s="158"/>
      <c r="X2" s="158"/>
      <c r="Y2" s="158"/>
      <c r="Z2" s="158"/>
    </row>
    <row r="3" spans="15:16" ht="15">
      <c r="O3" s="9"/>
      <c r="P3" s="8"/>
    </row>
    <row r="4" spans="15:16" ht="15">
      <c r="O4" s="9"/>
      <c r="P4" s="8"/>
    </row>
    <row r="5" spans="1:42" ht="80.25" customHeight="1">
      <c r="A5" s="145" t="s">
        <v>25</v>
      </c>
      <c r="B5" s="146" t="s">
        <v>34</v>
      </c>
      <c r="C5" s="147"/>
      <c r="D5" s="144" t="s">
        <v>33</v>
      </c>
      <c r="E5" s="143"/>
      <c r="F5" s="142" t="s">
        <v>26</v>
      </c>
      <c r="G5" s="143"/>
      <c r="H5" s="142" t="s">
        <v>32</v>
      </c>
      <c r="I5" s="143"/>
      <c r="J5" s="142" t="s">
        <v>27</v>
      </c>
      <c r="K5" s="143"/>
      <c r="L5" s="142" t="s">
        <v>39</v>
      </c>
      <c r="M5" s="143"/>
      <c r="N5" s="155" t="s">
        <v>23</v>
      </c>
      <c r="O5" s="156"/>
      <c r="P5" s="138" t="s">
        <v>19</v>
      </c>
      <c r="Q5" s="138"/>
      <c r="R5" s="139"/>
      <c r="S5" s="149" t="s">
        <v>20</v>
      </c>
      <c r="T5" s="149" t="s">
        <v>21</v>
      </c>
      <c r="U5" s="140" t="s">
        <v>0</v>
      </c>
      <c r="V5" s="141"/>
      <c r="W5" s="154" t="s">
        <v>36</v>
      </c>
      <c r="X5" s="154"/>
      <c r="Y5" s="154" t="s">
        <v>37</v>
      </c>
      <c r="Z5" s="154"/>
      <c r="AA5" s="154" t="s">
        <v>5</v>
      </c>
      <c r="AB5" s="154"/>
      <c r="AC5" s="153" t="s">
        <v>12</v>
      </c>
      <c r="AD5" s="153" t="s">
        <v>13</v>
      </c>
      <c r="AE5" s="153" t="s">
        <v>14</v>
      </c>
      <c r="AF5" s="153" t="s">
        <v>24</v>
      </c>
      <c r="AG5" s="153" t="s">
        <v>11</v>
      </c>
      <c r="AK5" s="148" t="s">
        <v>3</v>
      </c>
      <c r="AL5" s="148"/>
      <c r="AM5" s="148" t="s">
        <v>4</v>
      </c>
      <c r="AN5" s="148"/>
      <c r="AO5" s="148" t="s">
        <v>5</v>
      </c>
      <c r="AP5" s="148"/>
    </row>
    <row r="6" spans="1:42" ht="30.75" customHeight="1">
      <c r="A6" s="159"/>
      <c r="B6" s="13" t="s">
        <v>30</v>
      </c>
      <c r="C6" s="13" t="s">
        <v>31</v>
      </c>
      <c r="D6" s="13" t="s">
        <v>30</v>
      </c>
      <c r="E6" s="13" t="s">
        <v>31</v>
      </c>
      <c r="F6" s="13" t="s">
        <v>30</v>
      </c>
      <c r="G6" s="14" t="s">
        <v>31</v>
      </c>
      <c r="H6" s="13" t="s">
        <v>30</v>
      </c>
      <c r="I6" s="13" t="s">
        <v>31</v>
      </c>
      <c r="J6" s="13" t="s">
        <v>30</v>
      </c>
      <c r="K6" s="13" t="s">
        <v>31</v>
      </c>
      <c r="L6" s="13" t="s">
        <v>30</v>
      </c>
      <c r="M6" s="14" t="s">
        <v>31</v>
      </c>
      <c r="N6" s="15" t="s">
        <v>28</v>
      </c>
      <c r="O6" s="16" t="s">
        <v>29</v>
      </c>
      <c r="P6" s="17" t="s">
        <v>16</v>
      </c>
      <c r="Q6" s="37" t="s">
        <v>17</v>
      </c>
      <c r="R6" s="12" t="s">
        <v>18</v>
      </c>
      <c r="S6" s="152"/>
      <c r="T6" s="152"/>
      <c r="U6" s="18" t="s">
        <v>1</v>
      </c>
      <c r="V6" s="18" t="s">
        <v>2</v>
      </c>
      <c r="W6" s="18" t="s">
        <v>6</v>
      </c>
      <c r="X6" s="18" t="s">
        <v>7</v>
      </c>
      <c r="Y6" s="18" t="s">
        <v>8</v>
      </c>
      <c r="Z6" s="18" t="s">
        <v>9</v>
      </c>
      <c r="AA6" s="18" t="s">
        <v>1</v>
      </c>
      <c r="AB6" s="18" t="s">
        <v>9</v>
      </c>
      <c r="AC6" s="137"/>
      <c r="AD6" s="137"/>
      <c r="AE6" s="137"/>
      <c r="AF6" s="137"/>
      <c r="AG6" s="137"/>
      <c r="AK6" s="1" t="s">
        <v>6</v>
      </c>
      <c r="AL6" s="1" t="s">
        <v>7</v>
      </c>
      <c r="AM6" s="1" t="s">
        <v>8</v>
      </c>
      <c r="AN6" s="1" t="s">
        <v>9</v>
      </c>
      <c r="AO6" s="1" t="s">
        <v>1</v>
      </c>
      <c r="AP6" s="1" t="s">
        <v>9</v>
      </c>
    </row>
    <row r="7" spans="1:45" s="48" customFormat="1" ht="176.25" customHeight="1">
      <c r="A7" s="38"/>
      <c r="B7" s="39" t="s">
        <v>66</v>
      </c>
      <c r="C7" s="40" t="s">
        <v>67</v>
      </c>
      <c r="D7" s="41">
        <v>8</v>
      </c>
      <c r="E7" s="42" t="s">
        <v>50</v>
      </c>
      <c r="F7" s="41">
        <v>8</v>
      </c>
      <c r="G7" s="42" t="s">
        <v>68</v>
      </c>
      <c r="H7" s="43">
        <v>3</v>
      </c>
      <c r="I7" s="42" t="s">
        <v>51</v>
      </c>
      <c r="J7" s="41">
        <v>886</v>
      </c>
      <c r="K7" s="42" t="s">
        <v>69</v>
      </c>
      <c r="L7" s="41">
        <v>7</v>
      </c>
      <c r="M7" s="42" t="s">
        <v>70</v>
      </c>
      <c r="N7" s="41">
        <v>4</v>
      </c>
      <c r="O7" s="42" t="s">
        <v>52</v>
      </c>
      <c r="P7" s="41"/>
      <c r="Q7" s="41" t="s">
        <v>42</v>
      </c>
      <c r="R7" s="41"/>
      <c r="S7" s="41">
        <v>0</v>
      </c>
      <c r="T7" s="42" t="s">
        <v>53</v>
      </c>
      <c r="U7" s="44">
        <v>0.15</v>
      </c>
      <c r="V7" s="45"/>
      <c r="W7" s="150"/>
      <c r="X7" s="150"/>
      <c r="Y7" s="150"/>
      <c r="Z7" s="150"/>
      <c r="AA7" s="150"/>
      <c r="AB7" s="150"/>
      <c r="AC7" s="46"/>
      <c r="AD7" s="47"/>
      <c r="AE7" s="47"/>
      <c r="AF7" s="46"/>
      <c r="AG7" s="46" t="s">
        <v>71</v>
      </c>
      <c r="AK7" s="49"/>
      <c r="AL7" s="49"/>
      <c r="AM7" s="49"/>
      <c r="AN7" s="49"/>
      <c r="AO7" s="49"/>
      <c r="AP7" s="49"/>
      <c r="AQ7" s="50"/>
      <c r="AR7" s="50"/>
      <c r="AS7" s="50"/>
    </row>
    <row r="8" spans="1:45" s="48" customFormat="1" ht="176.25" customHeight="1">
      <c r="A8" s="51"/>
      <c r="B8" s="39" t="s">
        <v>66</v>
      </c>
      <c r="C8" s="40" t="s">
        <v>67</v>
      </c>
      <c r="D8" s="39">
        <v>8</v>
      </c>
      <c r="E8" s="40" t="s">
        <v>50</v>
      </c>
      <c r="F8" s="39">
        <v>8</v>
      </c>
      <c r="G8" s="40" t="s">
        <v>68</v>
      </c>
      <c r="H8" s="39">
        <v>3</v>
      </c>
      <c r="I8" s="40" t="s">
        <v>51</v>
      </c>
      <c r="J8" s="39">
        <v>886</v>
      </c>
      <c r="K8" s="40" t="s">
        <v>69</v>
      </c>
      <c r="L8" s="39">
        <v>7</v>
      </c>
      <c r="M8" s="40" t="s">
        <v>70</v>
      </c>
      <c r="N8" s="39">
        <v>5</v>
      </c>
      <c r="O8" s="40" t="s">
        <v>54</v>
      </c>
      <c r="P8" s="52"/>
      <c r="Q8" s="41" t="s">
        <v>42</v>
      </c>
      <c r="R8" s="53"/>
      <c r="S8" s="41">
        <v>0</v>
      </c>
      <c r="T8" s="40" t="s">
        <v>55</v>
      </c>
      <c r="U8" s="54">
        <v>0.345</v>
      </c>
      <c r="V8" s="45"/>
      <c r="W8" s="151"/>
      <c r="X8" s="151"/>
      <c r="Y8" s="151"/>
      <c r="Z8" s="151"/>
      <c r="AA8" s="151"/>
      <c r="AB8" s="151"/>
      <c r="AC8" s="46"/>
      <c r="AD8" s="47"/>
      <c r="AE8" s="47"/>
      <c r="AF8" s="46"/>
      <c r="AG8" s="46" t="s">
        <v>71</v>
      </c>
      <c r="AK8" s="49"/>
      <c r="AL8" s="49"/>
      <c r="AM8" s="49"/>
      <c r="AN8" s="49"/>
      <c r="AO8" s="49"/>
      <c r="AP8" s="49"/>
      <c r="AQ8" s="50"/>
      <c r="AR8" s="50"/>
      <c r="AS8" s="50"/>
    </row>
    <row r="9" spans="1:45" s="59" customFormat="1" ht="15.75">
      <c r="A9" s="55"/>
      <c r="B9" s="55"/>
      <c r="C9" s="56"/>
      <c r="D9" s="55"/>
      <c r="E9" s="56"/>
      <c r="F9" s="55"/>
      <c r="G9" s="56"/>
      <c r="H9" s="55"/>
      <c r="I9" s="56"/>
      <c r="J9" s="55"/>
      <c r="K9" s="55"/>
      <c r="L9" s="55"/>
      <c r="M9" s="56"/>
      <c r="N9" s="55"/>
      <c r="O9" s="56"/>
      <c r="P9" s="55"/>
      <c r="Q9" s="57"/>
      <c r="R9" s="55"/>
      <c r="S9" s="56"/>
      <c r="T9" s="56"/>
      <c r="U9" s="55"/>
      <c r="V9" s="56"/>
      <c r="W9" s="58" t="e">
        <f>SUBTOTAL(9,#REF!)</f>
        <v>#REF!</v>
      </c>
      <c r="X9" s="58" t="e">
        <f>SUBTOTAL(9,#REF!)</f>
        <v>#REF!</v>
      </c>
      <c r="Y9" s="58" t="e">
        <f>SUBTOTAL(9,#REF!)</f>
        <v>#REF!</v>
      </c>
      <c r="Z9" s="58" t="e">
        <f>SUBTOTAL(9,#REF!)</f>
        <v>#REF!</v>
      </c>
      <c r="AA9" s="58" t="e">
        <f>SUBTOTAL(9,#REF!)</f>
        <v>#REF!</v>
      </c>
      <c r="AB9" s="58" t="e">
        <f>SUBTOTAL(9,#REF!)</f>
        <v>#REF!</v>
      </c>
      <c r="AC9" s="56"/>
      <c r="AD9" s="56"/>
      <c r="AE9" s="56"/>
      <c r="AF9" s="56"/>
      <c r="AG9" s="56"/>
      <c r="AQ9" s="60"/>
      <c r="AR9" s="60"/>
      <c r="AS9" s="60"/>
    </row>
    <row r="10" spans="1:63" s="68" customFormat="1" ht="15.75">
      <c r="A10" s="61"/>
      <c r="B10" s="62"/>
      <c r="C10" s="63"/>
      <c r="D10" s="62"/>
      <c r="E10" s="63"/>
      <c r="F10" s="62"/>
      <c r="G10" s="64"/>
      <c r="H10" s="62"/>
      <c r="I10" s="63"/>
      <c r="J10" s="62"/>
      <c r="K10" s="65"/>
      <c r="L10" s="62"/>
      <c r="M10" s="66"/>
      <c r="N10" s="65"/>
      <c r="O10" s="66"/>
      <c r="P10" s="65"/>
      <c r="Q10" s="65"/>
      <c r="R10" s="65"/>
      <c r="S10" s="67"/>
      <c r="T10" s="67"/>
      <c r="U10" s="65"/>
      <c r="V10" s="67"/>
      <c r="AQ10" s="69"/>
      <c r="AR10" s="69"/>
      <c r="AS10" s="69"/>
      <c r="AT10" s="67"/>
      <c r="AU10" s="67"/>
      <c r="AV10" s="67"/>
      <c r="AW10" s="67"/>
      <c r="AX10" s="67"/>
      <c r="AY10" s="67"/>
      <c r="AZ10" s="67"/>
      <c r="BA10" s="67"/>
      <c r="BB10" s="67"/>
      <c r="BC10" s="67"/>
      <c r="BD10" s="67"/>
      <c r="BE10" s="67"/>
      <c r="BF10" s="67"/>
      <c r="BG10" s="67"/>
      <c r="BH10" s="67"/>
      <c r="BI10" s="67"/>
      <c r="BJ10" s="67"/>
      <c r="BK10" s="67"/>
    </row>
  </sheetData>
  <sheetProtection formatRows="0"/>
  <mergeCells count="31">
    <mergeCell ref="A2:K2"/>
    <mergeCell ref="N2:Z2"/>
    <mergeCell ref="A5:A6"/>
    <mergeCell ref="B5:C5"/>
    <mergeCell ref="D5:E5"/>
    <mergeCell ref="F5:G5"/>
    <mergeCell ref="AB7:AB8"/>
    <mergeCell ref="L5:M5"/>
    <mergeCell ref="AG5:AG6"/>
    <mergeCell ref="AA5:AB5"/>
    <mergeCell ref="AC5:AC6"/>
    <mergeCell ref="AD5:AD6"/>
    <mergeCell ref="AE5:AE6"/>
    <mergeCell ref="P5:R5"/>
    <mergeCell ref="S5:S6"/>
    <mergeCell ref="U5:V5"/>
    <mergeCell ref="AF5:AF6"/>
    <mergeCell ref="Y5:Z5"/>
    <mergeCell ref="AK5:AL5"/>
    <mergeCell ref="AM5:AN5"/>
    <mergeCell ref="AO5:AP5"/>
    <mergeCell ref="H5:I5"/>
    <mergeCell ref="J5:K5"/>
    <mergeCell ref="N5:O5"/>
    <mergeCell ref="W5:X5"/>
    <mergeCell ref="W7:W8"/>
    <mergeCell ref="X7:X8"/>
    <mergeCell ref="Y7:Y8"/>
    <mergeCell ref="Z7:Z8"/>
    <mergeCell ref="AA7:AA8"/>
    <mergeCell ref="T5:T6"/>
  </mergeCells>
  <conditionalFormatting sqref="W7:AB8">
    <cfRule type="cellIs" priority="2" dxfId="5" operator="notEqual" stopIfTrue="1">
      <formula>BC7</formula>
    </cfRule>
  </conditionalFormatting>
  <conditionalFormatting sqref="W9:Z9">
    <cfRule type="cellIs" priority="1" dxfId="4" operator="notEqual" stopIfTrue="1">
      <formula>#REF!</formula>
    </cfRule>
  </conditionalFormatting>
  <dataValidations count="4">
    <dataValidation type="list" allowBlank="1" showInputMessage="1" showErrorMessage="1" sqref="I8 K7">
      <formula1>$AY$9:$AY$31</formula1>
    </dataValidation>
    <dataValidation type="list" allowBlank="1" showInputMessage="1" showErrorMessage="1" sqref="F8:G8 H7:I7">
      <formula1>#REF!</formula1>
    </dataValidation>
    <dataValidation type="list" allowBlank="1" showInputMessage="1" showErrorMessage="1" sqref="C7:C8 E7">
      <formula1>'Metas gestión'!#REF!</formula1>
    </dataValidation>
    <dataValidation type="list" allowBlank="1" showInputMessage="1" showErrorMessage="1" sqref="D8:E8 F7:G7">
      <formula1>'Metas gestión'!#REF!</formula1>
    </dataValidation>
  </dataValidations>
  <printOptions/>
  <pageMargins left="0.7" right="0.7" top="0.75" bottom="0.75" header="0.3" footer="0.3"/>
  <pageSetup horizontalDpi="600" verticalDpi="600" orientation="portrait"/>
  <ignoredErrors>
    <ignoredError sqref="B7:B8" numberStoredAsText="1"/>
  </ignoredErrors>
  <legacyDrawing r:id="rId2"/>
</worksheet>
</file>

<file path=xl/worksheets/sheet4.xml><?xml version="1.0" encoding="utf-8"?>
<worksheet xmlns="http://schemas.openxmlformats.org/spreadsheetml/2006/main" xmlns:r="http://schemas.openxmlformats.org/officeDocument/2006/relationships">
  <sheetPr codeName="Hoja3">
    <tabColor rgb="FF00B050"/>
  </sheetPr>
  <dimension ref="A1:V12"/>
  <sheetViews>
    <sheetView showGridLines="0" tabSelected="1" zoomScale="80" zoomScaleNormal="80" zoomScalePageLayoutView="0" workbookViewId="0" topLeftCell="K1">
      <selection activeCell="U10" sqref="U10"/>
    </sheetView>
  </sheetViews>
  <sheetFormatPr defaultColWidth="11.421875" defaultRowHeight="15" zeroHeight="1"/>
  <cols>
    <col min="1" max="1" width="9.421875" style="105" customWidth="1"/>
    <col min="2" max="2" width="18.421875" style="106" customWidth="1"/>
    <col min="3" max="3" width="10.140625" style="105" customWidth="1"/>
    <col min="4" max="4" width="24.140625" style="106" customWidth="1"/>
    <col min="5" max="5" width="11.00390625" style="105" customWidth="1"/>
    <col min="6" max="6" width="24.140625" style="106" customWidth="1"/>
    <col min="7" max="7" width="8.7109375" style="105" customWidth="1"/>
    <col min="8" max="8" width="24.140625" style="106" customWidth="1"/>
    <col min="9" max="9" width="10.421875" style="105" customWidth="1"/>
    <col min="10" max="10" width="24.140625" style="106" customWidth="1"/>
    <col min="11" max="11" width="8.7109375" style="106" customWidth="1"/>
    <col min="12" max="12" width="34.7109375" style="106" customWidth="1"/>
    <col min="13" max="13" width="13.28125" style="105" customWidth="1"/>
    <col min="14" max="14" width="38.00390625" style="133" customWidth="1"/>
    <col min="15" max="17" width="8.7109375" style="105" customWidth="1"/>
    <col min="18" max="18" width="29.8515625" style="106" customWidth="1"/>
    <col min="19" max="19" width="13.00390625" style="105" customWidth="1"/>
    <col min="20" max="20" width="11.421875" style="109" customWidth="1"/>
    <col min="21" max="21" width="92.421875" style="106" customWidth="1"/>
    <col min="22" max="22" width="57.7109375" style="106" customWidth="1"/>
    <col min="23" max="23" width="12.7109375" style="106" customWidth="1"/>
    <col min="24" max="16384" width="11.421875" style="106" customWidth="1"/>
  </cols>
  <sheetData>
    <row r="1" spans="14:17" ht="15.75">
      <c r="N1" s="107" t="s">
        <v>15</v>
      </c>
      <c r="O1" s="108" t="s">
        <v>61</v>
      </c>
      <c r="P1" s="108"/>
      <c r="Q1" s="108"/>
    </row>
    <row r="2" spans="1:22" ht="107.25" customHeight="1">
      <c r="A2" s="172" t="s">
        <v>33</v>
      </c>
      <c r="B2" s="167"/>
      <c r="C2" s="172" t="s">
        <v>26</v>
      </c>
      <c r="D2" s="167"/>
      <c r="E2" s="166" t="s">
        <v>32</v>
      </c>
      <c r="F2" s="167"/>
      <c r="G2" s="166" t="s">
        <v>27</v>
      </c>
      <c r="H2" s="167"/>
      <c r="I2" s="166" t="s">
        <v>39</v>
      </c>
      <c r="J2" s="167"/>
      <c r="K2" s="160" t="s">
        <v>23</v>
      </c>
      <c r="L2" s="161"/>
      <c r="M2" s="162" t="s">
        <v>22</v>
      </c>
      <c r="N2" s="163"/>
      <c r="O2" s="170" t="s">
        <v>38</v>
      </c>
      <c r="P2" s="171"/>
      <c r="Q2" s="163"/>
      <c r="R2" s="165" t="s">
        <v>21</v>
      </c>
      <c r="S2" s="169" t="s">
        <v>0</v>
      </c>
      <c r="T2" s="169"/>
      <c r="U2" s="164" t="s">
        <v>10</v>
      </c>
      <c r="V2" s="164" t="s">
        <v>11</v>
      </c>
    </row>
    <row r="3" spans="1:22" ht="28.5" customHeight="1">
      <c r="A3" s="111" t="s">
        <v>30</v>
      </c>
      <c r="B3" s="111" t="s">
        <v>31</v>
      </c>
      <c r="C3" s="111" t="s">
        <v>30</v>
      </c>
      <c r="D3" s="111" t="s">
        <v>31</v>
      </c>
      <c r="E3" s="111" t="s">
        <v>30</v>
      </c>
      <c r="F3" s="111" t="s">
        <v>31</v>
      </c>
      <c r="G3" s="111" t="s">
        <v>30</v>
      </c>
      <c r="H3" s="111" t="s">
        <v>31</v>
      </c>
      <c r="I3" s="111" t="s">
        <v>30</v>
      </c>
      <c r="J3" s="111" t="s">
        <v>31</v>
      </c>
      <c r="K3" s="112" t="s">
        <v>28</v>
      </c>
      <c r="L3" s="111" t="s">
        <v>29</v>
      </c>
      <c r="M3" s="111" t="s">
        <v>28</v>
      </c>
      <c r="N3" s="113" t="s">
        <v>29</v>
      </c>
      <c r="O3" s="110" t="s">
        <v>16</v>
      </c>
      <c r="P3" s="110" t="s">
        <v>17</v>
      </c>
      <c r="Q3" s="110" t="s">
        <v>18</v>
      </c>
      <c r="R3" s="168"/>
      <c r="S3" s="110" t="s">
        <v>56</v>
      </c>
      <c r="T3" s="110" t="s">
        <v>57</v>
      </c>
      <c r="U3" s="165"/>
      <c r="V3" s="165"/>
    </row>
    <row r="4" spans="1:22" s="122" customFormat="1" ht="15" customHeight="1">
      <c r="A4" s="114"/>
      <c r="B4" s="115"/>
      <c r="C4" s="114"/>
      <c r="D4" s="115"/>
      <c r="E4" s="114"/>
      <c r="F4" s="115"/>
      <c r="G4" s="114"/>
      <c r="H4" s="115"/>
      <c r="I4" s="114"/>
      <c r="J4" s="115"/>
      <c r="K4" s="115"/>
      <c r="L4" s="115"/>
      <c r="M4" s="116"/>
      <c r="N4" s="117"/>
      <c r="O4" s="118"/>
      <c r="P4" s="118"/>
      <c r="Q4" s="118"/>
      <c r="R4" s="119"/>
      <c r="S4" s="120"/>
      <c r="T4" s="121"/>
      <c r="U4" s="115"/>
      <c r="V4" s="115"/>
    </row>
    <row r="5" spans="1:22" s="122" customFormat="1" ht="15" customHeight="1">
      <c r="A5" s="123"/>
      <c r="B5" s="124"/>
      <c r="C5" s="123"/>
      <c r="D5" s="124"/>
      <c r="E5" s="123"/>
      <c r="F5" s="124"/>
      <c r="G5" s="123"/>
      <c r="H5" s="124"/>
      <c r="I5" s="123"/>
      <c r="J5" s="124"/>
      <c r="K5" s="124"/>
      <c r="L5" s="124"/>
      <c r="M5" s="125"/>
      <c r="N5" s="126"/>
      <c r="O5" s="127"/>
      <c r="P5" s="127"/>
      <c r="Q5" s="127"/>
      <c r="R5" s="128"/>
      <c r="S5" s="129"/>
      <c r="T5" s="130"/>
      <c r="U5" s="124"/>
      <c r="V5" s="124"/>
    </row>
    <row r="6" spans="1:22" ht="123.75" customHeight="1">
      <c r="A6" s="32">
        <v>2</v>
      </c>
      <c r="B6" s="20" t="s">
        <v>40</v>
      </c>
      <c r="C6" s="32">
        <v>4</v>
      </c>
      <c r="D6" s="21" t="s">
        <v>43</v>
      </c>
      <c r="E6" s="32">
        <v>1</v>
      </c>
      <c r="F6" s="20" t="s">
        <v>59</v>
      </c>
      <c r="G6" s="32">
        <v>877</v>
      </c>
      <c r="H6" s="20" t="s">
        <v>44</v>
      </c>
      <c r="I6" s="24">
        <v>1</v>
      </c>
      <c r="J6" s="22" t="s">
        <v>49</v>
      </c>
      <c r="K6" s="31" t="s">
        <v>46</v>
      </c>
      <c r="L6" s="20" t="s">
        <v>45</v>
      </c>
      <c r="M6" s="19">
        <v>1</v>
      </c>
      <c r="N6" s="25" t="s">
        <v>62</v>
      </c>
      <c r="O6" s="23"/>
      <c r="P6" s="23"/>
      <c r="Q6" s="23" t="s">
        <v>41</v>
      </c>
      <c r="R6" s="26" t="s">
        <v>64</v>
      </c>
      <c r="S6" s="29">
        <v>1</v>
      </c>
      <c r="T6" s="134">
        <v>1</v>
      </c>
      <c r="U6" s="27" t="s">
        <v>77</v>
      </c>
      <c r="V6" s="131"/>
    </row>
    <row r="7" spans="1:22" ht="115.5" customHeight="1">
      <c r="A7" s="32">
        <v>2</v>
      </c>
      <c r="B7" s="20" t="s">
        <v>40</v>
      </c>
      <c r="C7" s="32">
        <v>4</v>
      </c>
      <c r="D7" s="21" t="s">
        <v>43</v>
      </c>
      <c r="E7" s="32">
        <v>1</v>
      </c>
      <c r="F7" s="20" t="s">
        <v>59</v>
      </c>
      <c r="G7" s="32">
        <v>877</v>
      </c>
      <c r="H7" s="20" t="s">
        <v>44</v>
      </c>
      <c r="I7" s="24">
        <v>1</v>
      </c>
      <c r="J7" s="22" t="s">
        <v>49</v>
      </c>
      <c r="K7" s="31" t="s">
        <v>46</v>
      </c>
      <c r="L7" s="20" t="s">
        <v>45</v>
      </c>
      <c r="M7" s="19">
        <v>2</v>
      </c>
      <c r="N7" s="25" t="s">
        <v>63</v>
      </c>
      <c r="O7" s="23"/>
      <c r="P7" s="23"/>
      <c r="Q7" s="23" t="s">
        <v>41</v>
      </c>
      <c r="R7" s="28" t="s">
        <v>65</v>
      </c>
      <c r="S7" s="29">
        <v>1</v>
      </c>
      <c r="T7" s="132">
        <v>1</v>
      </c>
      <c r="U7" s="30" t="s">
        <v>78</v>
      </c>
      <c r="V7" s="30"/>
    </row>
    <row r="8" spans="1:22" s="83" customFormat="1" ht="15" customHeight="1">
      <c r="A8" s="70"/>
      <c r="B8" s="71"/>
      <c r="C8" s="70"/>
      <c r="D8" s="72"/>
      <c r="E8" s="73"/>
      <c r="F8" s="74"/>
      <c r="G8" s="73"/>
      <c r="H8" s="74"/>
      <c r="I8" s="73"/>
      <c r="J8" s="74"/>
      <c r="K8" s="73"/>
      <c r="L8" s="75"/>
      <c r="M8" s="73"/>
      <c r="N8" s="76"/>
      <c r="O8" s="77"/>
      <c r="P8" s="78"/>
      <c r="Q8" s="79"/>
      <c r="R8" s="76"/>
      <c r="S8" s="80"/>
      <c r="T8" s="81"/>
      <c r="U8" s="82"/>
      <c r="V8" s="82"/>
    </row>
    <row r="9" spans="1:22" s="87" customFormat="1" ht="120.75" customHeight="1">
      <c r="A9" s="41">
        <v>8</v>
      </c>
      <c r="B9" s="42" t="s">
        <v>50</v>
      </c>
      <c r="C9" s="41">
        <v>8</v>
      </c>
      <c r="D9" s="42" t="s">
        <v>68</v>
      </c>
      <c r="E9" s="43">
        <v>3</v>
      </c>
      <c r="F9" s="42" t="s">
        <v>51</v>
      </c>
      <c r="G9" s="41">
        <v>886</v>
      </c>
      <c r="H9" s="42" t="s">
        <v>69</v>
      </c>
      <c r="I9" s="41">
        <v>7</v>
      </c>
      <c r="J9" s="42" t="s">
        <v>70</v>
      </c>
      <c r="K9" s="41">
        <v>4</v>
      </c>
      <c r="L9" s="42" t="s">
        <v>52</v>
      </c>
      <c r="M9" s="84">
        <v>1</v>
      </c>
      <c r="N9" s="42" t="s">
        <v>73</v>
      </c>
      <c r="O9" s="41"/>
      <c r="P9" s="41"/>
      <c r="Q9" s="41" t="s">
        <v>42</v>
      </c>
      <c r="R9" s="42" t="s">
        <v>74</v>
      </c>
      <c r="S9" s="85">
        <v>100</v>
      </c>
      <c r="T9" s="86"/>
      <c r="U9" s="86"/>
      <c r="V9" s="30" t="s">
        <v>71</v>
      </c>
    </row>
    <row r="10" spans="1:22" s="83" customFormat="1" ht="15" customHeight="1">
      <c r="A10" s="70"/>
      <c r="B10" s="71"/>
      <c r="C10" s="70"/>
      <c r="D10" s="72"/>
      <c r="E10" s="73"/>
      <c r="F10" s="74"/>
      <c r="G10" s="73"/>
      <c r="H10" s="74"/>
      <c r="I10" s="73"/>
      <c r="J10" s="74"/>
      <c r="K10" s="73"/>
      <c r="L10" s="75"/>
      <c r="M10" s="73"/>
      <c r="N10" s="76"/>
      <c r="O10" s="77"/>
      <c r="P10" s="78"/>
      <c r="Q10" s="79"/>
      <c r="R10" s="76"/>
      <c r="S10" s="80"/>
      <c r="T10" s="81"/>
      <c r="U10" s="82"/>
      <c r="V10" s="82"/>
    </row>
    <row r="11" spans="1:22" s="91" customFormat="1" ht="114.75" customHeight="1">
      <c r="A11" s="88">
        <v>8</v>
      </c>
      <c r="B11" s="89" t="s">
        <v>50</v>
      </c>
      <c r="C11" s="88">
        <v>8</v>
      </c>
      <c r="D11" s="89" t="s">
        <v>68</v>
      </c>
      <c r="E11" s="88">
        <v>3</v>
      </c>
      <c r="F11" s="89" t="s">
        <v>51</v>
      </c>
      <c r="G11" s="88">
        <v>886</v>
      </c>
      <c r="H11" s="89" t="s">
        <v>69</v>
      </c>
      <c r="I11" s="88">
        <v>7</v>
      </c>
      <c r="J11" s="89" t="s">
        <v>70</v>
      </c>
      <c r="K11" s="88">
        <v>5</v>
      </c>
      <c r="L11" s="89" t="s">
        <v>54</v>
      </c>
      <c r="M11" s="88">
        <v>1</v>
      </c>
      <c r="N11" s="89" t="s">
        <v>75</v>
      </c>
      <c r="O11" s="89"/>
      <c r="P11" s="89"/>
      <c r="Q11" s="88" t="s">
        <v>42</v>
      </c>
      <c r="R11" s="42" t="s">
        <v>76</v>
      </c>
      <c r="S11" s="85">
        <v>100</v>
      </c>
      <c r="T11" s="90"/>
      <c r="U11" s="90"/>
      <c r="V11" s="30" t="s">
        <v>71</v>
      </c>
    </row>
    <row r="12" spans="1:22" s="83" customFormat="1" ht="15" customHeight="1">
      <c r="A12" s="92"/>
      <c r="B12" s="93"/>
      <c r="C12" s="92"/>
      <c r="D12" s="94"/>
      <c r="E12" s="95"/>
      <c r="F12" s="96"/>
      <c r="G12" s="95"/>
      <c r="H12" s="96"/>
      <c r="I12" s="95"/>
      <c r="J12" s="96"/>
      <c r="K12" s="95"/>
      <c r="L12" s="97"/>
      <c r="M12" s="95"/>
      <c r="N12" s="98"/>
      <c r="O12" s="99"/>
      <c r="P12" s="100"/>
      <c r="Q12" s="101"/>
      <c r="R12" s="98"/>
      <c r="S12" s="102"/>
      <c r="T12" s="103"/>
      <c r="U12" s="104"/>
      <c r="V12" s="104"/>
    </row>
    <row r="13" ht="15.75"/>
    <row r="14" ht="15.75"/>
    <row r="15" ht="15.75"/>
    <row r="16" ht="15.75"/>
    <row r="17" ht="15.75"/>
    <row r="18" ht="15.75"/>
    <row r="19" ht="15.75"/>
    <row r="20" ht="15.75"/>
    <row r="21" ht="15.75"/>
    <row r="22" ht="15.75"/>
    <row r="23" ht="15.75"/>
    <row r="24" ht="15.75"/>
    <row r="25" ht="15.75"/>
    <row r="26" ht="15.75"/>
    <row r="27" ht="15.75"/>
    <row r="28" ht="15.75"/>
    <row r="29" ht="15.75"/>
    <row r="30" ht="15.75"/>
    <row r="31" ht="15.75"/>
    <row r="32" ht="15.75"/>
    <row r="33" ht="15.75"/>
    <row r="34" ht="15.75"/>
    <row r="35" ht="15.75"/>
    <row r="36" ht="15.75"/>
    <row r="37" ht="15.75"/>
    <row r="38" ht="15.75"/>
    <row r="39" ht="15.75"/>
    <row r="40" ht="15.75"/>
    <row r="41" ht="15.75"/>
    <row r="42" ht="15.75"/>
    <row r="43" ht="15.75"/>
    <row r="44" ht="15.75"/>
    <row r="45" ht="15.75"/>
    <row r="46" ht="15.75"/>
    <row r="47" ht="15.75"/>
    <row r="48" ht="15.75"/>
    <row r="49" ht="15.75"/>
    <row r="50" ht="15.75"/>
    <row r="51" ht="15.75"/>
    <row r="52" ht="15.75"/>
    <row r="53" ht="15.75"/>
    <row r="54" ht="15.75"/>
    <row r="55" ht="15.75"/>
    <row r="56" ht="15.75"/>
    <row r="57" ht="15.75"/>
    <row r="58" ht="15.75"/>
    <row r="59" ht="15.75"/>
    <row r="60" ht="15.75"/>
    <row r="61" ht="15.75"/>
    <row r="62" ht="15.75"/>
    <row r="63" ht="15.75"/>
    <row r="64" ht="15.75"/>
    <row r="65" ht="15.75"/>
    <row r="66" ht="15.75"/>
    <row r="67" ht="15.75"/>
    <row r="68" ht="15.75"/>
    <row r="69" ht="15.75"/>
    <row r="70" ht="15.75"/>
    <row r="71" ht="15.75"/>
    <row r="72" ht="15.75"/>
    <row r="73" ht="15.75"/>
    <row r="74" ht="15.75"/>
    <row r="75" ht="15.75"/>
    <row r="76" ht="15.75"/>
    <row r="77" ht="15.75"/>
    <row r="78" ht="15.75"/>
    <row r="79" ht="15.75"/>
    <row r="80" ht="15.75"/>
    <row r="81" ht="15.75"/>
    <row r="82" ht="15.75"/>
    <row r="83" ht="15.75"/>
    <row r="84" ht="15.75"/>
    <row r="85" ht="15.75"/>
    <row r="86" ht="15.75"/>
    <row r="87" ht="15.75"/>
    <row r="88" ht="15.75"/>
    <row r="89" ht="15.75"/>
    <row r="90" ht="15.75"/>
    <row r="91" ht="15.75"/>
    <row r="92" ht="15.75"/>
    <row r="93" ht="15.75"/>
    <row r="94" ht="15.75"/>
    <row r="95" ht="15.75"/>
    <row r="96" ht="15.75"/>
    <row r="97" ht="15.75"/>
    <row r="98" ht="15.75"/>
    <row r="99" ht="15.75"/>
    <row r="100" ht="15.75"/>
    <row r="101" ht="15.75"/>
    <row r="102" ht="15.75"/>
    <row r="103" ht="15.75"/>
    <row r="104" ht="15.75"/>
    <row r="105" ht="15.75"/>
    <row r="106" ht="15.75"/>
    <row r="107" ht="15.75"/>
    <row r="108" ht="15.75"/>
    <row r="109" ht="15.75"/>
    <row r="110" ht="15.75"/>
    <row r="111" ht="15.75"/>
    <row r="112" ht="15.75"/>
    <row r="113" ht="15.75"/>
    <row r="114" ht="15.75"/>
    <row r="115" ht="15.75"/>
    <row r="116" ht="15.75"/>
    <row r="117" ht="15.75"/>
    <row r="118" ht="15.75"/>
    <row r="119" ht="15.75"/>
    <row r="120" ht="15.75"/>
    <row r="121" ht="15.75"/>
    <row r="122" ht="15.75"/>
    <row r="123" ht="15.75"/>
    <row r="124" ht="15.75"/>
    <row r="125" ht="15.75"/>
    <row r="126" ht="15.75"/>
    <row r="127" ht="15.75"/>
    <row r="128" ht="15.75"/>
    <row r="129" ht="15.75"/>
    <row r="130" ht="15.75"/>
    <row r="131" ht="15.75"/>
    <row r="132" ht="15.75"/>
    <row r="133" ht="15.75"/>
    <row r="134" ht="15.75"/>
    <row r="135" ht="15.75"/>
    <row r="136" ht="15.75"/>
    <row r="137" ht="15.75"/>
    <row r="138" ht="15.75"/>
    <row r="139" ht="15.75"/>
    <row r="140" ht="15.75"/>
    <row r="141" ht="15.75"/>
    <row r="142" ht="15.75"/>
    <row r="143" ht="15.75"/>
    <row r="144" ht="15.75"/>
    <row r="145" ht="15.75"/>
    <row r="146" ht="15.75"/>
    <row r="147" ht="15.75"/>
    <row r="148" ht="15.75"/>
    <row r="149" ht="15.75"/>
    <row r="150" ht="15.75"/>
    <row r="151" ht="15.75"/>
    <row r="152" ht="15.75"/>
    <row r="153" ht="15.75"/>
    <row r="154" ht="15.75"/>
    <row r="155" ht="15.75"/>
    <row r="156" ht="15.75"/>
    <row r="157" ht="15.75"/>
    <row r="158" ht="15.75"/>
    <row r="159" ht="15.75"/>
    <row r="160" ht="15.75"/>
    <row r="161" ht="15.75"/>
    <row r="162" ht="15.75"/>
    <row r="163" ht="15.75"/>
    <row r="164" ht="15.75"/>
    <row r="165" ht="15.75"/>
    <row r="166" ht="15.75"/>
    <row r="167" ht="15.75"/>
    <row r="168" ht="15.75"/>
    <row r="169" ht="15.75"/>
    <row r="170" ht="15.75"/>
    <row r="171" ht="15.75"/>
    <row r="172" ht="15.75"/>
    <row r="173" ht="15.75"/>
    <row r="174" ht="15.75"/>
    <row r="175" ht="15.75"/>
    <row r="176" ht="15.75"/>
    <row r="177" ht="15.75"/>
    <row r="178" ht="15.75"/>
    <row r="179" ht="15.75"/>
    <row r="180" ht="15.75"/>
    <row r="181" ht="15.75"/>
    <row r="182" ht="15.75"/>
    <row r="183" ht="15.75"/>
    <row r="184" ht="15.75"/>
    <row r="185" ht="15.75"/>
    <row r="186" ht="15.75"/>
    <row r="187" ht="15.75"/>
    <row r="188" ht="15.75"/>
    <row r="189" ht="15.75"/>
    <row r="190" ht="15.75"/>
    <row r="191" ht="15.75"/>
    <row r="192" ht="15.75"/>
    <row r="193" ht="15.75"/>
    <row r="194" ht="15.75"/>
    <row r="195" ht="15.75"/>
    <row r="196" ht="15.75"/>
    <row r="197" ht="15.75"/>
    <row r="198" ht="15.75"/>
    <row r="199" ht="15.75"/>
    <row r="200" ht="15.75"/>
    <row r="201" ht="15.75"/>
    <row r="202" ht="15.75"/>
    <row r="203" ht="15.75"/>
    <row r="204" ht="15.75"/>
    <row r="205" ht="15.75"/>
    <row r="206" ht="15.75"/>
    <row r="207" ht="15.75"/>
    <row r="208" ht="15.75"/>
    <row r="209" ht="15.75"/>
    <row r="210" ht="15.75"/>
    <row r="211" ht="15.75"/>
    <row r="212" ht="15.75"/>
    <row r="213" ht="15.75"/>
    <row r="214" ht="15.75"/>
    <row r="215" ht="15.75"/>
    <row r="216" ht="15.75"/>
    <row r="217" ht="15.75"/>
    <row r="218" ht="15.75"/>
    <row r="219" ht="15.75"/>
    <row r="220" ht="15.75"/>
    <row r="221" ht="15.75"/>
    <row r="222" ht="15.75"/>
    <row r="223" ht="15.75"/>
    <row r="224" ht="15.75"/>
    <row r="225" ht="15.75"/>
    <row r="226" ht="15.75"/>
    <row r="227" ht="15.75"/>
    <row r="228" ht="15.75"/>
    <row r="229" ht="15.75"/>
    <row r="230" ht="15.75"/>
    <row r="231" ht="15.75"/>
    <row r="232" ht="15.75"/>
    <row r="233" ht="15.75"/>
    <row r="234" ht="15.75"/>
    <row r="235" ht="15.75"/>
    <row r="236" ht="15.75"/>
    <row r="237" ht="15.75"/>
    <row r="238" ht="15.75"/>
    <row r="239" ht="15.75"/>
    <row r="240" ht="15.75"/>
    <row r="241" ht="15.75"/>
    <row r="242" ht="15.75"/>
    <row r="243" ht="15.75"/>
    <row r="244" ht="15.75"/>
    <row r="245" ht="15.75"/>
    <row r="246" ht="15.75"/>
    <row r="247" ht="15.75"/>
    <row r="248" ht="15.75"/>
    <row r="249" ht="15.75"/>
    <row r="250" ht="15.75"/>
    <row r="251" ht="15.75"/>
    <row r="252" ht="15.75"/>
    <row r="253" ht="15.75"/>
    <row r="254" ht="15.75"/>
    <row r="255" ht="15.75"/>
    <row r="256" ht="15.75"/>
    <row r="257" ht="15.75"/>
    <row r="258" ht="15.75"/>
    <row r="259" ht="15.75"/>
    <row r="260" ht="15.75"/>
    <row r="261" ht="15.75"/>
    <row r="262" ht="15.75"/>
    <row r="263" ht="15.75"/>
    <row r="264" ht="15.75"/>
    <row r="265" ht="15.75"/>
    <row r="266" ht="15.75"/>
    <row r="267" ht="15.75"/>
    <row r="268" ht="15.75"/>
    <row r="269" ht="15.75"/>
    <row r="270" ht="15.75"/>
    <row r="271" ht="15.75"/>
    <row r="272" ht="15.75"/>
    <row r="273" ht="15.75"/>
    <row r="274" ht="15.75"/>
    <row r="275" ht="15.75"/>
    <row r="276" ht="15.75"/>
    <row r="277" ht="15.75"/>
    <row r="278" ht="15.75"/>
    <row r="279" ht="15.75"/>
    <row r="280" ht="15.75"/>
    <row r="281" ht="15.75"/>
    <row r="282" ht="15.75"/>
    <row r="283" ht="15.75"/>
    <row r="284" ht="15.75"/>
    <row r="285" ht="15.75"/>
    <row r="286" ht="15.75"/>
    <row r="287" ht="15.75"/>
    <row r="288" ht="15.75"/>
    <row r="289" ht="15.75"/>
    <row r="290" ht="15.75"/>
    <row r="291" ht="15.75"/>
    <row r="292" ht="15.75"/>
    <row r="293" ht="15.75"/>
    <row r="294" ht="15.75"/>
    <row r="295" ht="15.75"/>
    <row r="296" ht="15.75"/>
    <row r="297" ht="15.75"/>
    <row r="298" ht="15.75"/>
    <row r="299" ht="15.75"/>
    <row r="300" ht="15.75"/>
    <row r="301" ht="15.75"/>
    <row r="302" ht="15.75"/>
    <row r="303" ht="15.75"/>
    <row r="304" ht="15.75"/>
    <row r="305" ht="15.75"/>
    <row r="306" ht="15.75"/>
    <row r="307" ht="15.75"/>
    <row r="308" ht="15.75"/>
    <row r="309" ht="15.75"/>
    <row r="310" ht="15.75"/>
    <row r="311" ht="15.75"/>
    <row r="312" ht="15.75"/>
    <row r="313" ht="15.75"/>
    <row r="314" ht="15.75"/>
    <row r="315" ht="15.75"/>
    <row r="316" ht="15.75"/>
    <row r="317" ht="15.75"/>
    <row r="318" ht="15.75"/>
    <row r="319" ht="15.75"/>
    <row r="320" ht="15.75"/>
    <row r="321" ht="15.75"/>
    <row r="322" ht="15.75"/>
    <row r="323" ht="15.75"/>
    <row r="324" ht="15.75"/>
    <row r="325" ht="15.75"/>
    <row r="326" ht="15.75"/>
    <row r="327" ht="15.75"/>
    <row r="328" ht="15.75"/>
    <row r="329" ht="15.75"/>
    <row r="330" ht="15.75"/>
    <row r="331" ht="15.75"/>
    <row r="332" ht="15.75"/>
    <row r="333" ht="15.75"/>
    <row r="334" ht="15.75"/>
    <row r="335" ht="15.75"/>
    <row r="336" ht="15.75"/>
    <row r="337" ht="15.75"/>
    <row r="338" ht="15.75"/>
    <row r="339" ht="15.75"/>
    <row r="340" ht="15.75"/>
    <row r="341" ht="15.75"/>
    <row r="342" ht="15.75"/>
    <row r="343" ht="15.75"/>
    <row r="344" ht="15.75"/>
    <row r="345" ht="15.75"/>
    <row r="346" ht="15.75"/>
    <row r="347" ht="15.75"/>
    <row r="348" ht="15.75"/>
    <row r="349" ht="15.75"/>
    <row r="350" ht="15.75"/>
    <row r="351" ht="15.75"/>
    <row r="352" ht="15.75"/>
    <row r="353" ht="15.75"/>
    <row r="354" ht="15.75"/>
    <row r="355" ht="15.75"/>
    <row r="356" ht="15.75"/>
    <row r="357" ht="15.75"/>
    <row r="358" ht="15.75"/>
    <row r="359" ht="15.75"/>
    <row r="360" ht="15.75"/>
    <row r="361" ht="15.75"/>
    <row r="362" ht="15.75"/>
    <row r="363" ht="15.75"/>
    <row r="364" ht="15.75"/>
    <row r="365" ht="15.75"/>
    <row r="366" ht="15.75"/>
    <row r="367" ht="15.75"/>
    <row r="368" ht="15.75"/>
    <row r="369" ht="15.75"/>
    <row r="370" ht="15.75"/>
    <row r="371" ht="15.75"/>
    <row r="372" ht="15.75"/>
    <row r="373" ht="15.75"/>
    <row r="374" ht="15.75"/>
    <row r="375" ht="15.75"/>
    <row r="376" ht="15.75"/>
    <row r="377" ht="15.75"/>
    <row r="378" ht="15.75"/>
    <row r="379" ht="15.75"/>
    <row r="380" ht="15.75"/>
    <row r="381" ht="15.75"/>
    <row r="382" ht="15.75"/>
    <row r="383" ht="15.75"/>
    <row r="384" ht="15.75"/>
    <row r="385" ht="15.75"/>
    <row r="386" ht="15.75"/>
    <row r="387" ht="15.75"/>
    <row r="388" ht="15.75"/>
    <row r="389" ht="15.75"/>
    <row r="390" ht="15.75"/>
    <row r="391" ht="15.75"/>
    <row r="392" ht="15.75"/>
    <row r="393" ht="15.75"/>
    <row r="394" ht="15.75"/>
    <row r="395" ht="15.75"/>
    <row r="396" ht="15.75"/>
    <row r="397" ht="15.75"/>
    <row r="398" ht="15.75"/>
    <row r="399" ht="15.75"/>
    <row r="400" ht="15.75"/>
    <row r="401" ht="15.75"/>
    <row r="402" ht="15.75"/>
    <row r="403" ht="15.75"/>
    <row r="404" ht="15.75"/>
    <row r="405" ht="15.75"/>
    <row r="406" ht="15.75"/>
    <row r="407" ht="15.75"/>
    <row r="408" ht="15.75"/>
    <row r="409" ht="15.75"/>
    <row r="410" ht="15.75"/>
    <row r="411" ht="15.75"/>
    <row r="412" ht="15.75"/>
    <row r="413" ht="15.75"/>
    <row r="414" ht="15.75"/>
    <row r="415" ht="15.75"/>
    <row r="416" ht="15.75"/>
    <row r="417" ht="15.75"/>
    <row r="418" ht="15.75"/>
    <row r="419" ht="15.75"/>
    <row r="420" ht="15.75"/>
    <row r="421" ht="15.75"/>
    <row r="422" ht="15.75"/>
    <row r="423" ht="15.75"/>
    <row r="424" ht="15.75"/>
    <row r="425" ht="15.75"/>
    <row r="426" ht="15.75"/>
    <row r="427" ht="15.75"/>
    <row r="428" ht="15.75"/>
    <row r="429" ht="15.75"/>
    <row r="430" ht="15.75"/>
    <row r="431" ht="15.75"/>
    <row r="432" ht="15.75"/>
    <row r="433" ht="15.75"/>
    <row r="434" ht="15.75"/>
    <row r="435" ht="15.75"/>
    <row r="436" ht="15.75"/>
    <row r="437" ht="15.75"/>
    <row r="438" ht="15.75"/>
    <row r="439" ht="15.75"/>
    <row r="440" ht="15.75"/>
    <row r="441" ht="15.75"/>
    <row r="442" ht="15.75"/>
    <row r="443" ht="15.75"/>
    <row r="444" ht="15.75"/>
    <row r="445" ht="15.75"/>
    <row r="446" ht="15.75"/>
    <row r="447" ht="15.75"/>
    <row r="448" ht="15.75"/>
    <row r="449" ht="15.75"/>
    <row r="450" ht="15.75"/>
    <row r="451" ht="15.75"/>
    <row r="452" ht="15.75"/>
    <row r="453" ht="15.75"/>
    <row r="454" ht="15.75"/>
    <row r="455" ht="15.75"/>
    <row r="456" ht="15.75"/>
    <row r="457" ht="15.75"/>
    <row r="458" ht="15.75"/>
    <row r="459" ht="15.75"/>
    <row r="460" ht="15.75"/>
    <row r="461" ht="15.75"/>
    <row r="462" ht="15.75"/>
    <row r="463" ht="15.75"/>
    <row r="464" ht="15.75"/>
    <row r="465" ht="15.75"/>
    <row r="466" ht="15.75"/>
    <row r="467" ht="15.75"/>
    <row r="468" ht="15.75"/>
    <row r="469" ht="15.75"/>
    <row r="470" ht="15.75"/>
    <row r="471" ht="15.75"/>
    <row r="472" ht="15.75"/>
    <row r="473" ht="15.75"/>
    <row r="474" ht="15.75"/>
    <row r="475" ht="15.75"/>
    <row r="476" ht="15.75"/>
    <row r="477" ht="15.75"/>
    <row r="478" ht="15.75"/>
    <row r="479" ht="15.75"/>
    <row r="480" ht="15.75"/>
    <row r="481" ht="15.75"/>
    <row r="482" ht="15.75"/>
    <row r="483" ht="15.75"/>
    <row r="484" ht="15.75"/>
    <row r="485" ht="15.75"/>
    <row r="486" ht="15.75"/>
    <row r="487" ht="15.75"/>
    <row r="488" ht="15.75"/>
    <row r="489" ht="15.75"/>
    <row r="490" ht="15.75"/>
    <row r="491" ht="15.75"/>
    <row r="492" ht="15.75"/>
    <row r="493" ht="15.75"/>
    <row r="494" ht="15.75"/>
    <row r="495" ht="15.75"/>
    <row r="496" ht="15.75"/>
    <row r="497" ht="15.75"/>
    <row r="498" ht="15.75"/>
    <row r="499" ht="15.75"/>
    <row r="500" ht="15.75"/>
    <row r="501" ht="15.75"/>
    <row r="502" ht="15.75"/>
    <row r="503" ht="15.75"/>
    <row r="504" ht="15.75"/>
    <row r="505" ht="15.75"/>
    <row r="506" ht="15.75"/>
    <row r="507" ht="15.75"/>
    <row r="508" ht="15.75"/>
    <row r="509" ht="15.75"/>
    <row r="510" ht="15.75"/>
    <row r="511" ht="15.75"/>
    <row r="512" ht="15.75"/>
    <row r="513" ht="15.75"/>
    <row r="514" ht="15.75"/>
    <row r="515" ht="15.75"/>
    <row r="516" ht="15.75"/>
    <row r="517" ht="15.75"/>
    <row r="518" ht="15.75"/>
    <row r="519" ht="15.75"/>
    <row r="520" ht="15.75"/>
    <row r="521" ht="15.75"/>
    <row r="522" ht="15.75"/>
    <row r="523" ht="15.75"/>
    <row r="524" ht="15.75"/>
    <row r="525" ht="15.75"/>
    <row r="526" ht="15.75"/>
    <row r="527" ht="15.75"/>
    <row r="528" ht="15.75"/>
    <row r="529" ht="15.75"/>
    <row r="530" ht="15.75"/>
    <row r="531" ht="15.75"/>
    <row r="532" ht="15.75"/>
    <row r="533" ht="15.75"/>
    <row r="534" ht="15.75"/>
    <row r="535" ht="15.75"/>
    <row r="536" ht="15.75"/>
    <row r="537" ht="15.75"/>
    <row r="538" ht="15.75"/>
    <row r="539" ht="15.75"/>
    <row r="540" ht="15.75"/>
    <row r="541" ht="15.75"/>
    <row r="542" ht="15.75"/>
    <row r="543" ht="15.75"/>
    <row r="544" ht="15.75"/>
    <row r="545" ht="15.75"/>
    <row r="546" ht="15.75"/>
    <row r="547" ht="15.75"/>
    <row r="548" ht="15.75"/>
    <row r="549" ht="15.75"/>
    <row r="550" ht="15.75"/>
    <row r="551" ht="15.75"/>
    <row r="552" ht="15.75"/>
    <row r="553" ht="15.75"/>
    <row r="554" ht="15.75"/>
    <row r="555" ht="15.75"/>
    <row r="556" ht="15.75"/>
    <row r="557" ht="15.75"/>
    <row r="558" ht="15.75"/>
    <row r="559" ht="15.75"/>
    <row r="560" ht="15.75"/>
    <row r="561" ht="15.75"/>
    <row r="562" ht="15.75"/>
    <row r="563" ht="15.75"/>
    <row r="564" ht="15.75"/>
    <row r="565" ht="15.75"/>
    <row r="566" ht="15.75"/>
    <row r="567" ht="15.75"/>
    <row r="568" ht="15.75"/>
    <row r="569" ht="15.75"/>
    <row r="570" ht="15.75"/>
    <row r="571" ht="15.75"/>
    <row r="572" ht="15.75"/>
    <row r="573" ht="15.75"/>
    <row r="574" ht="15.75"/>
    <row r="575" ht="15.75"/>
    <row r="576" ht="15.75"/>
    <row r="577" ht="15.75"/>
    <row r="578" ht="15.75"/>
    <row r="579" ht="15.75"/>
    <row r="580" ht="15.75"/>
    <row r="581" ht="15.75"/>
    <row r="582" ht="15.75"/>
    <row r="583" ht="15.75"/>
    <row r="584" ht="15.75"/>
    <row r="585" ht="15.75"/>
    <row r="586" ht="15.75"/>
    <row r="587" ht="15.75"/>
    <row r="588" ht="15.75"/>
    <row r="589" ht="15.75"/>
    <row r="590" ht="15.75"/>
    <row r="591" ht="15.75"/>
    <row r="592" ht="15.75"/>
    <row r="593" ht="15.75"/>
    <row r="594" ht="15.75"/>
    <row r="595" ht="15.75"/>
    <row r="596" ht="15.75"/>
    <row r="597" ht="15.75"/>
    <row r="598" ht="15.75"/>
    <row r="599" ht="15.75"/>
    <row r="600" ht="15.75"/>
    <row r="601" ht="15.75"/>
    <row r="602" ht="15.75"/>
    <row r="603" ht="15.75"/>
    <row r="604" ht="15.75"/>
    <row r="605" ht="15.75"/>
    <row r="606" ht="15.75"/>
    <row r="607" ht="15.75"/>
    <row r="608" ht="15.75"/>
    <row r="609" ht="15.75"/>
    <row r="610" ht="15.75"/>
    <row r="611" ht="15.75"/>
    <row r="612" ht="15.75"/>
    <row r="613" ht="15.75"/>
    <row r="614" ht="15.75"/>
    <row r="615" ht="15.75"/>
    <row r="616" ht="15.75"/>
    <row r="617" ht="15.75"/>
    <row r="618" ht="15.75"/>
    <row r="619" ht="15.75"/>
    <row r="620" ht="15.75"/>
    <row r="621" ht="15.75"/>
    <row r="622" ht="15.75"/>
    <row r="623" ht="15.75"/>
    <row r="624" ht="15.75"/>
    <row r="625" ht="15.75"/>
    <row r="626" ht="15.75"/>
    <row r="627" ht="15.75"/>
    <row r="628" ht="15.75"/>
    <row r="629" ht="15.75"/>
    <row r="630" ht="15.75"/>
    <row r="631" ht="15.75"/>
    <row r="632" ht="15.75"/>
    <row r="633" ht="15.75"/>
    <row r="634" ht="15.75"/>
    <row r="635" ht="15.75"/>
    <row r="636" ht="15.75"/>
    <row r="637" ht="15.75"/>
    <row r="638" ht="15.75"/>
    <row r="639" ht="15.75"/>
    <row r="640" ht="15.75"/>
    <row r="641" ht="15.75"/>
    <row r="642" ht="15.75"/>
    <row r="643" ht="15.75"/>
    <row r="644" ht="15.75"/>
    <row r="645" ht="15.75"/>
    <row r="646" ht="15.75"/>
    <row r="647" ht="15.75"/>
    <row r="648" ht="15.75"/>
    <row r="649" ht="15.75"/>
    <row r="650" ht="15.75"/>
    <row r="651" ht="15.75"/>
    <row r="652" ht="15.75"/>
    <row r="653" ht="15.75"/>
    <row r="654" ht="15.75"/>
    <row r="655" ht="15.75"/>
    <row r="656" ht="15.75"/>
    <row r="657" ht="15.75"/>
    <row r="658" ht="15.75"/>
    <row r="659" ht="15.75"/>
    <row r="660" ht="15.75"/>
    <row r="661" ht="15.75"/>
    <row r="662" ht="15.75"/>
    <row r="663" ht="15.75"/>
    <row r="664" ht="15.75"/>
    <row r="665" ht="15.75"/>
    <row r="666" ht="15.75"/>
    <row r="667" ht="15.75"/>
    <row r="668" ht="15.75"/>
    <row r="669" ht="15.75"/>
    <row r="670" ht="15.75"/>
    <row r="671" ht="15.75"/>
    <row r="672" ht="15.75"/>
    <row r="673" ht="15.75"/>
    <row r="674" ht="15.75"/>
    <row r="675" ht="15.75"/>
    <row r="676" ht="15.75"/>
    <row r="677" ht="15.75"/>
    <row r="678" ht="15.75"/>
    <row r="679" ht="15.75"/>
    <row r="680" ht="15.75"/>
    <row r="681" ht="15.75"/>
    <row r="682" ht="15.75"/>
    <row r="683" ht="15.75"/>
    <row r="684" ht="15.75"/>
    <row r="685" ht="15.75"/>
    <row r="686" ht="15.75"/>
    <row r="687" ht="15.75"/>
    <row r="688" ht="15.75"/>
    <row r="689" ht="15.75"/>
    <row r="690" ht="15.75"/>
    <row r="691" ht="15.75"/>
    <row r="692" ht="15.75"/>
    <row r="693" ht="15.75"/>
    <row r="694" ht="15.75"/>
    <row r="695" ht="15.75"/>
    <row r="696" ht="15.75"/>
    <row r="697" ht="15.75"/>
    <row r="698" ht="15.75"/>
    <row r="699" ht="15.75"/>
    <row r="700" ht="15.75"/>
    <row r="701" ht="15.75"/>
    <row r="702" ht="15.75"/>
    <row r="703" ht="15.75"/>
    <row r="704" ht="15.75"/>
    <row r="705" ht="15.75"/>
    <row r="706" ht="15.75"/>
    <row r="707" ht="15.75"/>
    <row r="708" ht="15.75"/>
    <row r="709" ht="15.75"/>
    <row r="710" ht="15.75"/>
    <row r="711" ht="15.75"/>
    <row r="712" ht="15.75"/>
    <row r="713" ht="15.75"/>
    <row r="714" ht="15.75"/>
    <row r="715" ht="15.75"/>
    <row r="716" ht="15.75"/>
    <row r="717" ht="15.75"/>
    <row r="718" ht="15.75"/>
    <row r="719" ht="15.75"/>
    <row r="720" ht="15.75"/>
    <row r="721" ht="15.75"/>
    <row r="722" ht="15.75"/>
    <row r="723" ht="15.75"/>
    <row r="724" ht="15.75"/>
    <row r="725" ht="15.75"/>
    <row r="726" ht="15.75"/>
    <row r="727" ht="15.75"/>
    <row r="728" ht="15.75"/>
    <row r="729" ht="15.75"/>
    <row r="730" ht="15.75"/>
    <row r="731" ht="15.75"/>
    <row r="732" ht="15.75"/>
    <row r="733" ht="15.75"/>
    <row r="734" ht="15.75"/>
    <row r="735" ht="15.75"/>
    <row r="736" ht="15.75"/>
    <row r="737" ht="15.75"/>
    <row r="738" ht="15.75"/>
    <row r="739" ht="15.75"/>
    <row r="740" ht="15.75"/>
    <row r="741" ht="15.75"/>
    <row r="742" ht="15.75"/>
    <row r="743" ht="15.75"/>
    <row r="744" ht="15.75"/>
    <row r="745" ht="15.75"/>
    <row r="746" ht="15.75"/>
    <row r="747" ht="15.75"/>
    <row r="748" ht="15.75"/>
    <row r="749" ht="15.75"/>
    <row r="750" ht="15.75"/>
    <row r="751" ht="15.75"/>
    <row r="752" ht="15.75"/>
    <row r="753" ht="15.75"/>
    <row r="754" ht="15.75"/>
    <row r="755" ht="15.75"/>
    <row r="756" ht="15.75"/>
    <row r="757" ht="15.75"/>
    <row r="758" ht="15.75"/>
    <row r="759" ht="15.75"/>
    <row r="760" ht="15.75"/>
    <row r="761" ht="15.75"/>
    <row r="762" ht="15.75"/>
    <row r="763" ht="15.75"/>
    <row r="764" ht="15.75"/>
    <row r="765" ht="15.75"/>
    <row r="766" ht="15.75"/>
    <row r="767" ht="15.75"/>
    <row r="768" ht="15.75"/>
    <row r="769" ht="15.75"/>
    <row r="770" ht="15.75"/>
    <row r="771" ht="15.75"/>
    <row r="772" ht="15.75"/>
    <row r="773" ht="15.75"/>
    <row r="774" ht="15.75"/>
    <row r="775" ht="15.75"/>
    <row r="776" ht="15.75"/>
    <row r="777" ht="15.75"/>
    <row r="778" ht="15.75"/>
    <row r="779" ht="15.75"/>
    <row r="780" ht="15.75"/>
    <row r="781" ht="15.75"/>
    <row r="782" ht="15.75"/>
    <row r="783" ht="15.75"/>
    <row r="784" ht="15.75"/>
    <row r="785" ht="15.75"/>
    <row r="786" ht="15.75"/>
    <row r="787" ht="15.75"/>
    <row r="788" ht="15.75"/>
    <row r="789" ht="15.75"/>
    <row r="790" ht="15.75"/>
    <row r="791" ht="15.75"/>
    <row r="792" ht="15.75"/>
    <row r="793" ht="15.75"/>
    <row r="794" ht="15.75"/>
    <row r="795" ht="15.75"/>
    <row r="796" ht="15.75"/>
    <row r="797" ht="15.75"/>
    <row r="798" ht="15.75"/>
    <row r="799" ht="15.75"/>
    <row r="800" ht="15.75"/>
    <row r="801" ht="15.75"/>
    <row r="802" ht="15.75"/>
    <row r="803" ht="15.75"/>
    <row r="804" ht="15.75"/>
    <row r="805" ht="15.75"/>
    <row r="806" ht="15.75"/>
    <row r="807" ht="15.75"/>
    <row r="808" ht="15.75"/>
    <row r="809" ht="15.75"/>
    <row r="810" ht="15.75"/>
    <row r="811" ht="15.75"/>
    <row r="812" ht="15.75"/>
    <row r="813" ht="15.75"/>
    <row r="814" ht="15.75"/>
    <row r="815" ht="15.75"/>
    <row r="816" ht="15.75"/>
    <row r="817" ht="15.75"/>
    <row r="818" ht="15.75"/>
    <row r="819" ht="15.75"/>
    <row r="820" ht="15.75"/>
    <row r="821" ht="15.75"/>
    <row r="822" ht="15.75"/>
    <row r="823" ht="15.75"/>
    <row r="824" ht="15.75"/>
    <row r="825" ht="15.75"/>
    <row r="826" ht="15.75"/>
    <row r="827" ht="15.75"/>
    <row r="828" ht="15.75"/>
    <row r="829" ht="15.75"/>
    <row r="830" ht="15.75"/>
    <row r="831" ht="15.75"/>
    <row r="832" ht="15.75"/>
    <row r="833" ht="15.75"/>
    <row r="834" ht="15.75"/>
    <row r="835" ht="15.75"/>
    <row r="836" ht="15.75"/>
    <row r="837" ht="15.75"/>
    <row r="838" ht="15.75"/>
    <row r="839" ht="15.75"/>
    <row r="840" ht="15.75"/>
    <row r="841" ht="15.75"/>
    <row r="842" ht="15.75"/>
    <row r="843" ht="15.75"/>
    <row r="844" ht="15.75"/>
    <row r="845" ht="15.75"/>
    <row r="846" ht="15.75"/>
    <row r="847" ht="15.75"/>
    <row r="848" ht="15.75"/>
    <row r="849" ht="15.75"/>
    <row r="850" ht="15.75"/>
    <row r="851" ht="15.75"/>
    <row r="852" ht="15.75"/>
    <row r="853" ht="15.75"/>
    <row r="854" ht="15.75"/>
    <row r="855" ht="15.75"/>
    <row r="856" ht="15.75"/>
    <row r="857" ht="15.75"/>
    <row r="858" ht="15.75"/>
    <row r="859" ht="15.75"/>
    <row r="860" ht="15.75"/>
    <row r="861" ht="15.75"/>
    <row r="862" ht="15.75"/>
    <row r="863" ht="15.75"/>
    <row r="864" ht="15.75"/>
    <row r="865" ht="15.75"/>
    <row r="866" ht="15.75"/>
    <row r="867" ht="15.75"/>
    <row r="868" ht="15.75"/>
    <row r="869" ht="15.75"/>
    <row r="870" ht="15.75"/>
    <row r="871" ht="15.75"/>
    <row r="872" ht="15.75"/>
    <row r="873" ht="15.75"/>
    <row r="874" ht="15.75"/>
    <row r="875" ht="15.75"/>
    <row r="876" ht="15.75"/>
    <row r="877" ht="15.75"/>
    <row r="878" ht="15.75"/>
    <row r="879" ht="15.75"/>
    <row r="880" ht="15.75"/>
    <row r="881" ht="15.75"/>
    <row r="882" ht="15.75"/>
    <row r="883" ht="15.75"/>
    <row r="884" ht="15.75"/>
    <row r="885" ht="15.75"/>
    <row r="886" ht="15.75"/>
    <row r="887" ht="15.75"/>
    <row r="888" ht="15.75"/>
    <row r="889" ht="15.75"/>
    <row r="890" ht="15.75"/>
    <row r="891" ht="15.75"/>
    <row r="892" ht="15.75"/>
    <row r="893" ht="15.75"/>
    <row r="894" ht="15.75"/>
    <row r="895" ht="15.75"/>
    <row r="896" ht="15.75"/>
    <row r="897" ht="15.75"/>
    <row r="898" ht="15.75"/>
    <row r="899" ht="15.75"/>
    <row r="900" ht="15.75"/>
    <row r="901" ht="15.75"/>
    <row r="902" ht="15.75"/>
    <row r="903" ht="15.75"/>
    <row r="904" ht="15.75"/>
    <row r="905" ht="15.75"/>
    <row r="906" ht="15.75"/>
    <row r="907" ht="15.75"/>
    <row r="908" ht="15.75"/>
    <row r="909" ht="15.75"/>
    <row r="910" ht="15.75"/>
    <row r="911" ht="15.75"/>
    <row r="912" ht="15.75"/>
    <row r="913" ht="15.75"/>
    <row r="914" ht="15.75"/>
    <row r="915" ht="15.75"/>
    <row r="916" ht="15.75"/>
    <row r="917" ht="15.75"/>
    <row r="918" ht="15.75"/>
    <row r="919" ht="15.75"/>
    <row r="920" ht="15.75"/>
    <row r="921" ht="15.75"/>
    <row r="922" ht="15.75"/>
    <row r="923" ht="15.75"/>
    <row r="924" ht="15.75"/>
    <row r="925" ht="15.75"/>
    <row r="926" ht="15.75"/>
    <row r="927" ht="15.75"/>
    <row r="928" ht="15.75"/>
    <row r="929" ht="15.75"/>
    <row r="930" ht="15.75"/>
    <row r="931" ht="15.75"/>
    <row r="932" ht="15.75"/>
    <row r="933" ht="15.75"/>
    <row r="934" ht="15.75"/>
    <row r="935" ht="15.75"/>
    <row r="936" ht="15.75"/>
    <row r="937" ht="15.75"/>
    <row r="938" ht="15.75"/>
    <row r="939" ht="15.75"/>
    <row r="940" ht="15.75"/>
    <row r="941" ht="15.75"/>
    <row r="942" ht="15.75"/>
    <row r="943" ht="15.75"/>
    <row r="944" ht="15.75"/>
    <row r="945" ht="15.75"/>
    <row r="946" ht="15.75"/>
    <row r="947" ht="15.75"/>
    <row r="948" ht="15.75"/>
    <row r="949" ht="15.75"/>
    <row r="950" ht="15.75"/>
    <row r="951" ht="15.75"/>
    <row r="952" ht="15.75"/>
    <row r="953" ht="15.75"/>
    <row r="954" ht="15.75"/>
    <row r="955" ht="15.75"/>
    <row r="956" ht="15.75"/>
    <row r="957" ht="15.75"/>
    <row r="958" ht="15.75"/>
    <row r="959" ht="15.75"/>
    <row r="960" ht="15.75"/>
    <row r="961" ht="15.75"/>
    <row r="962" ht="15.75"/>
    <row r="963" ht="15.75"/>
    <row r="964" ht="15.75"/>
    <row r="965" ht="15.75"/>
    <row r="966" ht="15.75"/>
    <row r="967" ht="15.75"/>
    <row r="968" ht="15.75"/>
    <row r="969" ht="15.75"/>
    <row r="970" ht="15.75"/>
    <row r="971" ht="15.75"/>
    <row r="972" ht="15.75"/>
    <row r="973" ht="15.75"/>
    <row r="974" ht="15.75"/>
    <row r="975" ht="15.75"/>
    <row r="976" ht="15.75"/>
    <row r="977" ht="15.75"/>
    <row r="978" ht="15.75"/>
    <row r="979" ht="15.75"/>
    <row r="980" ht="15.75"/>
    <row r="981" ht="15.75"/>
    <row r="982" ht="15.75"/>
    <row r="983" ht="15.75"/>
    <row r="984" ht="15.75"/>
    <row r="985" ht="15.75"/>
    <row r="986" ht="15.75"/>
    <row r="987" ht="15.75"/>
    <row r="988" ht="15.75"/>
    <row r="989" ht="15.75"/>
    <row r="990" ht="15.75"/>
    <row r="991" ht="15.75"/>
    <row r="992" ht="15.75"/>
    <row r="993" ht="15.75"/>
    <row r="994" ht="15.75"/>
    <row r="995" ht="15.75"/>
    <row r="996" ht="15.75"/>
    <row r="997" ht="15.75"/>
    <row r="998" ht="15.75"/>
    <row r="999" ht="15.75"/>
    <row r="1000" ht="15.75"/>
    <row r="1001" ht="15.75"/>
    <row r="1002" ht="15.75"/>
    <row r="1003" ht="15.75"/>
    <row r="1004" ht="15.75"/>
    <row r="1005" ht="15.75"/>
    <row r="1006" ht="15.75"/>
    <row r="1007" ht="15.75"/>
    <row r="1008" ht="15.75"/>
    <row r="1009" ht="15.75"/>
    <row r="1010" ht="15.75"/>
    <row r="1011" ht="15.75"/>
    <row r="1012" ht="15.75"/>
    <row r="1013" ht="15.75"/>
    <row r="1014" ht="15.75"/>
    <row r="1015" ht="15.75"/>
    <row r="1016" ht="15.75"/>
    <row r="1017" ht="15.75"/>
    <row r="1018" ht="15.75"/>
    <row r="1019" ht="15.75"/>
    <row r="1020" ht="15.75"/>
    <row r="1021" ht="15.75"/>
    <row r="1022" ht="15.75"/>
    <row r="1023" ht="15.75"/>
    <row r="1024" ht="15.75"/>
    <row r="1025" ht="15.75"/>
    <row r="1026" ht="15.75"/>
    <row r="1027" ht="15.75"/>
    <row r="1028" ht="15.75"/>
    <row r="1029" ht="15.75"/>
    <row r="1030" ht="15.75"/>
    <row r="1031" ht="15.75"/>
    <row r="1032" ht="15.75"/>
    <row r="1033" ht="15.75"/>
    <row r="1034" ht="15.75"/>
    <row r="1035" ht="15.75"/>
    <row r="1036" ht="15.75"/>
    <row r="1037" ht="15.75"/>
    <row r="1038" ht="15.75"/>
    <row r="1039" ht="15.75"/>
    <row r="1040" ht="15.75"/>
    <row r="1041" ht="15.75"/>
  </sheetData>
  <sheetProtection password="F88A" sheet="1" objects="1" selectLockedCells="1" selectUnlockedCells="1"/>
  <autoFilter ref="A3:V3"/>
  <mergeCells count="12">
    <mergeCell ref="A2:B2"/>
    <mergeCell ref="C2:D2"/>
    <mergeCell ref="E2:F2"/>
    <mergeCell ref="U2:U3"/>
    <mergeCell ref="G2:H2"/>
    <mergeCell ref="K2:L2"/>
    <mergeCell ref="M2:N2"/>
    <mergeCell ref="V2:V3"/>
    <mergeCell ref="I2:J2"/>
    <mergeCell ref="R2:R3"/>
    <mergeCell ref="S2:T2"/>
    <mergeCell ref="O2:Q2"/>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Ladiaz</dc:creator>
  <cp:keywords/>
  <dc:description/>
  <cp:lastModifiedBy>mmoreno</cp:lastModifiedBy>
  <cp:lastPrinted>2011-04-11T14:30:13Z</cp:lastPrinted>
  <dcterms:created xsi:type="dcterms:W3CDTF">2011-03-15T20:12:03Z</dcterms:created>
  <dcterms:modified xsi:type="dcterms:W3CDTF">2015-09-22T20:10:43Z</dcterms:modified>
  <cp:category/>
  <cp:version/>
  <cp:contentType/>
  <cp:contentStatus/>
</cp:coreProperties>
</file>