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15" yWindow="360" windowWidth="15960" windowHeight="9465" tabRatio="718" activeTab="2"/>
  </bookViews>
  <sheets>
    <sheet name="Metas inversión 884" sheetId="1" r:id="rId1"/>
    <sheet name="Actividades inversión 884" sheetId="2" r:id="rId2"/>
    <sheet name="Actividades gestión" sheetId="3" r:id="rId3"/>
  </sheets>
  <externalReferences>
    <externalReference r:id="rId6"/>
    <externalReference r:id="rId7"/>
  </externalReferences>
  <definedNames>
    <definedName name="_xlnm._FilterDatabase" localSheetId="2" hidden="1">'Actividades gestión'!$A$3:$V$9</definedName>
    <definedName name="_xlnm._FilterDatabase" localSheetId="1" hidden="1">'Actividades inversión 884'!$A$12:$AR$19</definedName>
    <definedName name="_xlnm._FilterDatabase" localSheetId="0" hidden="1">'Metas inversión 884'!$A$16:$AA$48</definedName>
    <definedName name="_xlnm.Print_Area" localSheetId="0">'Metas inversión 884'!#REF!</definedName>
  </definedNames>
  <calcPr fullCalcOnLoad="1"/>
</workbook>
</file>

<file path=xl/comments1.xml><?xml version="1.0" encoding="utf-8"?>
<comments xmlns="http://schemas.openxmlformats.org/spreadsheetml/2006/main">
  <authors>
    <author>sjgomez</author>
  </authors>
  <commentList>
    <comment ref="O17" authorId="0">
      <text>
        <r>
          <rPr>
            <b/>
            <sz val="9"/>
            <rFont val="Tahoma"/>
            <family val="2"/>
          </rPr>
          <t>sjgomez:</t>
        </r>
        <r>
          <rPr>
            <sz val="9"/>
            <rFont val="Tahoma"/>
            <family val="2"/>
          </rPr>
          <t xml:space="preserve">
meta de suma</t>
        </r>
      </text>
    </comment>
    <comment ref="O33" authorId="0">
      <text>
        <r>
          <rPr>
            <b/>
            <sz val="9"/>
            <rFont val="Tahoma"/>
            <family val="2"/>
          </rPr>
          <t>sjgomez:</t>
        </r>
        <r>
          <rPr>
            <sz val="9"/>
            <rFont val="Tahoma"/>
            <family val="2"/>
          </rPr>
          <t xml:space="preserve">
meta de suma</t>
        </r>
      </text>
    </comment>
  </commentList>
</comments>
</file>

<file path=xl/comments3.xml><?xml version="1.0" encoding="utf-8"?>
<comments xmlns="http://schemas.openxmlformats.org/spreadsheetml/2006/main">
  <authors>
    <author>amcardenas</author>
    <author>Monica</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N11" authorId="1">
      <text>
        <r>
          <rPr>
            <b/>
            <sz val="9"/>
            <rFont val="Tahoma"/>
            <family val="2"/>
          </rPr>
          <t>Monica:</t>
        </r>
        <r>
          <rPr>
            <sz val="9"/>
            <rFont val="Tahoma"/>
            <family val="2"/>
          </rPr>
          <t xml:space="preserve">
</t>
        </r>
      </text>
    </comment>
  </commentList>
</comments>
</file>

<file path=xl/sharedStrings.xml><?xml version="1.0" encoding="utf-8"?>
<sst xmlns="http://schemas.openxmlformats.org/spreadsheetml/2006/main" count="433" uniqueCount="173">
  <si>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</si>
  <si>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</si>
  <si>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</si>
  <si>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</si>
  <si>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</si>
  <si>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</si>
  <si>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</si>
  <si>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</si>
  <si>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</si>
  <si>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</si>
  <si>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</si>
  <si>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</si>
  <si>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</si>
  <si>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</si>
  <si>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</si>
  <si>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</si>
  <si>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</si>
  <si>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</si>
  <si>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</si>
  <si>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</si>
  <si>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Componente de Gobernanza y Rectoría</t>
  </si>
  <si>
    <t>Mejorar las condiciones de trabajo del talento humano en el sector de la salud, mediante la regulación de las relaciones humanas y  laborales en el ámbito laboral, en interrelación con todos los actores</t>
  </si>
  <si>
    <t>trabajo decente y digno</t>
  </si>
  <si>
    <t>Trabajo digno y decente para los trabajadores del sector salud</t>
  </si>
  <si>
    <t>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t>
  </si>
  <si>
    <t>Adelantar acciones que generen el trabajo digno y decente en el sector salud, al 2016</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</si>
  <si>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</si>
  <si>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</si>
  <si>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</si>
  <si>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</si>
  <si>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</si>
  <si>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</si>
  <si>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</si>
  <si>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X</t>
  </si>
  <si>
    <t xml:space="preserve">Organización de las historias laborales de los funcionarios y exfuncionarios de la SDS </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</si>
  <si>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</si>
  <si>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</si>
  <si>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</si>
  <si>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</si>
  <si>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 de  historias laborales organizadas de los funcionarios y exfuncionarios de la SDS</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</si>
  <si>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</si>
  <si>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</si>
  <si>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</si>
  <si>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</si>
  <si>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Incorporar a las plantas de personal a 10.000 trabajadoras y trabajadores requeridos para el cumplimiento de funciones permanentes de las entidades públicas distritales del sector salud, al 2016.</t>
  </si>
  <si>
    <t xml:space="preserve">Elaboración de los estudios tecnicos que permitan el levantamiento de cargas de trabajo para definir la distribución de los empleos en las 22 ESE ,  estandarización de manuales de funciones  por competencias laborales y comportamentales del talento humano, adecuación de estructuras organizacionales y funcionales para la reorganizacion de la red publica hospitalaria. </t>
  </si>
  <si>
    <t>Elaboración de los estudios tecnicos que permitan el levantamiento de cargas de trabajo para definir la distribución de los empleos en la SDS,  estandarización de manuales de funciones  por competencias laborales y comportamentales del talento humano, adecuación de estructuras organizacionales y funcionales.</t>
  </si>
  <si>
    <t xml:space="preserve">Propuesta sobre las formas de vinculacion de los trabajadores del sector salud del dsitrito capital, y analisis y seguimiento de la vinculación actual.   </t>
  </si>
  <si>
    <t>Socialización e implementación de las acciones contempladas en la Guía de Entornos de Trabajo Saludables que permitan mejorar las condiciones de los trabajadores del sector salud.</t>
  </si>
  <si>
    <t xml:space="preserve">Implementación y evaluación de las acciones para el fortalecimiento del clima laboral y la cultura organizacional de la SDS. </t>
  </si>
  <si>
    <t>% avance de estudios tecnicos de reorganizacion en la red pública.</t>
  </si>
  <si>
    <t>% avance de estudios tecnicos de reorganizacion en la Secretaria de Salid.</t>
  </si>
  <si>
    <t>% de analisis y seguimiento  de las plantas de personal del sector salud.</t>
  </si>
  <si>
    <t>%  de avance de las acciones formuladas y desarrolladas para  el fortalecimiento de los entornos de trabajo saludable de los trabajadores del sector salud.</t>
  </si>
  <si>
    <t>% de acciones realizadas para  el fortalecimiento del clima laboral y la cultura organizacional de la SDS.</t>
  </si>
  <si>
    <t>Programado 2015</t>
  </si>
  <si>
    <t>Ejecutado
2015</t>
  </si>
  <si>
    <t xml:space="preserve">
 Se organizarón las Historias Laborales de los funcionarios activos  de la Secretaria Distrital de Salud, siguiendo la Guía  diseñado para tal fin de acuerdo con la Circular No,004 de 2003, (organizar documentos de  forma cronológica, sacar duplicidades, y foliar). </t>
  </si>
  <si>
    <t xml:space="preserve">A  31 de julio de 2015 se han organizado 367 historias laborales, correspondientes a  62 en julio,  73 en junio, 40 en mayo, 48 de abril y 144 de exfuncionarios. Actualmente hay 694 historias laborales de exfuncionarios y funcionarios.
</t>
  </si>
  <si>
    <r>
      <rPr>
        <b/>
        <sz val="9"/>
        <rFont val="Arial"/>
        <family val="2"/>
      </rPr>
      <t>DIRECCIÓN DE PLANEACIÓN Y SISTEMAS</t>
    </r>
    <r>
      <rPr>
        <sz val="9"/>
        <rFont val="Arial"/>
        <family val="2"/>
      </rPr>
      <t xml:space="preserve">
</t>
    </r>
    <r>
      <rPr>
        <b/>
        <sz val="9"/>
        <rFont val="Arial"/>
        <family val="2"/>
      </rPr>
      <t>SISTEMA INTEGRADO DE GESTIÓN</t>
    </r>
    <r>
      <rPr>
        <sz val="9"/>
        <rFont val="Arial"/>
        <family val="2"/>
      </rPr>
      <t xml:space="preserve">
CONTROL DOCUMENTAL
</t>
    </r>
    <r>
      <rPr>
        <b/>
        <sz val="9"/>
        <color indexed="8"/>
        <rFont val="Arial"/>
        <family val="2"/>
      </rPr>
      <t xml:space="preserve">SEGUIMIENTO A METAS PROYECTOS DE INVERSIÓN
</t>
    </r>
    <r>
      <rPr>
        <b/>
        <sz val="9"/>
        <color indexed="10"/>
        <rFont val="Arial"/>
        <family val="2"/>
      </rPr>
      <t xml:space="preserve">  </t>
    </r>
    <r>
      <rPr>
        <sz val="9"/>
        <color indexed="8"/>
        <rFont val="Arial"/>
        <family val="2"/>
      </rPr>
      <t xml:space="preserve">
</t>
    </r>
    <r>
      <rPr>
        <b/>
        <sz val="9"/>
        <color indexed="8"/>
        <rFont val="Arial"/>
        <family val="2"/>
      </rPr>
      <t>Codigo:</t>
    </r>
    <r>
      <rPr>
        <sz val="9"/>
        <color indexed="8"/>
        <rFont val="Arial"/>
        <family val="2"/>
      </rPr>
      <t xml:space="preserve"> 114 - PLI - FT -  062 V.01</t>
    </r>
  </si>
  <si>
    <t>Elaborado por: 
Mario Ivan Albarracin Navas
Sandra Gomez Gomez
Revisado por: 
Gabriel Lozano Diaz
Aprobado por: 
Martha Liliana Cruz B
Control documental:
Planeación y Sistemas  
 Grupo –   SIG</t>
  </si>
  <si>
    <r>
      <rPr>
        <b/>
        <sz val="9"/>
        <color indexed="8"/>
        <rFont val="Arial"/>
        <family val="2"/>
      </rPr>
      <t>DIRECCIÓN DE PLANEACIÓN Y SISTEMAS</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 METAS PROYECTOS DE INVERSIÓN</t>
    </r>
    <r>
      <rPr>
        <sz val="9"/>
        <color indexed="8"/>
        <rFont val="Arial"/>
        <family val="2"/>
      </rPr>
      <t xml:space="preserve">
</t>
    </r>
    <r>
      <rPr>
        <b/>
        <sz val="9"/>
        <color indexed="8"/>
        <rFont val="Arial"/>
        <family val="2"/>
      </rPr>
      <t xml:space="preserve">Codigo: </t>
    </r>
    <r>
      <rPr>
        <sz val="9"/>
        <color indexed="8"/>
        <rFont val="Arial"/>
        <family val="2"/>
      </rPr>
      <t>114 - PLI - FT -  062 V.01</t>
    </r>
  </si>
  <si>
    <t>EJE ESTRATEGICO DEL PLAN DE DESARROLLO BOGOTA HUMANA 2012-2016:  UNA CIUDAD QUE RDUCE LA SEGREGACIÓN Y LA DISCRIINACIÓN: EL SER HUMANO EN EL CENTRO DE LAS PREOCUPACIONES DEL DESARROLLO</t>
  </si>
  <si>
    <t>EJE ESTRATEGICO DEL PLAN TERRITORIAL DE SALUD PARA BOGOTÁ 2012-2016: COMPONENTE DE GOBERNANZA Y RECTORIA</t>
  </si>
  <si>
    <t>PROGRAMA DEL PLAN DE DESARROLLO BOGOTA HUMANA 2012-2016: TRABAJO DECENTE Y DIGNO</t>
  </si>
  <si>
    <t xml:space="preserve">PROYECTO DE INVERSIÓN DEL PLAN DE DESARROLLO BOGOTA HUMANA 2012-2016:  TRABAJO DIGNO Y DECENTE </t>
  </si>
  <si>
    <t>NUMERO
META
SEGPLAN</t>
  </si>
  <si>
    <t>PROYECTO</t>
  </si>
  <si>
    <t>CLASIFICACIÓN DE LA META</t>
  </si>
  <si>
    <t>VALOR APROPIACION</t>
  </si>
  <si>
    <t>VALOR PRESUPUESTO</t>
  </si>
  <si>
    <t>RESERVAS PRESUPUESTALES</t>
  </si>
  <si>
    <t>AVANCES</t>
  </si>
  <si>
    <t>LOGROS</t>
  </si>
  <si>
    <t>RESULTADOS</t>
  </si>
  <si>
    <t>DIFICULTADES Y SOLUCIONES</t>
  </si>
  <si>
    <t>TIPO DE POBLACION</t>
  </si>
  <si>
    <t>Menores a 1 año</t>
  </si>
  <si>
    <t>1 a 5 AÑOS</t>
  </si>
  <si>
    <t>6 A 13 AÑOS</t>
  </si>
  <si>
    <t>14 A 17 AÑOS</t>
  </si>
  <si>
    <t xml:space="preserve">18 A 26 AÑOS </t>
  </si>
  <si>
    <t>27 A 59 AÑOS</t>
  </si>
  <si>
    <t>60 Y MAS</t>
  </si>
  <si>
    <t>TOTAL</t>
  </si>
  <si>
    <t>META</t>
  </si>
  <si>
    <t>Eje 
Estructurante</t>
  </si>
  <si>
    <t>Eje</t>
  </si>
  <si>
    <t>Objetivo</t>
  </si>
  <si>
    <t>Meta</t>
  </si>
  <si>
    <t>Línea de Base</t>
  </si>
  <si>
    <t>Ejecutado 2015</t>
  </si>
  <si>
    <t>INICIAL</t>
  </si>
  <si>
    <t>DEFINITIVA</t>
  </si>
  <si>
    <t>Ejecutado o Comprometido</t>
  </si>
  <si>
    <t>GIROS</t>
  </si>
  <si>
    <t>Programado</t>
  </si>
  <si>
    <t>Hombres</t>
  </si>
  <si>
    <t>Mujeres</t>
  </si>
  <si>
    <t>e04o01m01</t>
  </si>
  <si>
    <t>e04o01m01-617</t>
  </si>
  <si>
    <t xml:space="preserve">Promoción  Social </t>
  </si>
  <si>
    <t>04</t>
  </si>
  <si>
    <t>01</t>
  </si>
  <si>
    <t>6149 trabajadores y trabajadoras del sector salud en planta  a 31 de diciembre de 2011</t>
  </si>
  <si>
    <t>No. de trabajadores y trabajadoradas del sector salud incorporados a la planta</t>
  </si>
  <si>
    <t xml:space="preserve">Rediseño SDS
Se están analizando las propuestas de ajuste al Manual Específico de Funciones y Competencias Laborales de la SDS; El equipo de rediseño organizacional de la SDS,  verificó las hojas de vida de los funcionarios que cumplen con los empleos en vacancia definitiva y temporal para nominar a los postulados, se tiene la compilación de los documentos para el proceso de encargos por derecho preferencial; El equipo de rediseño organizacional de la SDS, consolidó y analizó la información recolectada de los contratistas de la SDS a través de la Circular 01 del 1 de julio de 2015 de la Subsecretaría Corporativa; Se actualizó la matriz de distribución de personal de planta de acuerdo a los cambios generados por reubicación y encargos por derecho preferencial; Se elaboró la Matriz OPEC dirigida a la Comisión Nacional del Servicio Civil, la cual  contiene la totalidad de las vacantes definitivas existentes en la planta de personal; Se está ajustando la propuesta de planta de empleos y las cargas de trabajo para elaborar las fichas de cada empleo; Se revisaron las hojas de vida de los contratistas según la dependencia que supervisa, para presentar propuesta de acuerdo a lo concertado en el Acta Final de Negociación del Pliego de Peticiones presentado por Assesalud y aceptado por la SDS.  
Rediseño sector
Con respecto a asesorar, orientar y acompañar técnicamente a las 22 Empresas Sociales del Estado (ESE) adscritas la Secretaria Distrital de Salud, en el desarrollo de estudios técnicos de rediseño institucional y medición de carga laboral, en el mes de julio se realizó mesa de trabajo con el Hospital Fontibón, con el fin de realizar asesoría y orientación técnica,  y aclaración de dudas para desarrollar la verificación y validación de los resultados de los procesos administrativos; Igualmente se realizó mesa de trabajo con el Hospital Pablo VI Bosa  con el objeto de realizar asesoría y orientación técnica con relación a las  observaciones, sugerencias y recomendaciones surgidas de la revisión de los procesos administrativos de los capítulos  6 Y 7 del documento técnico; Se realizaron tres  mesas de trabajo con el Hospital de Kennedy con el fin de realizar seguimiento,  asesoría y orientación técnica, y aclaración de dudas con relación a la verificación y validación de los procesos administrativos y misionales para ser presentados en mesa de presentación de resultados para su correspondiente aprobación por las entidades; Se realizaron dos  mesas de trabajo con el Hospital La Victoria con el fin de realizar asesoría y orientación técnica, y aclaración de dudas con relación a las  observaciones, sugerencias y recomendaciones del DASCD y la Secretaria  de los procesos administrativos y misionales; Se realizó mesa de trabajo con el Hospital Chapinero, con el fin de realizar asesoría y orientación técnica,  y aclaración de dudas para la verificación, validación y ajuste de los resultados de los procesos misionales; Referente a asesorar, orientar y acompañar la construcción de los documentos técnicos de las ESE, emitiendo observaciones, sugerencias y recomendaciones técnicas y normativas, se tiene que se está acompañando,  asesorando y orientando técnicamente en el ajuste a la construcción de los documentos técnicos de los hospitales de Bosa, San Blas, El Tunal, Simón Bolívar y Nazareth para las correspondiente primera, segunda y tercera radicación al DASCD; Referente a realizar la revisión completa de los documentos técnicos, y determinar  concepto técnico para ser radicados al Departamento Administrativo del Servicio Civil Distrital (DASCD), en el mes de julio no se logró culminar las revisiones y los ajustes a los documentos para emitir concepto técnico al coordinador de los estudios, directora de talento humano y hospitales para ser radicados al Departamento Administrativo del Servicio Civil Distrital (DASCD), toda vez que los hospitales no cumplen con el desarrollo de los planes de trabajo acordados, y la razón fundamental es porque el equipo técnico de la Secretaria no cuenta con el personal necesario para apoyar y realizar las tareas encomendadas, principalmente con profesionales del área de la salud, se cuenta con solo un profesional que es apoyado con los profesionales de perfil administrativo en medida de la disponibilidad y, por consiguiente se encuentran represadas considerablemente las tareas; Referente a Gestionar y articular acciones con las ESE y el DASCD en el desarrollo y cumplimiento de los estudios técnicos, se tiene que de acuerdo con las observaciones del DASCD al estudio de rediseño institucional del Hospital El Tunal y la convocatoria a la mesa de trabajo en las instalaciones del Servicio Civil, se gestionó y coordinó la fecha con el Hospital y se le confirmo al Servicio Civil la fecha de disponibilidad de las instituciones, concretándose, la mesa tuvo como objetivo presentar el ajuste de los resultados misionales, toda vez que el Servicio civil solicitó mayor claridad en la lectura para que lo puedan leer y entender cualquier entidad que no sea del área de la salud. Los ajustes fueron realizados y presentados por parte del equipo técnico de la Secretaria, de la misma manera el equipo presentó el ajuste a los resultados totales del personal requerido. Se discutieron entre otros temas, la estructura organizacional, frecuencias de actividades y personal requerido. Al finalizar la reunión el servicio civil concluyó que se encuentran a gusto con el trabajo realizado, que su explicación y presentación es más clara, y que es uno de los mejores documentos que se han presentado a la fecha; Con respecto a realizar la proyección de la planta de empleos y el costo de las 22 Empresas Sociales del Estado (ESE),  se actualizo la proyección del costo de la planta actual y del personal requerido según con la necesidad del estudio de rediseño institucional de las 22 ESE de acuerdo con la escala salarial de cada ESE. </t>
  </si>
  <si>
    <r>
      <t xml:space="preserve">*Propuesta para vinculación de contratistas con discapacidad física para nombramiento provisional en la SDS.
*Proyecto de Resolución de modificación al Manual de Funciones Radicado para su refrendación en el DASCD
*Proyecto de resolución de decreto de estructura 
*Elaboracion de la matriz de distribucion de los 783 cargos de la segunda fase del proceso de reorganizacion institucional , por cada una de las dependencias de la Secretaría Distrital de Salud.
</t>
    </r>
    <r>
      <rPr>
        <sz val="11"/>
        <rFont val="Calibri"/>
        <family val="2"/>
      </rPr>
      <t>*E</t>
    </r>
    <r>
      <rPr>
        <sz val="8"/>
        <rFont val="Calibri"/>
        <family val="2"/>
      </rPr>
      <t>l Hospital Bosa presenta un avance en el estudio del 60% para para tercera  radicación.
*El Hospital Pablo VI Bosa  presenta un avance en el ajuste de los resultados y documento del estudio del 80% para segunda radicación.
*El Hospital Pablo VI Bosa  presenta un avance en el ajuste de los resultados y documento del estudio del 80% para segunda radicación.
*El Hospital  La Victoria presenta un avance en el estudio del 90% para segunda radicación.
*El Hospital El Tunal presenta un avance del 95% para segunda radicación.
*Estudio Técnico  del  Hospital Nazareth presenta un avance del 95%, para primera  radicación.
*Estudio Técnico  del  Simón Bolivar presenta un avance del 95%, para primera radicación.
* Estudio Técnico  del  Hospital Fontibón presenta un avance  del 65% para para primera radicación.
*El Hospital San Blas presenta un avance en el estudio del 95% para para primera radicación.
*El Hospital San Cristóbal presenta un avance en el estudio técnico de rediseño institucional del 98%.
*El Hospital San Usaquén presenta un avance en el estudio técnico de rediseño institucional del 98%.
*Diagnóstico de la situación actual de cada ESE a partir de sus objetivos institucionales, identificación de procesos, prestación de los servicios, recursos físicos, financieros y tecnológicos.
*Propuestas de laboralización del Plan de Intervenciones Colectivas PIC,  que incluyen la proyección de los costos y escenarios para la creación de 6.147 empleos temporales en las 14 ESE de primero y segundo nivel que tienen a cargo la implementación de acciones de salud pública enmarcadas en el PIC.
*Matrices de medición de carga laboral administrativa ajustadas para el Hospital del Sur.
* Costo de la planta actual  y del personal requerido según el resultado de cargas laborales de las 22 ESE actualizada de acuerdo con la escala salarial de cada ESE y los resultados del estudio de rediseño institucional.
* 95% de cumplimiento en los  estudios técnicos de rediseño institucional por parte de los hospitales  Chapinero, Rafael Uribe Uribe y Santa Clara.
*Propuesta para financiar la planta de personal de la SDS con la creación de 783 cargos adicionales, la cual se entregó a la Secretaría General, y  a la Secretaría de Hacienda. 
*Propuesta de los criterios de selección a aplicar en el proceso de nombramientos provisionales en la SDS. 
*Socializar a los Sindicatos del Sector Salud los criterios a tener en cuenta por parte de la administración de la SDS, para la provisión de empleos mediante nombramientos provisionales.</t>
    </r>
    <r>
      <rPr>
        <sz val="11"/>
        <rFont val="Calibri"/>
        <family val="2"/>
      </rPr>
      <t xml:space="preserve">
</t>
    </r>
  </si>
  <si>
    <t xml:space="preserve">
Expedición de la Resolución No. 0707 de 2015 “Por la cual se  ajusta  el Manual Específico de Funciones y de Competencias Laborales para los empleos de la planta de personal de la Secretaria Distrital de Salud”.
*Propuesta  del proyecto del acuerdo para crear el Instituto de Biotecnología.
*Proyección del costo de la planta actual y del personal requerido según el resultado de cargas laborales de las 22 ESE.
*90% de cumplimiento, en promedio,  de avance en los estudios técnicos de los hospitales. 
*Documento para financiar la creación de 783 cargos en la SDS en estudio en la Secretaría de Hacienda.
*Propuesta para la creación del Instituto de Biotecnología.</t>
  </si>
  <si>
    <t>El equipo técnico de rediseño para el sector  no cuenta con el número de profesionales requeridos para realizar las tareas en cumplimiento de las obligaciones en un tiempo óptimo.
Los hospitales en ocasiones no atienden observaciones, sugerencias y recomendaciones realizadas por el equipo técnico y el Servicio Civil, se espera mayor compromisos de las ESE.</t>
  </si>
  <si>
    <t>No han ingresado nuevos funcionarios producto de la cración de cargos en el sector salud</t>
  </si>
  <si>
    <t>DESPLAZADOS INDIGENAS</t>
  </si>
  <si>
    <r>
      <t xml:space="preserve">*Propuesta para vinculación de contratistas con discapacidad física para nombramiento provisional en la SDS.
*Proyecto de Resolución de modificación al Manual de Funciones Radicado para su refrendación en el DASCD
*Proyecto de resolución de decreto de estructura 
*Elaboracion de la matriz de distribucion de los 783 cargos de la segunda fase del proceso de reorganizacion institucional , por cada una de las dependencias de la Secretaría Distrital de Salud.
</t>
    </r>
    <r>
      <rPr>
        <sz val="11"/>
        <rFont val="Calibri"/>
        <family val="2"/>
      </rPr>
      <t xml:space="preserve">*El Hospital Bosa presenta un avance en el estudio del 60% para para tercera  radicación.
*El Hospital Pablo VI Bosa  presenta un avance en el ajuste de los resultados y documento del estudio del 80% para segunda radicación.
*El Hospital Pablo VI Bosa  presenta un avance en el ajuste de los resultados y documento del estudio del 80% para segunda radicación.
*El Hospital  La Victoria presenta un avance en el estudio del 90% para segunda radicación.
*El Hospital El Tunal presenta un avance del 95% para segunda radicación.
*Estudio Técnico  del  Hospital Nazareth presenta un avance del 95%, para primera  radicación.
*Estudio Técnico  del  Simón Bolivar presenta un avance del 95%, para primera radicación.
* Estudio Técnico  del  Hospital Fontibón presenta un avance  del 65% para para primera radicación.
*El Hospital San Blas presenta un avance en el estudio del 95% para para primera radicación.
*El Hospital San Cristóbal presenta un avance en el estudio técnico de rediseño institucional del 98%.
*El Hospital San Usaquén presenta un avance en el estudio técnico de rediseño institucional del 98%.
*Diagnóstico de la situación actual de cada ESE a partir de sus objetivos institucionales, identificación de procesos, prestación de los servicios, recursos físicos, financieros y tecnológicos.
*Propuestas de laboralización del Plan de Intervenciones Colectivas PIC,  que incluyen la proyección de los costos y escenarios para la creación de 6.147 empleos temporales en las 14 ESE de primero y segundo nivel que tienen a cargo la implementación de acciones de salud pública enmarcadas en el PIC.
*Matrices de medición de carga laboral administrativa ajustadas para el Hospital del Sur.
* Costo de la planta actual  y del personal requerido según el resultado de cargas laborales de las 22 ESE actualizada de acuerdo con la escala salarial de cada ESE y los resultados del estudio de rediseño institucional.
* 95% de cumplimiento en los  estudios técnicos de rediseño institucional por parte de los hospitales  Chapinero, Rafael Uribe Uribe y Santa Clara.
*Propuesta para financiar la planta de personal de la SDS con la creación de 783 cargos adicionales, la cual se entregó a la Secretaría General, y  a la Secretaría de Hacienda. 
*Propuesta de los criterios de selección a aplicar en el proceso de nombramientos provisionales en la SDS. 
*Socializar a los Sindicatos del Sector Salud los criterios a tener en cuenta por parte de la administración de la SDS, para la provisión de empleos mediante nombramientos provisionales.
</t>
    </r>
  </si>
  <si>
    <t>DESPLAZADOS ROM</t>
  </si>
  <si>
    <t>DESPLAZADOS AFRODESCENDIENTES</t>
  </si>
  <si>
    <t>DESPLAZADOS RAIZAL</t>
  </si>
  <si>
    <t>DESPLAZADOS PALENQUERO</t>
  </si>
  <si>
    <t>DESPLAZADOS (OTROS)</t>
  </si>
  <si>
    <t>TOTAL DESPLAZADOS</t>
  </si>
  <si>
    <t>DESPLAZADOS CABEZA DE FAMILIA</t>
  </si>
  <si>
    <t>INDIGENAS</t>
  </si>
  <si>
    <t>ROM</t>
  </si>
  <si>
    <t>AFRODESCENDIENTES</t>
  </si>
  <si>
    <t>RAIZAL</t>
  </si>
  <si>
    <t>PALENQUERO</t>
  </si>
  <si>
    <t>NINGUNO DE LOS ANTERIORES</t>
  </si>
  <si>
    <t>TOTAL DE LA POBLACION</t>
  </si>
  <si>
    <t>POBLACION VINCULADA</t>
  </si>
  <si>
    <t>e04o01m02</t>
  </si>
  <si>
    <t>e04o01m02-617</t>
  </si>
  <si>
    <t>02</t>
  </si>
  <si>
    <t>10% año 2011</t>
  </si>
  <si>
    <t xml:space="preserve">% de avance de las acciones realizadas que generen trabajo digno y decente  </t>
  </si>
  <si>
    <t xml:space="preserve">Humanización
Se realizó reunión el 29 de julio para planear la  estrategia para otorgar el Incentivo a los colaboradores (as) de la SDS que atienden  ciudadanos (as), como mecanismo que contribuya a afianzar  la cultura del servicio al ciudadano. La  actividad  se realizara en el mes de septiembre.
Bienestar
Se continúa con las clases de gimnasio, Yoga, Danzas y rumba aeróbica. Danza los días martes, yoga los días miércoles y rumba aeróbica los días jueves de 5 a 7 Pm., por parte del personal  de Compensar, se realizó mantenimiento preventivo de los equipos, el cual consiste en  limpieza general, revisión de guayas, poleas, rodamientos,  limpieza lubricación y ajustes; Se planeó con la Caja de Compensación Familiar Compensar  la realización de la cuarta  jornada de actividad física para el día 31 de julio  y se tramita el apoyo de un docente del IDRD; En el mes de julio se tramita con la Caja de Compensación familiar inscripciones a la media maratón de Bogotá e inscripción a los juegos interempresas; Inicio de los juegos internos con las disciplinas de futsal Masculino y Femenino en las instalaciones de la Entidad; 
Entornos
Se realizaron  2 reuniones los días 03 y 10 de julio con los referentes de la I Feria de la Salud y el Talento Humano de las Subsecretarias de la SDS y por primera vez se invita a una referente de la Oficina Asesora de Comunicaciones para que haga sus aportes en la mesa intersubsecretarias. En donde  Comunicaciones explica cuál sería el aporte de estos en la logística y el espacio de la feria y  que para esto debía conocer las instalaciones en donde se iba a realizar, dicha visita se efectuó el día 14 de julio en compañía de varios de los referentes de comunicación de algunas de las dependencias que conforman las 5 subsecretarias; Se realizó reunión de seguimiento a la implementación de la Política de Talento Humano el día 02 de Julio con los referentes de talento humano de las ESE en el aula magistral de la SDS, Charlas café en donde se expusieron las actividades y/o acciones que se realizan  enmarcadas en la Política y que contribuyen al mejoramiento de las condiciones de salud y trabajo de todas y todos los colaboradores.  El Grupo de la Política de Talento Humano realizó una reunión el día miércoles 29 de julio con la referente de audiovisuales y el animador gráfico de la Oficina Asesora de Comunicaciones  y la Directora de Gestión del Talento Humano para tratar lo concerniente a lo que se pretende con la animación del video, el cuál será en 3D. Con la Directora de Gestión Humana se llegó al acuerdo que el vídeo lo entregué la Oficina de Comunicaciones a mediados de Septiembre para que sea socializado en ese mismo mes dentro de la institución; El  boletín electrónico "Enlázate con Talento" por instrucciones de la Dra. Claudia Alvarado, Directora de  Gestión del Talento Humano, se modificó el contenido en su totalidad para que el nuevo boletín fuera en respuesta  de las inquietudes que se hicieron evidentes en el conversatorio con el Señor Secretario el pasado día de 10 de julio.  El boletín luego de los cambios, ajustes y aprobación de la Dirección se encuentra en  la oficina  Comunicaciones desde el día 23 de julio de 2015 para su respectiva diagramación y socialización al interior de la entidad; Se realizó presentación de la implementación de la Estrategia de Formador de Formadores a la mesa de sindicato de la SDS el día 31 de julio donde se explicó en qué consiste la estrategia, sus objetivos,  las ventajas de su ejecución etc. y la mesa sindical propuso realizar una prueba piloto inicial y dio su total respaldo para los ajustes que sean necesarios al documento técnica de la estrategia; Se realizaron ajustes al acto administrativo preliminar de la prueba piloto de teletrabajo sugeridos por el asesor de la DGTH quien por directrices de la nueva Directora es el encargado de revisarlo para posteriormente obtener la aprobación de la Directora de Gestión de Talento Humano  y finalmente conferirlo al Secretario de Despacho para el aval y firma;  Se asistió a Proyecto “Me muevo por una Bogotá sostenible” el día 10 de Julio para el efecto de movilidad con la implementación del Teletrabajo en el distrito capital. Realizado por la Secretaria de Ambiente.
Seguridad y Salud en el Trabajo
Referente a la implementación del subsistema de  gestión de seguridad y salud en el trabajo, se continuó haciendo  la actualización de la documentación legal del Subsistema y formulación del Manual del  Subsistema de Gestión, Proyección de Contratación SST y PREDIS 2016, igualmente se continua con la elaboración de la base de datos de los integrantes COPASST, Representantes SST, Comité y Brigada de Emergencias, Comité de Convivencia Laboral, Referentes de Contratación, Gestores SIG y Comisión de Personal;  Socialización de la Circular 0011 del 23 de Julio de 2015 comunicación de las responsabilidades en el Subsistema de Gestión de Seguridad y Salud en el Trabajo – SGSST  y la  Circular 0012 del 23 de Julio de 2015 directrices para reactivación Prevención, Preparación y Respuesta a Emergencias; Socialización en la SDS de la Matriz e informe de identificación de peligros,  el día 30/06/2015; Durante el mes de julio se continuó con el seguimiento a la respuesta por parte de los colaboradores de la SDS del Instrumento de Caracterización Sociodemográfica, para lo cual con la Dirección de Planeación Institucional y de Calidad  revisa el indicador establecido en el Tablero de Control Trimestral del SIG "El 100% de los colaboradores (as) deben haber diligenciado la caracterización sociodemográfica" por cada una de las áreas; El 24/07/2015 se llevó a cabo la socialización a todas las dependencias  del Documento Técnico de la Inspección de Seguridad al proceso de Tuberculosis en el LSP para identificación de Peligros y Riesgos de acuerdo con Estándares de Bioseguridad, con el fin de ajustar para presentación final, se hizo la revisión de documentos para lavado de tanques presentados por proveedor Ingeniería de Bombas y Plantas Eléctricas;  Con respecto a gestionar la implementación de los Programas de Vigilancia Epidemiológica para la prevención de los  Riesgos Cardiovascular, Visual y Biológico, se hizo la implementación del Sistema de vigilancia epidemiológica para Riesgo Cardiovascular continuando con los  controles a colaboradores que  de acuerdo a resultados del Índice de Masa Corporal  de los  EMO periódicos del año 2014 están en Obesidad y sobrepeso. Igualmente, se llevó a cabo la socialización de la Inspección realizada por el Profesional Especializado de la ARL Positiva, al Laboratorio de Salud Pública de la Secretaría Distrital de Salud, el día 24 de Julio de 2015, en el tema relacionado al cumplimiento de los estándares de Bioseguridad al proceso de Tuberculosis. 
Prepensionados
Con respecto a realizar el trámite correspondiente  ante Colpensiones para el reconocimiento de pensión de los servidores de la SDS, que hacen parte del programa de prepensionados, en julio se adelantaron los trámites para el reconocimiento de pensión  de 1 funcionaria (Nohra Chingate),  y se continuó con la gestión y verificación de las inclusiones de Javier Arcadio Amórtegui, Martha Hincapie, Aisa Borrero, Aura Avila,  Adalguiza Reyes, Maria Cristina Arboleda. Se elaboraron las  reliquidaciones de Luz Marina Luna y Javier Arcadio Amórtegui, y se elaboró y presentó el Recurso de Reposición y en Subsidio de Apelación de Luz Marina Luna. Así mismo, se logro la pensión de  Amelia Rodríguez, luego de que el presente caso cumplió 11 años sin haberse resuelto el Traslado de AFP. Se presentaron solicitudes de agilización de respuesta a las solicitudes presentadas a la fecha, logrando así la agilización de los procesos adelantados; Se  realizan  20 visitas a Colpensiones realizando el respectivo seguimiento de las solicitudes de trámite  presentadas; Desarrollando las acciones de preparación al cambio para los prepensionados, se llevó a cabo una reunión el 23 de julio con el grupo de bienestar con el fin de coordinar acciones con Compensar para realizar una actividad fuera de la entidad con las personas de 53 años en adelante que se encuentran dentro del programa, dentro de la opciones analizadas teniendo en cuenta las condiciones de los prepensionados se concluyó  que el evento se realizará  el mes de octubre y será una caminata ecológica que no requiera mucho esfuerzo físico. Igualmente como todas las actividades se desarrollan con un objetivo centra, se tendrá una charla de 1 hora antes del inicio de la actividad de preparación al cambio. Se están trabajando estrategias comunicativas para lograr la mayor asistencia al evento; Se realizó la expedición de los bonos pensionales solicitados en el periodo de  julio  acorde con los parámetros establecidos por el Ministerio de Hacienda.
Clima
Con respecto a elaborar el plan de trabajo gestión ética 2015 y ejecutarlo en coordinación con el equipo de gestores de ética, en  julio se enviaron los nuevos acuerdos éticos de las oficinas de Control Interno, Oficina Jurídica, Oficina de Asuntos Disciplinarios, Oficina de Comunicaciones y de la Subsecretaria Corporativa. Al referente de calidad de la Dirección de Gestión del Talento Humano y a la Dra. Mónica Ulloa  de la Dirección de Planeación Institucional y Calidad; Se solicitaron los listados de socialización de los nuevos acuerdos éticos por subsecretaria corporativa a todos los colaboradores de la  Dirección de Gestión del Talento Humano, la Dirección de Planeación Institucional y Calidad, la Dirección Financiera y  la Dirección TIC, y se anexaron  a la carpeta de acuerdos éticos de esta Subsecretaria Corporativa; Se realizó reunión mensual del equipo de gestores de ética para revisión del cumplimiento de los compromisos del plan de acción 2015; Se recibió respuesta a memorando enviado a la Subdirección de Bienes y Servicios el 11 de mayo correspondiente a la asignación del código de radicación del equipo de gestores de ética; Se realizó oficio de recordación del compromiso de la entrega de acuerdos éticos a las subsecretarías faltantes por la entrega de acuerdos éticos con copia a la oficina de control interno.
</t>
  </si>
  <si>
    <t xml:space="preserve">Humanización
*Conformación del equipo de referentes de Humanización de la SDS,  el cual consta de 10 miembros de diferentes dependencias.
*Realización de 1 jornada informativa a los servidores y servidoras de la Secretaria Distrital de Salud con el apoyo de la Procuraduría y la Secretaria Distrital de la Mujer, orientada a la Prevención de Acoso laboral en la Secretaria Distrital de Salud.
Clima
*Recepción del informe final presentado por entidad CRECE LTDA, sobre la terminación de todas las intervenciones ludico-pedagogicas, contratadas para la intervención del clima laboral en la Secretaria Distrital de Salud.
*A la fecha  se han atendido  11 quejas por parte del Comité de Convivencia.
* Plan de Gestión ética elaborado, ajustado y socializado a los Gestores de Ética de la SDS.
Bienestar
*Realización de la Quinta jornada de actividad física el día 31 de julio  de 2015.
*Participacion de 10 servidores de la entidad en la media Maratón de Bogotá realizada el día 26  de julio de 2015. 
*Realización de la cuarta  jornada de actividad física, evento realizado día 26  de junio de 2015.
*Inicio  juegos internos de la SDS.
*Otros logros en meses pasados han sido la realización de  actividades de reconocimiento: 
Capacitación
*Aprobación de  50 servidores públicos, del Diplomado de Atención Primaria en Salud.
*Participación 67 servidores de las ESE y SDS en la conferencia "Sensibilización en Normas Internacionales de Información Financiera - NIIF, Normas Internacionales de Contabilidad del Sector Público - NICSP y Resolución 414 de 2014.
Prepensionados
*En julio  se logró  la inclusión en nómina de pensionados de  1 funcionario y el reconocimiento de pensión de 1 funcionario.
*60 bonos expedidos en julio para un total de 301 bonos expedidos a la fecha, de  398 bonos solicitados. 
*4 solicitudes de correcciones de historia laboral ante Colpensiones y 2 correcciones parciales de historias laborales.
*Actualización de la base de datos de pensionados de la SDS,  con el fin de realizar los reconocimientos a entregar el día del evento a los pensionados.
Seguridad y Salud en el Trabajo
*89 colaboradores de servicios generales y mantenimiento y 53 del Laboratorio de Salud Pública sensibilizados para la prevención del riesgo químico.
*8 madres lactantes usuarias de la  Sala Amiga de la Familia Lactante Empresarial, durante el mes de julio, se cuenta con 3 madres lactantes nuevas en el uso de la sala amiga.
* Realización de la Semana de la Seguridad y  Salud en el Trabajo, la cual comprendió 13 actividades: 
a) 27 al 30 de Julio SPA en el Trabajo: 154 inscritos y 133 asistentes 
b) 27 de Julio HemoTour: 15 inscritos y 12 asistentes
c) 27 de Julio 54 colaboradores Sensibilización Seguridad para el Trabajo Decreto 1443 de 2014 por parte del ICONTEC.
d) 28 de Julio: Taller Motivación para la Autogestión en Salud 14 inscritos y 12 asistentes.
e) Jornada de Donación de Sangre y Tamizaje de Riesgo Cardiovascular 32 participantes.
f) Taller Manejo de la IRA 28 inscritos y 18 asistentes.
g) 29 de Julio Presentación Lúdica 5S (Orden y Aseo) 1200 colaboradores en todas las dependencias
h) Jornada  de prevención de cáncer de cérvix y examen físico de seno 12 mujeres 
i) 30 de Julio Sensibilización Prevención de Infecciones (Lavado de Manos) y Nutripausas 165 participantes. 
j) Yoga de la Risa 89 inscritos y 79 asistentes
k) Tour por el Laboratorio de Salud Pública 16 inscritos y 10 asistentes.
l) 31 de Julio Día de la Actividad Física - Rumba Aeróbica por las diferentes áreas.
*Realización de 3 talleres los días  1, 8, 22 de Julio de manejo y control de estrés, en las diferentes áreas de la SDS con apoyo de Psicólogo EPS Compensar, en los cuales participaron 209 colaboradores.
*Matriz de requisitos para medición implementación Subsistema de Gestión de Seguridad y Salud en el Trabajo.
*Matriz de Identificación de Peligros, evaluación y valoración de Riesgos por procesos de todas las dependencias de la SDS con la respectiva priorización para la intervención del Riesgo.
 Entornos
*En julio adopción de la política del talento humano por 2 hospitales.
*Elaboración del tercer   Boletín virtual  "Enlázate con Talento", el cual se encuentra a espera de visto bueno para su publicación.
*Socialización de la estrategia formador de formadores a la mesa de sindicatos de la SDS obteniendo críticas positivas en cuento a su implementación al interior de la SDS.
*Elaboración del documento técnico del teletrabajo con los aspectos normativos, ventajas y desventajas, ámbitos de aplicación etc., el cual implica la implementación de la estrategia del teletrabajo en la SDS.
</t>
  </si>
  <si>
    <r>
      <t>CLIMA LABORAL 
*520</t>
    </r>
    <r>
      <rPr>
        <sz val="8"/>
        <rFont val="Calibri"/>
        <family val="2"/>
      </rPr>
      <t xml:space="preserve"> colaboradores que asistieron a las intervenciones de clima laboral en las 21 intervenciones de clima laboral.  Las intervenciones lúdico-pedagógicas tienen el propósito de  mejorar la atención humanizada y  las relaciones interpersonales de los colaboradores de la SDS.
*11 quejas de acoso laboral atendidas y tramitadas por el Comité de Convivencia de la SDS, de las cuales 1 se remitió a la Oficina de Asuntos Disciplinarios.
*Acuerdos éticos suscritos por parte de todas  las oficinas asesoras y la Subsecretaria Corporativa. Estos acuerdos permitirán prestar una gestión fundamentada en valores con un proceder ético como una herramienta de actuación diaria.    
*Realización de un conversatorio sobre acoso laboral y sexual con participación de  240 funcionarios de la SDS, con impacto positivo, quienes aprovecharon el espacio para manifestar sus inconformidades en cuanto a situaciones que se vienen presentando en la entidad.                                       
BIENESTAR
*5000 personas asistentes,  aproximadamente, a las 4  jornadas de actividad física realizadas a la fecha, con el apoyo de Compensar.
*Durante el mes de julio  hubo 11 asistencias a las clases de Yoga, para un total de 71 asistencias a la fecha. 
12 asistencias a las clases de rumba, para un total de 84 asistencias a la fecha.
11 asistencias a las clases de Danzas, para un total de 96 asistencias a la fecha, y 39 asistencias al gimnasio para un total de 165 asistencias a la fecha. Los colaboradores manifiestan su satisfacción con la SDS por su contribución a  incrementar  el  bienestar de los funcionarios, y en particular su salud física y emocional.
CAPACITACION 
*Aprobación de  50 servidores públicos, del Diplomado de Atención Primaria en Salud, servidores de las ESE y la SDS.
 PREPENSIONADOS
*Al mes de julio, a través de la asesoría y acompañamiento técnico-jurídico a los funcionarios de la entidad próximos a pensionarse, se le ha  ayudado  a que conozca sus derechos pensionales, agilice su proceso y obtenga una pensión justa y oportuna; cuenta de esto dan la expedición de  301 bonos pensionales, la corrección de 29 historias laborales parciales y 4 total  (existen 66 en proceso - información ajustada por datos suministrados por el responsable del proceso),  el reconocimiento de 20 pensiones, 2 reliquidación y 1 reinclusión . Es importante resaltar que este es un proceso dispendioso.
*50 funcionarios prepensionados han participado en las actividades  realizadas a julio 2015. (charla Camino a la Felicidad,  capacitación de historias laborales,   almuerzo  para las personas que se pensionaron durante el último año). Se ha tenido buenos comentarios de las actividades.
SEGURIDAD Y SALUD EN EL TRABAJO
*1340 colaboradores  de la SDS diligenciaron  la encuesta sociodemográfica mediante el autoreporte de datos, se espera tener esta herramienta diligenciada en su totalidad para la toma de desciones. Lo anterior corresponde al 79% del total de los colaboradores de la entidad. (Se aumentó el número de colaboradores en la SDS).
*A la fecha se han realizado 18 talleres con la participación de 844 colaboradores, en los cuales se ha suministrado pautas para identificar los efectos del estrés, realizar autoevaluación del nivel de estrés de cada colaborador y métodos para el manejo del estrés y se han aplicado tecnicas de relajación que han incidido en el bienestar personal y laboral.
*36 colaboradoras gestantes y lactantes beneficiadas con la promoción de la lactancia materna, mediante el uso de la Sala Amiga de la Familia Lactante Empresarial y participación en el taller.
*44 colaboradores representantes de las diferentes áreas de la SDS, participaron en la socialización del Diagnostico Riesgo Psicosocial SDS.
*17 colaboradores participaron en la presentación de Seguridad y Salud en el Trabajo en la  jornada de inducción – reinducción (en marzo); Envio de piezas comunicativas a los colaboradores sobre orden y aseo en el puesto de trabajo  y como prevenir enfermedades cardiovasculares; Socialización en intranet  del  Informe Anual Ausentismo 2014, Diagnostico Integral de Condiciones de Salud 2014, Diagnosticos de Trabajo (Identificación de Peligros; Valoración de Riesgos y Determinación de Controles).
 *8 colaboradores capacitados sobre habitos de alimentación sana.
ENTORNOS DE TRABAJO SALUDABLE
*Adopción de la política del talento humano por parte de 10 hospitales a la fecha.
*Elaboración y socialización a los colaboradores de la SDS de 3  boletines digital del boletín  o magazín virtual "Enlázate con Talento", los cuales tuvieron un impacto significativo, toda vez que los colaboradores de la SDS están al tanto de las actuaciones de la Dirección de gestión del Talento Humano en favor del bienestar de todos.
* Elaboración y socialización del documento  FORMADOR DE FORMADORES, que contiene los lineamientos necesarios para la formación en el puesto de trabajo para la implementación de la estrategia al interior de la SDS en busca de mejorar las  competencias del colaborador y de la entidad y además contribuir a reducir las diferencias generacionales al compartir conocimientos y experiencias. Se le incluyó una estrategia consistente en registrar información vital  para los procesos de forma física. 
*Elaboración del documento técnico del teletrabajo con los aspectos normativos, ventajas y desventajas, ámbitos de aplicación etc., el cual implica la implementación de la estrategia del teletrabajo en la SDS.
</t>
    </r>
  </si>
  <si>
    <t xml:space="preserve">Bienestar: Baja participación de funcionarios en los eventos programados por la entidad; Para las clases grupales no se cuenta con escenarios adecuados para realizar las actividades, el gimnasio, es espacio es muy reducido para la cantidad de personas que asisten a realizar actividad, se requiere mayor espacio.
Prepensionados: Demora en la respuesta de fondo por parte de Colpensiones, la diferencia de criterios entre los funcionarios de Colpensiones para el manejo de políticas claras frente a la corrección de historias laborales; la solución sería que en Colpensiones manejaran el mismo Criterio.  Realizan correcciones parciales de las Historia Laborales generando doble estudio y posteriormente no se reflejan en el sistema de igual forma al ser consultadas en diferentes fechas no concuerdan con los totales de la misma; la solución seria que realizaran correcciones de fondo a las historias laborales.
Seguridad y Salud en el Trabajo: Falta de interés de algunos colaboradores por participar en los procesos  que involucren el cuidado de la salud, lo ideal es que todos participen de las actividades programadas; Demora en  la revisión y aprobación por parte del Despacho de la Circular en la que se comunica las responsabilidades a Directivos, Supervisores, Equipo de SST, Líderes SIG, COPASST, Comité de Convivencia, Comité y Brigada de Emergencias, Trabajadores, Contratistas y Empresas Proveedoras, frente al Subsistema de Gestión de la Seguridad y Salud en el Trabajo SG-SST;  No participación de la mayoría de los colaboradores de las diferentes áreas de la Entidad en la actividad de manejo y control de estrés. La solución sería que todos participaran; 150 colaboradores equivalente al 11% no han diligenciado la encuesta de caracterización sociodemográfica, se espera que el 100% la diligencien.
Entornos: La mayoría de los hospitales no ha entregado el acto administrativo de adopción de la política del talento humano, se les recordó la remisión de dicho documento, se espera que las ESE agilicen el tema.
Clima: Baja participación  del personal en las sesiones de intervención de clima laboral programadas. Se requiere mayor compromiso por parte de los colaboradores de la SDS para participar en este tipo de actividades.
</t>
  </si>
  <si>
    <t>Capacitación: La no asistencia de la totalidad de servidores convocados a la jornada de inducción presencial y no desarrollo de la estrategia  virtual, situación que causa retrocesos; se espera mayor compromiso institucional por parte de los colaboradores para llevar a feliz término estas actividades.</t>
  </si>
  <si>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</si>
  <si>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</si>
  <si>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ACTIVIDADES PROYECTOS DE INVERSIÓN</t>
    </r>
    <r>
      <rPr>
        <sz val="9"/>
        <color indexed="8"/>
        <rFont val="Arial"/>
        <family val="2"/>
      </rPr>
      <t xml:space="preserve"> 
Codigo: 114 - PLI - FT -  061 V.01</t>
    </r>
  </si>
  <si>
    <t>Proyecto</t>
  </si>
  <si>
    <t>Numero de
Proyecto</t>
  </si>
  <si>
    <t>Actividad</t>
  </si>
  <si>
    <t>1 - RECURSOS PROPIOS (ENTIDADES TERRITORIALES)
CON DESTINACIÓN ESPECIFICA</t>
  </si>
  <si>
    <t>1 - RECURSOS PROPIOS (ENTIDADES TERRITORIALES)
SIN DESTINACIÓN ESPECIFICA</t>
  </si>
  <si>
    <t>2 - SISTEMA GENERAL DE PARTICIPACIONES
CON DESTINACIÓN ESPECIFICA</t>
  </si>
  <si>
    <t>2 - SISTEMA GENERAL DE PARTICIPACIONES
SIN DESTINACIÓN ESPECIFICA</t>
  </si>
  <si>
    <t>3 - FOSYGA</t>
  </si>
  <si>
    <t>4 - TRANSFERENCIAS NACIONALES (Rentas Contractuales)</t>
  </si>
  <si>
    <t>6 - RENTAS CEDIDAS</t>
  </si>
  <si>
    <t>7 - RECURSOS DE CAJAS DE COMPENSACIÓN FAMILIAR</t>
  </si>
  <si>
    <t>8 - RENDIMIENTOS FINANCIEROS - RECURSOS DEL BALANCE</t>
  </si>
  <si>
    <t>9 - PRESTACIÓN DE SERVICIOS DE LABORATORIO DE SALUD PUBLICA(LDSP)</t>
  </si>
  <si>
    <t>DEFINITIVO</t>
  </si>
  <si>
    <t>EJECUTADO O COMPROMETIDO</t>
  </si>
  <si>
    <t>%</t>
  </si>
  <si>
    <t xml:space="preserve">Elaboracion de los estudios tecnicos que permitan el levantamiento de cargas de trabajo para definir la distribución de los empleos en las 22 ESE y en la SDS,  estandarización de manuales de funciones  por competencias laborales y comportamentales del talento humano, adecuación de estructuras organizacionales y funcionales para la reorganizacion de la red publica hospitalaria. </t>
  </si>
  <si>
    <t>Avance de estudios tecnicos, levantamiento de cargas, manuales de funciones y levantamiento de las competencias funcionales y comportales para las ESES</t>
  </si>
  <si>
    <t xml:space="preserve">
Con respecto a asesorar, orientar y acompañar técnicamente a las 22 Empresas Sociales del Estado (ESE) adscritas la Secretaria Distrital de Salud, en el desarrollo de estudios técnicos de rediseño institucional y medición de carga laboral, en el mes de julio se realizó mesa de trabajo con el Hospital Fontibón, con el fin de realizar asesoría y orientación técnica,  y aclaración de dudas para desarrollar la verificación y validación de los resultados de los procesos administrativos; Igualmente se realizó mesa de trabajo con el Hospital Pablo VI Bosa  con el objeto de realizar asesoría y orientación técnica con relación a las  observaciones, sugerencias y recomendaciones surgidas de la revisión de los procesos administrativos de los capítulos  6 Y 7 del documento técnico; Se realizaron tres  mesas de trabajo con el Hospital de Kennedy con el fin de realizar seguimiento,  asesoría y orientación técnica, y aclaración de dudas con relación a la verificación y validación de los procesos administrativos y misionales para ser presentados en mesa de presentación de resultados para su correspondiente aprobación por las entidades; Se realizaron dos  mesas de trabajo con el Hospital La Victoria con el fin de realizar asesoría y orientación técnica, y aclaración de dudas con relación a las  observaciones, sugerencias y recomendaciones del DASCD y la Secretaria  de los procesos administrativos y misionales; Se realizó mesa de trabajo con el Hospital Chapinero, con el fin de realizar asesoría y orientación técnica,  y aclaración de dudas para la verificación, validación y ajuste de los resultados de los procesos misionales; Referente a asesorar, orientar y acompañar la construcción de los documentos técnicos de las ESE, emitiendo observaciones, sugerencias y recomendaciones técnicas y normativas, se tiene que se está acompañando,  asesorando y orientando técnicamente en el ajuste a la construcción de los documentos técnicos de los hospitales de Bosa, San Blas, El Tunal, Simón Bolívar y Nazareth para las correspondiente primera, segunda y tercera radicación al DASCD; Referente a realizar la revisión completa de los documentos técnicos, y determinar  concepto técnico para ser radicados al Departamento Administrativo del Servicio Civil Distrital (DASCD), en el mes de julio no se logró culminar las revisiones y los ajustes a los documentos para emitir concepto técnico al coordinador de los estudios, directora de talento humano y hospitales para ser radicados al Departamento Administrativo del Servicio Civil Distrital (DASCD), toda vez que los hospitales no cumplen con el desarrollo de los planes de trabajo acordados, y la razón fundamental es porque el equipo técnico de la Secretaria no cuenta con el personal necesario para apoyar y realizar las tareas encomendadas, principalmente con profesionales del área de la salud, se cuenta con solo un profesional que es apoyado con los profesionales de perfil administrativo en medida de la disponibilidad y, por consiguiente se encuentran represadas considerablemente las tareas; Referente a Gestionar y articular acciones con las ESE y el DASCD en el desarrollo y cumplimiento de los estudios técnicos, se tiene que de acuerdo con las observaciones del DASCD al estudio de rediseño institucional del Hospital El Tunal y la convocatoria a la mesa de trabajo en las instalaciones del Servicio Civil, se gestionó y coordinó la fecha con el Hospital y se le confirmo al Servicio Civil la fecha de disponibilidad de las instituciones, concretándose, la mesa tuvo como objetivo presentar el ajuste de los resultados misionales, toda vez que el Servicio civil solicitó mayor claridad en la lectura para que lo puedan leer y entender cualquier entidad que no sea del área de la salud. Los ajustes fueron realizados y presentados por parte del equipo técnico de la Secretaria, de la misma manera el equipo presentó el ajuste a los resultados totales del personal requerido. Se discutieron entre otros temas, la estructura organizacional, frecuencias de actividades y personal requerido. Al finalizar la reunión el servicio civil concluyó que se encuentran a gusto con el trabajo realizado, que su explicación y presentación es más clara, y que es uno de los mejores documentos que se han presentado a la fecha; Con respecto a realizar la proyección de la planta de empleos y el costo de las 22 Empresas Sociales del Estado (ESE),  se actualizo la proyección del costo de la planta actual y del personal requerido según con la necesidad del estudio de rediseño institucional de las 22 ESE de acuerdo con la escala salarial de cada ESE. </t>
  </si>
  <si>
    <t>avance de estudios tecnicos, manuales de funciones  y levantamiento de las competencias funcionales y comportales para la SDS</t>
  </si>
  <si>
    <t xml:space="preserve">
Se están analizando las propuestas de ajuste al Manual Específico de Funciones y Competencias Laborales de la SDS; El equipo de rediseño organizacional de la SDS,  verificó las hojas de vida de los funcionarios que cumplen con los empleos en vacancia definitiva y temporal para nominar a los postulados, se tiene la compilación de los documentos para el proceso de encargos por derecho preferencial; El equipo de rediseño organizacional de la SDS, consolidó y analizó la información recolectada de los contratistas de la SDS a través de la Circular 01 del 1 de julio de 2015 de la Subsecretaría Corporativa; Se actualizó la matriz de distribución de personal de planta de acuerdo a los cambios generados por reubicación y encargos por derecho preferencial; Se elaboró la Matriz OPEC dirigida a la Comisión Nacional del Servicio Civil, la cual  contiene la totalidad de las vacantes definitivas existentes en la planta de personal; Se está ajustando la propuesta de planta de empleos y las cargas de trabajo para elaborar las fichas de cada empleo; Se revisaron las hojas de vida de los contratistas según la dependencia que supervisa, para presentar propuesta de acuerdo a lo concertado en el Acta Final de Negociación del Pliego de Peticiones presentado por Assesalud y aceptado por la SDS.  </t>
  </si>
  <si>
    <t xml:space="preserve">Propuesta sobre las formas de vinculacion  de los trabajadores del sector salud del dsitrito capital, y analisis y seguimiento de la vinculación actual.   </t>
  </si>
  <si>
    <t>Porcentaje de analisis y seguimiento de las plantas de personal del sector salud</t>
  </si>
  <si>
    <t>Se hizo revisión de las historias laborales  de los contratistas de la SDS con alguna discapacidad física y presentó el documento de análisis y resumen al Director de Talento Humano para los fines pertinentes respectivos para nombramiento provisional.</t>
  </si>
  <si>
    <t>al no tener logros, ni resultados en esta activifad no presenta porcentaje de avance</t>
  </si>
  <si>
    <t>Socialización e implementación de las acciones contempladas en la Guía de Entornos de Trabajo  Saludables que permitan mejorar las condiciones de los trabajadores del sector salud.</t>
  </si>
  <si>
    <t>%  de avance de las acciones formuladas y desarrolladas para  el fortalecimiento de los entornos de trabajo saludable de los trabajadores del sector salud</t>
  </si>
  <si>
    <t xml:space="preserve">Humanización
Se realizó reunión el 29 de julio para planear la  estrategia para otorgar el Incentivo a los colaboradores (as) de la SDS que atienden  ciudadanos (as), como mecanismo que contribuya a afianzar  la cultura del servicio al ciudadano. La  actividad  se realizara en el mes de septiembre.
Bienestar
Se continúa con las clases de gimnasio, Yoga, Danzas y rumba aeróbica. Danza los días martes, yoga los días miércoles y rumba aeróbica los días jueves de 5 a 7 Pm., por parte del personal  de Compensar, se realizó mantenimiento preventivo de los equipos, el cual consiste en  limpieza general, revisión de guayas, poleas, rodamientos,  limpieza lubricación y ajustes; Se planeó con la Caja de Compensación Familiar Compensar  la realización de la cuarta  jornada de actividad física para el día 31 de julio  y se tramita el apoyo de un docente del IDRD; En el mes de julio se tramita con la Caja de Compensación familiar inscripciones a la media maratón de Bogotá e inscripción a los juegos interempresas; Inicio de los juegos internos con las disciplinas de futsal Masculino y Femenino en las instalaciones de la Entidad; 
Entornos
Se realizaron  2 reuniones los días 03 y 10 de julio con los referentes de la I Feria de la Salud y el Talento Humano de las Subsecretarias de la SDS y por primera vez se invita a una referente de la Oficina Asesora de Comunicaciones para que haga sus aportes en la mesa intersubsecretarias. En donde  Comunicaciones explica cuál sería el aporte de estos en la logística y el espacio de la feria y  que para esto debía conocer las instalaciones en donde se iba a realizar, dicha visita se efectuó el día 14 de julio en compañía de varios de los referentes de comunicación de algunas de las dependencias que conforman las 5 subsecretarias; Se realizó reunión de seguimiento a la implementación de la Política de Talento Humano el día 02 de Julio con los referentes de talento humano de las ESE en el aula magistral de la SDS, Charlas café en donde se expusieron las actividades y/o acciones que se realizan  enmarcadas en la Política y que contribuyen al mejoramiento de las condiciones de salud y trabajo de todas y todos los colaboradores.  El Grupo de la Política de Talento Humano realizó una reunión el día miércoles 29 de julio con la referente de audiovisuales y el animador gráfico de la Oficina Asesora de Comunicaciones  y la Directora de Gestión del Talento Humano para tratar lo concerniente a lo que se pretende con la animación del video, el cuál será en 3D. Con la Directora de Gestión Humana se llegó al acuerdo que el vídeo lo entregué la Oficina de Comunicaciones a mediados de Septiembre para que sea socializado en ese mismo mes dentro de la institución; El  boletín electrónico "Enlázate con Talento" por instrucciones de la Dra. Claudia Alvarado, Directora de  Gestión del Talento Humano, se modificó el contenido en su totalidad para que el nuevo boletín fuera en respuesta  de las inquietudes que se hicieron evidentes en el conversatorio con el Señor Secretario el pasado día de 10 de julio.  El boletín luego de los cambios, ajustes y aprobación de la Dirección se encuentra en  la oficina  Comunicaciones desde el día 23 de julio de 2015 para su respectiva diagramación y socialización al interior de la entidad; Se realizó presentación de la implementación de la Estrategia de Formador de Formadores a la mesa de sindicato de la SDS el día 31 de julio donde se explicó en qué consiste la estrategia, sus objetivos,  las ventajas de su ejecución etc. y la mesa sindical propuso realizar una prueba piloto inicial y dio su total respaldo para los ajustes que sean necesarios al documento técnica de la estrategia; Se realizaron ajustes al acto administrativo preliminar de la prueba piloto de teletrabajo sugeridos por el asesor de la DGTH quien por directrices de la nueva Directora es el encargado de revisarlo para posteriormente obtener la aprobación de la Directora de Gestión de Talento Humano  y finalmente conferirlo al Secretario de Despacho para el aval y firma;  Se asistió a Proyecto “Me muevo por una Bogotá sostenible” el día 10 de Julio para el efecto de movilidad con la implementación del Teletrabajo en el distrito capital. Realizado por la Secretaria de Ambiente.
Seguridad y Salud en el Trabajo
Referente a la implementación del subsistema de  gestión de seguridad y salud en el trabajo, se continuó haciendo  la actualización de la documentación legal del Subsistema y formulación del Manual del  Subsistema de Gestión, Proyección de Contratación SST y PREDIS 2016, igualmente se continua con la elaboración de la base de datos de los integrantes COPASST, Representantes SST, Comité y Brigada de Emergencias, Comité de Convivencia Laboral, Referentes de Contratación, Gestores SIG y Comisión de Personal;  Socialización de la Circular 0011 del 23 de Julio de 2015 comunicación de las responsabilidades en el Subsistema de Gestión de Seguridad y Salud en el Trabajo – SGSST  y la  Circular 0012 del 23 de Julio de 2015 directrices para reactivación Prevención, Preparación y Respuesta a Emergencias; Socialización en la SDS de la Matriz e informe de identificación de peligros,  el día 30/06/2015; Durante el mes de julio se continuó con el seguimiento a la respuesta por parte de los colaboradores de la SDS del Instrumento de Caracterización Sociodemográfica, para lo cual con la Dirección de Planeación Institucional y de Calidad  revisa el indicador establecido en el Tablero de Control Trimestral del SIG "El 100% de los colaboradores (as) deben haber diligenciado la caracterización sociodemográfica" por cada una de las áreas; El 24/07/2015 se llevó a cabo la socialización a todas las dependencias  del Documento Técnico de la Inspección de Seguridad al proceso de Tuberculosis en el LSP para identificación de Peligros y Riesgos de acuerdo con Estándares de Bioseguridad, con el fin de ajustar para presentación final, se hizo la revisión de documentos para lavado de tanques presentados por proveedor Ingeniería de Bombas y Plantas Eléctricas;  Con respecto a gestionar la implementación de los Programas de Vigilancia Epidemiológica para la prevención de los  Riesgos Cardiovascular, Visual y Biológico, se hizo la implementación del Sistema de vigilancia epidemiológica para Riesgo Cardiovascular continuando con los  controles a colaboradores que  de acuerdo a resultados del Índice de Masa Corporal  de los  EMO periódicos del año 2014 están en Obesidad y sobrepeso. Igualmente, se llevó a cabo la socialización de la Inspección realizada por el Profesional Especializado de la ARL Positiva, al Laboratorio de Salud Pública de la Secretaría Distrital de Salud, el día 24 de Julio de 2015, en el tema relacionado al cumplimiento de los estándares de Bioseguridad al proceso de Tuberculosis. 
Prepensionados
Con respecto a realizar el trámite correspondiente  ante Colpensiones para el reconocimiento de pensión de los servidores de la SDS, que hacen parte del programa de prepensionados, en julio se adelantaron los trámites para el reconocimiento de pensión  de 1 funcionaria (Nohra Chingate),  y se continuó con la gestión y verificación de las inclusiones de Javier Arcadio Amórtegui, Martha Hincapie, Aisa Borrero, Aura Avila,  Adalguiza Reyes, Maria Cristina Arboleda. Se elaboraron las  reliquidaciones de Luz Marina Luna y Javier Arcadio Amórtegui, y se elaboró y presentó el Recurso de Reposición y en Subsidio de Apelación de Luz Marina Luna. Así mismo, se logro la pensión de  Amelia Rodríguez, luego de que el presente caso cumplió 11 años sin haberse resuelto el Traslado de AFP. Se presentaron solicitudes de agilización de respuesta a las solicitudes presentadas a la fecha, logrando así la agilización de los procesos adelantados; Se  realizan  20 visitas a Colpensiones realizando el respectivo seguimiento de las solicitudes de trámite  presentadas; Desarrollando las acciones de preparación al cambio para los prepensionados, se llevó a cabo una reunión el 23 de julio con el grupo de bienestar con el fin de coordinar acciones con Compensar para realizar una actividad fuera de la entidad con las personas de 53 años en adelante que se encuentran dentro del programa, dentro de la opciones analizadas teniendo en cuenta las condiciones de los prepensionados se concluyó  que el evento se realizará  el mes de octubre y será una caminata ecológica que no requiera mucho esfuerzo físico. Igualmente como todas las actividades se desarrollan con un objetivo centra, se tendrá una charla de 1 hora antes del inicio de la actividad de preparación al cambio. Se están trabajando estrategias comunicativas para lograr la mayor asistencia al evento; Se realizó la expedición de los bonos pensionales solicitados en el periodo de  julio  acorde con los parámetros establecidos por el Ministerio de Hacienda.
</t>
  </si>
  <si>
    <t xml:space="preserve">Implementación y evaluación de las acciones para el fortalecimiento del clima laborar y la cultura organizacional de las ESE y de la SDS. </t>
  </si>
  <si>
    <t>% de acciones realizadas para  el fortalecimiento del clima laborar y la cultura organizacional de la SDS</t>
  </si>
  <si>
    <t xml:space="preserve">Clima
Con respecto a elaborar el plan de trabajo gestión ética 2015 y ejecutarlo en coordinación con el equipo de gestores de ética, en  julio se enviaron los nuevos acuerdos éticos de las oficinas de Control Interno, Oficina Jurídica, Oficina de Asuntos Disciplinarios, Oficina de Comunicaciones y de la Subsecretaria Corporativa. Al referente de calidad de la Dirección de Gestión del Talento Humano y a la Dra. Mónica Ulloa  de la Dirección de Planeación Institucional y Calidad; Se solicitaron los listados de socialización de los nuevos acuerdos éticos por subsecretaria corporativa a todos los colaboradores de la  Dirección de Gestión del Talento Humano, la Dirección de Planeación Institucional y Calidad, la Dirección Financiera y  la Dirección TIC, y se anexaron  a la carpeta de acuerdos éticos de esta Subsecretaria Corporativa; Se realizó reunión mensual del equipo de gestores de ética para revisión del cumplimiento de los compromisos del plan de acción 2015; Se recibió respuesta a memorando enviado a la Subdirección de Bienes y Servicios el 11 de mayo correspondiente a la asignación del código de radicación del equipo de gestores de ética; Se realizó oficio de recordación del compromiso de la entrega de acuerdos éticos a las subsecretarías faltantes por la entrega de acuerdos éticos con copia a la oficina de control interno.
</t>
  </si>
  <si>
    <t>Total general</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</si>
</sst>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75">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b/>
      <sz val="12"/>
      <color indexed="9"/>
      <name val="Calibri"/>
      <family val="2"/>
    </font>
    <font>
      <sz val="11"/>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1"/>
      <color indexed="8"/>
      <name val="Tahoma"/>
      <family val="2"/>
    </font>
    <font>
      <sz val="11"/>
      <name val="Tahoma"/>
      <family val="2"/>
    </font>
    <font>
      <b/>
      <sz val="11"/>
      <color indexed="8"/>
      <name val="Calibri"/>
      <family val="2"/>
    </font>
    <font>
      <sz val="9"/>
      <color indexed="8"/>
      <name val="Tahoma"/>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8"/>
      <name val="Tahoma"/>
      <family val="2"/>
    </font>
    <font>
      <sz val="9"/>
      <color indexed="8"/>
      <name val="Arial"/>
      <family val="2"/>
    </font>
    <font>
      <sz val="9"/>
      <name val="Arial"/>
      <family val="2"/>
    </font>
    <font>
      <b/>
      <sz val="9"/>
      <name val="Arial"/>
      <family val="2"/>
    </font>
    <font>
      <b/>
      <sz val="9"/>
      <color indexed="8"/>
      <name val="Arial"/>
      <family val="2"/>
    </font>
    <font>
      <b/>
      <sz val="9"/>
      <color indexed="10"/>
      <name val="Arial"/>
      <family val="2"/>
    </font>
    <font>
      <sz val="9"/>
      <color indexed="8"/>
      <name val="Calibri"/>
      <family val="2"/>
    </font>
    <font>
      <b/>
      <sz val="12"/>
      <color indexed="10"/>
      <name val="Calibri"/>
      <family val="2"/>
    </font>
    <font>
      <sz val="9"/>
      <name val="Calibri"/>
      <family val="2"/>
    </font>
    <font>
      <sz val="8"/>
      <color indexed="8"/>
      <name val="Calibri"/>
      <family val="2"/>
    </font>
    <font>
      <sz val="9"/>
      <name val="Verdana"/>
      <family val="2"/>
    </font>
    <font>
      <b/>
      <sz val="11"/>
      <name val="Calibri"/>
      <family val="2"/>
    </font>
    <font>
      <sz val="10"/>
      <name val="Calibri"/>
      <family val="2"/>
    </font>
    <font>
      <sz val="10"/>
      <color indexed="8"/>
      <name val="Calibri"/>
      <family val="2"/>
    </font>
    <font>
      <b/>
      <sz val="9"/>
      <color indexed="8"/>
      <name val="Calibri"/>
      <family val="2"/>
    </font>
    <font>
      <sz val="10"/>
      <color indexed="8"/>
      <name val="Arial"/>
      <family val="2"/>
    </font>
    <font>
      <b/>
      <sz val="9"/>
      <name val="Calibri"/>
      <family val="2"/>
    </font>
    <font>
      <b/>
      <sz val="9"/>
      <color indexed="18"/>
      <name val="Calibri"/>
      <family val="2"/>
    </font>
    <font>
      <b/>
      <sz val="11"/>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sz val="9"/>
      <color theme="1"/>
      <name val="Tahoma"/>
      <family val="2"/>
    </font>
    <font>
      <b/>
      <sz val="11"/>
      <color rgb="FFFF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indexed="51"/>
        <bgColor indexed="64"/>
      </patternFill>
    </fill>
    <fill>
      <patternFill patternType="solid">
        <fgColor indexed="22"/>
        <bgColor indexed="64"/>
      </patternFill>
    </fill>
    <fill>
      <patternFill patternType="solid">
        <fgColor indexed="62"/>
        <bgColor indexed="64"/>
      </patternFill>
    </fill>
    <fill>
      <patternFill patternType="solid">
        <fgColor indexed="1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right>
        <color indexed="63"/>
      </right>
      <top style="thin"/>
      <bottom style="thin"/>
    </border>
    <border>
      <left style="thin"/>
      <right style="thin"/>
      <top>
        <color indexed="63"/>
      </top>
      <bottom>
        <color indexed="63"/>
      </bottom>
    </border>
    <border>
      <left>
        <color indexed="63"/>
      </left>
      <right style="thin">
        <color indexed="9"/>
      </right>
      <top style="thin">
        <color indexed="9"/>
      </top>
      <bottom style="thin">
        <color indexed="9"/>
      </bottom>
    </border>
    <border>
      <left>
        <color indexed="63"/>
      </left>
      <right>
        <color indexed="63"/>
      </right>
      <top style="thin"/>
      <bottom style="thin"/>
    </border>
    <border>
      <left>
        <color indexed="63"/>
      </left>
      <right style="thin"/>
      <top style="thin"/>
      <bottom style="thin"/>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top/>
      <bottom/>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right/>
      <top/>
      <bottom style="medium"/>
    </border>
    <border>
      <left/>
      <right style="medium"/>
      <top/>
      <bottom style="medium"/>
    </border>
    <border>
      <left/>
      <right/>
      <top/>
      <bottom style="thin"/>
    </border>
    <border>
      <left style="thin"/>
      <right style="thin"/>
      <top style="thin"/>
      <bottom/>
    </border>
    <border>
      <left style="thin"/>
      <right style="thin"/>
      <top style="thin">
        <color indexed="9"/>
      </top>
      <bottom>
        <color indexed="63"/>
      </bottom>
    </border>
    <border>
      <left style="thin"/>
      <right style="thin"/>
      <top/>
      <bottom style="thin"/>
    </border>
    <border>
      <left style="medium"/>
      <right style="medium"/>
      <top style="medium"/>
      <bottom style="medium"/>
    </border>
    <border>
      <left>
        <color indexed="63"/>
      </left>
      <right style="thin">
        <color indexed="9"/>
      </right>
      <top>
        <color indexed="63"/>
      </top>
      <bottom>
        <color indexed="63"/>
      </bottom>
    </border>
    <border>
      <left/>
      <right style="thin">
        <color indexed="9"/>
      </right>
      <top/>
      <bottom style="thin"/>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2"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9"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3"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4" fillId="21"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61" fillId="0" borderId="8" applyNumberFormat="0" applyFill="0" applyAlignment="0" applyProtection="0"/>
    <xf numFmtId="0" fontId="70" fillId="0" borderId="9" applyNumberFormat="0" applyFill="0" applyAlignment="0" applyProtection="0"/>
  </cellStyleXfs>
  <cellXfs count="255">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5" fillId="0" borderId="0" xfId="0" applyFont="1" applyAlignment="1" applyProtection="1">
      <alignment/>
      <protection/>
    </xf>
    <xf numFmtId="0" fontId="4" fillId="33" borderId="11"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11" fillId="33" borderId="10"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5" fillId="0" borderId="0" xfId="0" applyFont="1" applyAlignment="1" applyProtection="1">
      <alignment horizontal="center"/>
      <protection/>
    </xf>
    <xf numFmtId="0" fontId="7" fillId="0" borderId="0" xfId="0" applyFont="1" applyAlignment="1" applyProtection="1">
      <alignment horizontal="center" vertical="center"/>
      <protection/>
    </xf>
    <xf numFmtId="0" fontId="0" fillId="34" borderId="0" xfId="0" applyFill="1" applyAlignment="1" applyProtection="1">
      <alignment vertical="center"/>
      <protection/>
    </xf>
    <xf numFmtId="0" fontId="0" fillId="34" borderId="0" xfId="0" applyFill="1" applyAlignment="1" applyProtection="1">
      <alignment horizontal="center" vertical="center"/>
      <protection/>
    </xf>
    <xf numFmtId="0" fontId="7" fillId="34" borderId="0" xfId="0" applyFont="1" applyFill="1" applyAlignment="1" applyProtection="1">
      <alignment horizontal="center" vertical="center"/>
      <protection/>
    </xf>
    <xf numFmtId="0" fontId="16" fillId="34" borderId="10" xfId="0" applyFont="1" applyFill="1" applyBorder="1" applyAlignment="1" applyProtection="1">
      <alignment horizontal="center" vertical="center"/>
      <protection/>
    </xf>
    <xf numFmtId="0" fontId="16" fillId="34" borderId="10" xfId="0" applyFont="1" applyFill="1" applyBorder="1" applyAlignment="1" applyProtection="1">
      <alignment horizontal="center" vertical="center" wrapText="1"/>
      <protection/>
    </xf>
    <xf numFmtId="0" fontId="13" fillId="34" borderId="0" xfId="0" applyFont="1" applyFill="1" applyAlignment="1" applyProtection="1">
      <alignment horizontal="justify" vertical="center"/>
      <protection/>
    </xf>
    <xf numFmtId="0" fontId="17" fillId="35" borderId="10" xfId="0" applyFont="1" applyFill="1" applyBorder="1" applyAlignment="1" applyProtection="1">
      <alignment horizontal="center" vertical="center"/>
      <protection/>
    </xf>
    <xf numFmtId="0" fontId="17" fillId="35" borderId="10" xfId="0" applyFont="1" applyFill="1" applyBorder="1" applyAlignment="1" applyProtection="1">
      <alignment horizontal="left" vertical="center" wrapText="1"/>
      <protection/>
    </xf>
    <xf numFmtId="9" fontId="17" fillId="35" borderId="10" xfId="0" applyNumberFormat="1" applyFont="1" applyFill="1" applyBorder="1" applyAlignment="1" applyProtection="1">
      <alignment horizontal="center" vertical="center" wrapText="1"/>
      <protection/>
    </xf>
    <xf numFmtId="196" fontId="21" fillId="0" borderId="12" xfId="0" applyNumberFormat="1" applyFont="1" applyFill="1" applyBorder="1" applyAlignment="1" applyProtection="1">
      <alignment horizontal="justify" vertical="center" wrapText="1"/>
      <protection/>
    </xf>
    <xf numFmtId="196" fontId="21" fillId="0" borderId="10" xfId="0" applyNumberFormat="1" applyFont="1" applyFill="1" applyBorder="1" applyAlignment="1" applyProtection="1">
      <alignment horizontal="justify" vertical="center" wrapText="1"/>
      <protection/>
    </xf>
    <xf numFmtId="195" fontId="21" fillId="0" borderId="10" xfId="0" applyNumberFormat="1" applyFont="1" applyFill="1" applyBorder="1" applyAlignment="1" applyProtection="1">
      <alignment horizontal="center" vertical="center" wrapText="1"/>
      <protection/>
    </xf>
    <xf numFmtId="0" fontId="71" fillId="0" borderId="10" xfId="0" applyFont="1" applyFill="1" applyBorder="1" applyAlignment="1" applyProtection="1">
      <alignment horizontal="center" vertical="center" wrapText="1"/>
      <protection/>
    </xf>
    <xf numFmtId="0" fontId="20" fillId="36" borderId="10" xfId="0" applyFont="1" applyFill="1" applyBorder="1" applyAlignment="1" applyProtection="1">
      <alignment vertical="center" wrapText="1"/>
      <protection/>
    </xf>
    <xf numFmtId="0" fontId="20" fillId="0" borderId="10" xfId="0" applyFont="1" applyBorder="1" applyAlignment="1" applyProtection="1">
      <alignment vertical="center" wrapText="1"/>
      <protection/>
    </xf>
    <xf numFmtId="9" fontId="20" fillId="0" borderId="10" xfId="0" applyNumberFormat="1" applyFont="1" applyBorder="1" applyAlignment="1" applyProtection="1">
      <alignment horizontal="center" vertical="center" wrapText="1"/>
      <protection/>
    </xf>
    <xf numFmtId="0" fontId="71" fillId="0" borderId="10" xfId="0" applyFont="1" applyFill="1" applyBorder="1" applyAlignment="1" applyProtection="1">
      <alignment horizontal="justify" vertical="center" wrapText="1"/>
      <protection/>
    </xf>
    <xf numFmtId="0" fontId="20" fillId="0" borderId="13" xfId="0" applyFont="1" applyFill="1" applyBorder="1" applyAlignment="1" applyProtection="1">
      <alignment vertical="center" wrapText="1"/>
      <protection/>
    </xf>
    <xf numFmtId="0" fontId="72" fillId="0" borderId="10" xfId="0" applyNumberFormat="1" applyFont="1" applyFill="1" applyBorder="1" applyAlignment="1" applyProtection="1">
      <alignment horizontal="justify" vertical="center" wrapText="1"/>
      <protection/>
    </xf>
    <xf numFmtId="0" fontId="71" fillId="0" borderId="10" xfId="0" applyFont="1" applyFill="1" applyBorder="1" applyAlignment="1" applyProtection="1">
      <alignment horizontal="left" vertical="center" wrapText="1"/>
      <protection/>
    </xf>
    <xf numFmtId="0" fontId="0" fillId="0" borderId="0" xfId="0" applyAlignment="1" applyProtection="1">
      <alignment vertical="center" wrapText="1"/>
      <protection/>
    </xf>
    <xf numFmtId="0" fontId="0" fillId="34" borderId="0" xfId="0" applyFill="1" applyAlignment="1" applyProtection="1">
      <alignment vertical="center" wrapText="1"/>
      <protection/>
    </xf>
    <xf numFmtId="0" fontId="20" fillId="0" borderId="10" xfId="0" applyFont="1" applyFill="1" applyBorder="1" applyAlignment="1" applyProtection="1">
      <alignment horizontal="left" vertical="center" wrapText="1"/>
      <protection/>
    </xf>
    <xf numFmtId="9" fontId="14" fillId="34" borderId="10" xfId="56" applyNumberFormat="1" applyFont="1" applyFill="1" applyBorder="1" applyAlignment="1" applyProtection="1">
      <alignment horizontal="center" vertical="center" wrapText="1"/>
      <protection/>
    </xf>
    <xf numFmtId="0" fontId="15" fillId="34" borderId="10" xfId="0" applyFont="1" applyFill="1" applyBorder="1" applyAlignment="1" applyProtection="1">
      <alignment horizontal="justify" vertical="center" wrapText="1"/>
      <protection/>
    </xf>
    <xf numFmtId="9" fontId="14" fillId="35" borderId="10" xfId="0" applyNumberFormat="1" applyFont="1" applyFill="1" applyBorder="1" applyAlignment="1" applyProtection="1">
      <alignment horizontal="center" vertical="center" wrapText="1"/>
      <protection/>
    </xf>
    <xf numFmtId="3" fontId="17" fillId="35" borderId="10" xfId="0" applyNumberFormat="1"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15" fillId="34" borderId="10" xfId="0" applyNumberFormat="1" applyFont="1" applyFill="1" applyBorder="1" applyAlignment="1" applyProtection="1">
      <alignment horizontal="justify" vertical="center" wrapText="1"/>
      <protection/>
    </xf>
    <xf numFmtId="0" fontId="17" fillId="35" borderId="12" xfId="0" applyFont="1" applyFill="1" applyBorder="1" applyAlignment="1" applyProtection="1">
      <alignment horizontal="center" vertical="center"/>
      <protection/>
    </xf>
    <xf numFmtId="0" fontId="17" fillId="35" borderId="15" xfId="0" applyFont="1" applyFill="1" applyBorder="1" applyAlignment="1" applyProtection="1">
      <alignment horizontal="center" vertical="center"/>
      <protection/>
    </xf>
    <xf numFmtId="0" fontId="17" fillId="35" borderId="16"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wrapText="1"/>
      <protection/>
    </xf>
    <xf numFmtId="0" fontId="11" fillId="33" borderId="17" xfId="0" applyFont="1" applyFill="1" applyBorder="1" applyAlignment="1" applyProtection="1">
      <alignment horizontal="center" vertical="center" wrapText="1"/>
      <protection/>
    </xf>
    <xf numFmtId="0" fontId="11" fillId="33" borderId="18"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10" fillId="33" borderId="2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protection/>
    </xf>
    <xf numFmtId="0" fontId="3" fillId="33" borderId="21"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11" fillId="33" borderId="26" xfId="0" applyFont="1" applyFill="1" applyBorder="1" applyAlignment="1" applyProtection="1">
      <alignment horizontal="center" vertical="center" wrapText="1"/>
      <protection/>
    </xf>
    <xf numFmtId="0" fontId="38" fillId="0" borderId="27" xfId="0" applyFont="1" applyBorder="1" applyAlignment="1">
      <alignment horizontal="center"/>
    </xf>
    <xf numFmtId="0" fontId="38" fillId="0" borderId="28" xfId="0" applyFont="1" applyBorder="1" applyAlignment="1">
      <alignment horizontal="center"/>
    </xf>
    <xf numFmtId="0" fontId="38" fillId="0" borderId="29" xfId="0" applyFont="1" applyBorder="1" applyAlignment="1">
      <alignment horizontal="center"/>
    </xf>
    <xf numFmtId="0" fontId="39" fillId="0" borderId="30" xfId="0" applyFont="1" applyBorder="1" applyAlignment="1">
      <alignment horizontal="center" wrapText="1"/>
    </xf>
    <xf numFmtId="0" fontId="39" fillId="0" borderId="31" xfId="0" applyFont="1" applyBorder="1" applyAlignment="1">
      <alignment horizontal="center" wrapText="1"/>
    </xf>
    <xf numFmtId="0" fontId="39" fillId="0" borderId="32" xfId="0" applyFont="1" applyBorder="1" applyAlignment="1">
      <alignment horizontal="center" wrapText="1"/>
    </xf>
    <xf numFmtId="0" fontId="39" fillId="0" borderId="30" xfId="0" applyFont="1" applyBorder="1" applyAlignment="1">
      <alignment horizontal="left" wrapText="1"/>
    </xf>
    <xf numFmtId="0" fontId="39" fillId="0" borderId="31" xfId="0" applyFont="1" applyBorder="1" applyAlignment="1">
      <alignment horizontal="left" wrapText="1"/>
    </xf>
    <xf numFmtId="0" fontId="39" fillId="0" borderId="32" xfId="0" applyFont="1" applyBorder="1" applyAlignment="1">
      <alignment horizontal="left" wrapText="1"/>
    </xf>
    <xf numFmtId="0" fontId="38" fillId="0" borderId="30" xfId="0" applyFont="1" applyBorder="1" applyAlignment="1">
      <alignment horizontal="center"/>
    </xf>
    <xf numFmtId="0" fontId="38" fillId="0" borderId="31" xfId="0" applyFont="1" applyBorder="1" applyAlignment="1">
      <alignment horizontal="center"/>
    </xf>
    <xf numFmtId="0" fontId="38" fillId="0" borderId="32" xfId="0" applyFont="1" applyBorder="1" applyAlignment="1">
      <alignment/>
    </xf>
    <xf numFmtId="0" fontId="38" fillId="0" borderId="32" xfId="0" applyFont="1" applyBorder="1" applyAlignment="1">
      <alignment horizontal="center"/>
    </xf>
    <xf numFmtId="0" fontId="38" fillId="0" borderId="30" xfId="0" applyFont="1" applyBorder="1" applyAlignment="1">
      <alignment horizontal="center" wrapText="1"/>
    </xf>
    <xf numFmtId="0" fontId="38" fillId="0" borderId="31" xfId="0" applyFont="1" applyBorder="1" applyAlignment="1">
      <alignment horizontal="center" wrapText="1"/>
    </xf>
    <xf numFmtId="0" fontId="38" fillId="0" borderId="32" xfId="0" applyFont="1" applyBorder="1" applyAlignment="1">
      <alignment horizontal="center" wrapText="1"/>
    </xf>
    <xf numFmtId="0" fontId="38" fillId="0" borderId="0" xfId="0" applyFont="1" applyAlignment="1">
      <alignment/>
    </xf>
    <xf numFmtId="0" fontId="38" fillId="0" borderId="33" xfId="0" applyFont="1" applyBorder="1" applyAlignment="1">
      <alignment horizontal="center"/>
    </xf>
    <xf numFmtId="0" fontId="38" fillId="0" borderId="10" xfId="0" applyFont="1" applyBorder="1" applyAlignment="1">
      <alignment horizontal="center"/>
    </xf>
    <xf numFmtId="0" fontId="38" fillId="0" borderId="34" xfId="0" applyFont="1" applyBorder="1" applyAlignment="1">
      <alignment horizontal="center"/>
    </xf>
    <xf numFmtId="0" fontId="39" fillId="0" borderId="35" xfId="0" applyFont="1" applyBorder="1" applyAlignment="1">
      <alignment horizontal="center" wrapText="1"/>
    </xf>
    <xf numFmtId="0" fontId="39" fillId="0" borderId="0" xfId="0" applyFont="1" applyBorder="1" applyAlignment="1">
      <alignment horizontal="center" wrapText="1"/>
    </xf>
    <xf numFmtId="0" fontId="39" fillId="0" borderId="36" xfId="0" applyFont="1" applyBorder="1" applyAlignment="1">
      <alignment horizontal="center" wrapText="1"/>
    </xf>
    <xf numFmtId="0" fontId="39" fillId="0" borderId="35" xfId="0" applyFont="1" applyBorder="1" applyAlignment="1">
      <alignment horizontal="left" wrapText="1"/>
    </xf>
    <xf numFmtId="0" fontId="39" fillId="0" borderId="0" xfId="0" applyFont="1" applyBorder="1" applyAlignment="1">
      <alignment horizontal="left" wrapText="1"/>
    </xf>
    <xf numFmtId="0" fontId="39" fillId="0" borderId="36" xfId="0" applyFont="1" applyBorder="1" applyAlignment="1">
      <alignment horizontal="left" wrapText="1"/>
    </xf>
    <xf numFmtId="0" fontId="38" fillId="0" borderId="35" xfId="0" applyFont="1" applyBorder="1" applyAlignment="1">
      <alignment horizontal="center"/>
    </xf>
    <xf numFmtId="0" fontId="38" fillId="0" borderId="0" xfId="0" applyFont="1" applyBorder="1" applyAlignment="1">
      <alignment horizontal="center"/>
    </xf>
    <xf numFmtId="0" fontId="38" fillId="0" borderId="36" xfId="0" applyFont="1" applyBorder="1" applyAlignment="1">
      <alignment/>
    </xf>
    <xf numFmtId="0" fontId="38" fillId="0" borderId="36" xfId="0" applyFont="1" applyBorder="1" applyAlignment="1">
      <alignment horizontal="center"/>
    </xf>
    <xf numFmtId="0" fontId="38" fillId="0" borderId="35" xfId="0" applyFont="1" applyBorder="1" applyAlignment="1">
      <alignment horizontal="center" wrapText="1"/>
    </xf>
    <xf numFmtId="0" fontId="38" fillId="0" borderId="0" xfId="0" applyFont="1" applyBorder="1" applyAlignment="1">
      <alignment horizontal="center" wrapText="1"/>
    </xf>
    <xf numFmtId="0" fontId="38" fillId="0" borderId="36" xfId="0" applyFont="1" applyBorder="1" applyAlignment="1">
      <alignment horizontal="center" wrapText="1"/>
    </xf>
    <xf numFmtId="0" fontId="38" fillId="0" borderId="37" xfId="0" applyFont="1" applyBorder="1" applyAlignment="1">
      <alignment horizontal="center"/>
    </xf>
    <xf numFmtId="0" fontId="38" fillId="0" borderId="38" xfId="0" applyFont="1" applyBorder="1" applyAlignment="1">
      <alignment horizontal="center"/>
    </xf>
    <xf numFmtId="0" fontId="38" fillId="0" borderId="39" xfId="0" applyFont="1" applyBorder="1" applyAlignment="1">
      <alignment horizontal="center"/>
    </xf>
    <xf numFmtId="0" fontId="39" fillId="0" borderId="40" xfId="0" applyFont="1" applyBorder="1" applyAlignment="1">
      <alignment horizontal="center" wrapText="1"/>
    </xf>
    <xf numFmtId="0" fontId="39" fillId="0" borderId="41" xfId="0" applyFont="1" applyBorder="1" applyAlignment="1">
      <alignment horizontal="center" wrapText="1"/>
    </xf>
    <xf numFmtId="0" fontId="39" fillId="0" borderId="42" xfId="0" applyFont="1" applyBorder="1" applyAlignment="1">
      <alignment horizontal="center" wrapText="1"/>
    </xf>
    <xf numFmtId="0" fontId="39" fillId="0" borderId="40" xfId="0" applyFont="1" applyBorder="1" applyAlignment="1">
      <alignment horizontal="left" wrapText="1"/>
    </xf>
    <xf numFmtId="0" fontId="39" fillId="0" borderId="41" xfId="0" applyFont="1" applyBorder="1" applyAlignment="1">
      <alignment horizontal="left" wrapText="1"/>
    </xf>
    <xf numFmtId="0" fontId="39" fillId="0" borderId="42" xfId="0" applyFont="1" applyBorder="1" applyAlignment="1">
      <alignment horizontal="left" wrapText="1"/>
    </xf>
    <xf numFmtId="0" fontId="38" fillId="0" borderId="40" xfId="0" applyFont="1" applyBorder="1" applyAlignment="1">
      <alignment horizontal="center"/>
    </xf>
    <xf numFmtId="0" fontId="38" fillId="0" borderId="41" xfId="0" applyFont="1" applyBorder="1" applyAlignment="1">
      <alignment horizontal="center"/>
    </xf>
    <xf numFmtId="0" fontId="38" fillId="0" borderId="42" xfId="0" applyFont="1" applyBorder="1" applyAlignment="1">
      <alignment/>
    </xf>
    <xf numFmtId="0" fontId="38" fillId="0" borderId="42" xfId="0" applyFont="1" applyBorder="1" applyAlignment="1">
      <alignment horizontal="center"/>
    </xf>
    <xf numFmtId="0" fontId="38" fillId="0" borderId="40" xfId="0" applyFont="1" applyBorder="1" applyAlignment="1">
      <alignment horizontal="center" wrapText="1"/>
    </xf>
    <xf numFmtId="0" fontId="38" fillId="0" borderId="41" xfId="0" applyFont="1" applyBorder="1" applyAlignment="1">
      <alignment horizontal="center" wrapText="1"/>
    </xf>
    <xf numFmtId="0" fontId="38" fillId="0" borderId="42" xfId="0" applyFont="1" applyBorder="1" applyAlignment="1">
      <alignment horizontal="center" wrapText="1"/>
    </xf>
    <xf numFmtId="0" fontId="22" fillId="0" borderId="0" xfId="0" applyFont="1" applyFill="1" applyAlignment="1" applyProtection="1">
      <alignment vertical="center"/>
      <protection/>
    </xf>
    <xf numFmtId="0" fontId="3" fillId="33" borderId="0"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4" fillId="33" borderId="43" xfId="0" applyFont="1" applyFill="1" applyBorder="1" applyAlignment="1" applyProtection="1">
      <alignment horizontal="center" vertical="center"/>
      <protection/>
    </xf>
    <xf numFmtId="0" fontId="3" fillId="33" borderId="43" xfId="0" applyFont="1" applyFill="1" applyBorder="1" applyAlignment="1" applyProtection="1">
      <alignment horizontal="center" vertical="center" wrapText="1"/>
      <protection/>
    </xf>
    <xf numFmtId="0" fontId="4" fillId="33" borderId="44" xfId="0" applyFont="1" applyFill="1" applyBorder="1" applyAlignment="1" applyProtection="1">
      <alignment horizontal="center" vertical="center" wrapText="1"/>
      <protection/>
    </xf>
    <xf numFmtId="0" fontId="43" fillId="37" borderId="10" xfId="0" applyFont="1" applyFill="1" applyBorder="1" applyAlignment="1" applyProtection="1">
      <alignment horizontal="center" vertical="center" wrapText="1"/>
      <protection/>
    </xf>
    <xf numFmtId="194" fontId="44" fillId="37" borderId="10" xfId="0" applyNumberFormat="1" applyFont="1" applyFill="1" applyBorder="1" applyAlignment="1" applyProtection="1">
      <alignment horizontal="center" vertical="center"/>
      <protection/>
    </xf>
    <xf numFmtId="0" fontId="45" fillId="0" borderId="44" xfId="0" applyFont="1" applyFill="1" applyBorder="1" applyAlignment="1" applyProtection="1">
      <alignment horizontal="center" vertical="center" wrapText="1"/>
      <protection/>
    </xf>
    <xf numFmtId="0" fontId="43" fillId="0" borderId="44" xfId="0" applyFont="1" applyFill="1" applyBorder="1" applyAlignment="1" applyProtection="1">
      <alignment horizontal="left" vertical="center" wrapText="1" indent="1"/>
      <protection/>
    </xf>
    <xf numFmtId="0" fontId="43" fillId="0" borderId="45" xfId="0" applyFont="1" applyFill="1" applyBorder="1" applyAlignment="1" applyProtection="1">
      <alignment horizontal="center" vertical="center" wrapText="1"/>
      <protection/>
    </xf>
    <xf numFmtId="0" fontId="43" fillId="0" borderId="44" xfId="0" applyFont="1" applyFill="1" applyBorder="1" applyAlignment="1" applyProtection="1">
      <alignment horizontal="center" vertical="center" wrapText="1"/>
      <protection/>
    </xf>
    <xf numFmtId="200" fontId="43" fillId="0" borderId="44" xfId="50" applyNumberFormat="1" applyFont="1" applyFill="1" applyBorder="1" applyAlignment="1" applyProtection="1">
      <alignment horizontal="center" vertical="center" wrapText="1"/>
      <protection/>
    </xf>
    <xf numFmtId="0" fontId="43" fillId="0" borderId="44" xfId="0" applyNumberFormat="1" applyFont="1" applyFill="1" applyBorder="1" applyAlignment="1" applyProtection="1">
      <alignment horizontal="center" vertical="center" wrapText="1"/>
      <protection locked="0"/>
    </xf>
    <xf numFmtId="169" fontId="43" fillId="0" borderId="44" xfId="50" applyNumberFormat="1" applyFont="1" applyFill="1" applyBorder="1" applyAlignment="1" applyProtection="1">
      <alignment horizontal="center" vertical="center" wrapText="1"/>
      <protection/>
    </xf>
    <xf numFmtId="0" fontId="46" fillId="0" borderId="44" xfId="0" applyFont="1" applyFill="1" applyBorder="1" applyAlignment="1" applyProtection="1">
      <alignment horizontal="justify" vertical="center" wrapText="1"/>
      <protection locked="0"/>
    </xf>
    <xf numFmtId="0" fontId="47" fillId="0" borderId="27" xfId="0" applyFont="1" applyFill="1" applyBorder="1" applyAlignment="1" applyProtection="1">
      <alignment vertical="center"/>
      <protection/>
    </xf>
    <xf numFmtId="3" fontId="7" fillId="0" borderId="28" xfId="0" applyNumberFormat="1" applyFont="1" applyFill="1" applyBorder="1" applyAlignment="1" applyProtection="1">
      <alignment horizontal="center" vertical="center"/>
      <protection locked="0"/>
    </xf>
    <xf numFmtId="3" fontId="7" fillId="0" borderId="28" xfId="0" applyNumberFormat="1" applyFont="1" applyFill="1" applyBorder="1" applyAlignment="1" applyProtection="1">
      <alignment horizontal="center" vertical="center"/>
      <protection/>
    </xf>
    <xf numFmtId="3" fontId="7" fillId="0" borderId="29" xfId="0" applyNumberFormat="1" applyFont="1" applyFill="1" applyBorder="1" applyAlignment="1" applyProtection="1">
      <alignment horizontal="center" vertical="center"/>
      <protection/>
    </xf>
    <xf numFmtId="169" fontId="0" fillId="0" borderId="0" xfId="0" applyNumberFormat="1" applyFill="1" applyAlignment="1" applyProtection="1">
      <alignment vertical="center"/>
      <protection/>
    </xf>
    <xf numFmtId="169" fontId="43" fillId="0" borderId="10" xfId="50" applyNumberFormat="1" applyFont="1" applyFill="1" applyBorder="1" applyAlignment="1" applyProtection="1">
      <alignment horizontal="center" vertical="center" wrapText="1"/>
      <protection/>
    </xf>
    <xf numFmtId="0" fontId="0" fillId="37" borderId="0" xfId="0" applyFill="1" applyAlignment="1" applyProtection="1">
      <alignment vertical="center"/>
      <protection/>
    </xf>
    <xf numFmtId="0" fontId="45" fillId="0" borderId="13" xfId="0" applyFont="1" applyFill="1" applyBorder="1" applyAlignment="1" applyProtection="1">
      <alignment horizontal="center" vertical="center" wrapText="1"/>
      <protection/>
    </xf>
    <xf numFmtId="0" fontId="43" fillId="0" borderId="13" xfId="0" applyFont="1" applyFill="1" applyBorder="1" applyAlignment="1" applyProtection="1">
      <alignment horizontal="left" vertical="center" wrapText="1" indent="1"/>
      <protection/>
    </xf>
    <xf numFmtId="0" fontId="43" fillId="0" borderId="13" xfId="0" applyFont="1" applyFill="1" applyBorder="1" applyAlignment="1" applyProtection="1">
      <alignment horizontal="center" vertical="center" wrapText="1"/>
      <protection/>
    </xf>
    <xf numFmtId="200" fontId="43" fillId="0" borderId="13" xfId="50" applyNumberFormat="1" applyFont="1" applyFill="1" applyBorder="1" applyAlignment="1" applyProtection="1">
      <alignment horizontal="center" vertical="center" wrapText="1"/>
      <protection/>
    </xf>
    <xf numFmtId="0" fontId="43" fillId="0" borderId="13" xfId="0" applyNumberFormat="1" applyFont="1" applyFill="1" applyBorder="1" applyAlignment="1" applyProtection="1">
      <alignment horizontal="center" vertical="center" wrapText="1"/>
      <protection locked="0"/>
    </xf>
    <xf numFmtId="169" fontId="43" fillId="0" borderId="13" xfId="50" applyNumberFormat="1" applyFont="1" applyFill="1" applyBorder="1" applyAlignment="1" applyProtection="1">
      <alignment horizontal="center" vertical="center" wrapText="1"/>
      <protection/>
    </xf>
    <xf numFmtId="0" fontId="46" fillId="0" borderId="13" xfId="0" applyFont="1" applyFill="1" applyBorder="1" applyAlignment="1" applyProtection="1">
      <alignment horizontal="justify" vertical="center" wrapText="1"/>
      <protection locked="0"/>
    </xf>
    <xf numFmtId="0" fontId="47" fillId="0" borderId="33" xfId="0" applyFont="1" applyFill="1" applyBorder="1" applyAlignment="1" applyProtection="1">
      <alignment vertical="center"/>
      <protection/>
    </xf>
    <xf numFmtId="3" fontId="7" fillId="0" borderId="10" xfId="0" applyNumberFormat="1" applyFont="1" applyFill="1" applyBorder="1" applyAlignment="1" applyProtection="1">
      <alignment horizontal="center" vertical="center"/>
      <protection locked="0"/>
    </xf>
    <xf numFmtId="3" fontId="7" fillId="0" borderId="10" xfId="0" applyNumberFormat="1" applyFont="1" applyFill="1" applyBorder="1" applyAlignment="1" applyProtection="1">
      <alignment horizontal="center" vertical="center"/>
      <protection/>
    </xf>
    <xf numFmtId="3" fontId="7" fillId="0" borderId="34" xfId="0" applyNumberFormat="1" applyFont="1" applyFill="1" applyBorder="1" applyAlignment="1" applyProtection="1">
      <alignment horizontal="center" vertical="center"/>
      <protection/>
    </xf>
    <xf numFmtId="0" fontId="7" fillId="0" borderId="33" xfId="0" applyFont="1" applyFill="1" applyBorder="1" applyAlignment="1" applyProtection="1">
      <alignment/>
      <protection/>
    </xf>
    <xf numFmtId="0" fontId="48" fillId="0" borderId="33" xfId="0" applyFont="1" applyFill="1" applyBorder="1" applyAlignment="1" applyProtection="1">
      <alignment/>
      <protection/>
    </xf>
    <xf numFmtId="3" fontId="48" fillId="0" borderId="10" xfId="0" applyNumberFormat="1" applyFont="1" applyFill="1" applyBorder="1" applyAlignment="1" applyProtection="1">
      <alignment horizontal="center" vertical="center"/>
      <protection/>
    </xf>
    <xf numFmtId="3" fontId="48" fillId="0" borderId="34" xfId="0" applyNumberFormat="1" applyFont="1" applyFill="1" applyBorder="1" applyAlignment="1" applyProtection="1">
      <alignment horizontal="center" vertical="center"/>
      <protection/>
    </xf>
    <xf numFmtId="0" fontId="45" fillId="0" borderId="46" xfId="0" applyFont="1" applyFill="1" applyBorder="1" applyAlignment="1" applyProtection="1">
      <alignment horizontal="center" vertical="center" wrapText="1"/>
      <protection/>
    </xf>
    <xf numFmtId="0" fontId="43" fillId="0" borderId="46" xfId="0" applyFont="1" applyFill="1" applyBorder="1" applyAlignment="1" applyProtection="1">
      <alignment horizontal="left" vertical="center" wrapText="1" indent="1"/>
      <protection/>
    </xf>
    <xf numFmtId="0" fontId="43" fillId="0" borderId="46" xfId="0" applyFont="1" applyFill="1" applyBorder="1" applyAlignment="1" applyProtection="1">
      <alignment horizontal="center" vertical="center" wrapText="1"/>
      <protection/>
    </xf>
    <xf numFmtId="200" fontId="43" fillId="0" borderId="46" xfId="50" applyNumberFormat="1" applyFont="1" applyFill="1" applyBorder="1" applyAlignment="1" applyProtection="1">
      <alignment horizontal="center" vertical="center" wrapText="1"/>
      <protection/>
    </xf>
    <xf numFmtId="0" fontId="43" fillId="0" borderId="46" xfId="0" applyNumberFormat="1" applyFont="1" applyFill="1" applyBorder="1" applyAlignment="1" applyProtection="1">
      <alignment horizontal="center" vertical="center" wrapText="1"/>
      <protection locked="0"/>
    </xf>
    <xf numFmtId="169" fontId="43" fillId="0" borderId="46" xfId="50" applyNumberFormat="1" applyFont="1" applyFill="1" applyBorder="1" applyAlignment="1" applyProtection="1">
      <alignment horizontal="center" vertical="center" wrapText="1"/>
      <protection/>
    </xf>
    <xf numFmtId="0" fontId="46" fillId="0" borderId="46" xfId="0" applyFont="1" applyFill="1" applyBorder="1" applyAlignment="1" applyProtection="1">
      <alignment horizontal="justify" vertical="center" wrapText="1"/>
      <protection locked="0"/>
    </xf>
    <xf numFmtId="0" fontId="7" fillId="0" borderId="37" xfId="0" applyFont="1" applyFill="1" applyBorder="1" applyAlignment="1" applyProtection="1">
      <alignment/>
      <protection/>
    </xf>
    <xf numFmtId="3" fontId="7" fillId="0" borderId="38" xfId="0" applyNumberFormat="1" applyFont="1" applyFill="1" applyBorder="1" applyAlignment="1" applyProtection="1">
      <alignment horizontal="center" vertical="center"/>
      <protection locked="0"/>
    </xf>
    <xf numFmtId="3" fontId="7" fillId="0" borderId="38" xfId="0" applyNumberFormat="1" applyFont="1" applyFill="1" applyBorder="1" applyAlignment="1" applyProtection="1">
      <alignment horizontal="center" vertical="center"/>
      <protection/>
    </xf>
    <xf numFmtId="3" fontId="7" fillId="0" borderId="39" xfId="0" applyNumberFormat="1" applyFont="1" applyFill="1" applyBorder="1" applyAlignment="1" applyProtection="1">
      <alignment horizontal="center" vertical="center"/>
      <protection/>
    </xf>
    <xf numFmtId="9" fontId="43" fillId="0" borderId="44" xfId="0" applyNumberFormat="1" applyFont="1" applyFill="1" applyBorder="1" applyAlignment="1" applyProtection="1">
      <alignment horizontal="center" vertical="center" wrapText="1"/>
      <protection/>
    </xf>
    <xf numFmtId="10" fontId="43" fillId="0" borderId="44" xfId="0" applyNumberFormat="1" applyFont="1" applyFill="1" applyBorder="1" applyAlignment="1" applyProtection="1">
      <alignment horizontal="center" vertical="center" wrapText="1"/>
      <protection locked="0"/>
    </xf>
    <xf numFmtId="0" fontId="6" fillId="34" borderId="44" xfId="0" applyFont="1" applyFill="1" applyBorder="1" applyAlignment="1" applyProtection="1">
      <alignment horizontal="justify" vertical="center" wrapText="1"/>
      <protection locked="0"/>
    </xf>
    <xf numFmtId="0" fontId="6" fillId="0" borderId="44" xfId="0" applyFont="1" applyFill="1" applyBorder="1" applyAlignment="1" applyProtection="1">
      <alignment horizontal="justify" vertical="center" wrapText="1"/>
      <protection locked="0"/>
    </xf>
    <xf numFmtId="0" fontId="43" fillId="0" borderId="44" xfId="0" applyFont="1" applyFill="1" applyBorder="1" applyAlignment="1" applyProtection="1">
      <alignment horizontal="left" vertical="center" wrapText="1" indent="1"/>
      <protection locked="0"/>
    </xf>
    <xf numFmtId="9" fontId="43" fillId="0" borderId="13" xfId="0" applyNumberFormat="1" applyFont="1" applyFill="1" applyBorder="1" applyAlignment="1" applyProtection="1">
      <alignment horizontal="center" vertical="center" wrapText="1"/>
      <protection/>
    </xf>
    <xf numFmtId="10" fontId="43" fillId="0" borderId="13" xfId="0" applyNumberFormat="1" applyFont="1" applyFill="1" applyBorder="1" applyAlignment="1" applyProtection="1">
      <alignment horizontal="center" vertical="center" wrapText="1"/>
      <protection locked="0"/>
    </xf>
    <xf numFmtId="0" fontId="6" fillId="34" borderId="13" xfId="0" applyFont="1" applyFill="1" applyBorder="1" applyAlignment="1" applyProtection="1">
      <alignment horizontal="justify" vertical="center" wrapText="1"/>
      <protection locked="0"/>
    </xf>
    <xf numFmtId="0" fontId="6" fillId="0" borderId="13" xfId="0" applyFont="1" applyFill="1" applyBorder="1" applyAlignment="1" applyProtection="1">
      <alignment horizontal="justify" vertical="center" wrapText="1"/>
      <protection locked="0"/>
    </xf>
    <xf numFmtId="0" fontId="43" fillId="0" borderId="13" xfId="0" applyFont="1" applyFill="1" applyBorder="1" applyAlignment="1" applyProtection="1">
      <alignment horizontal="left" vertical="center" wrapText="1" indent="1"/>
      <protection locked="0"/>
    </xf>
    <xf numFmtId="9" fontId="43" fillId="0" borderId="46" xfId="0" applyNumberFormat="1" applyFont="1" applyFill="1" applyBorder="1" applyAlignment="1" applyProtection="1">
      <alignment horizontal="center" vertical="center" wrapText="1"/>
      <protection/>
    </xf>
    <xf numFmtId="10" fontId="43" fillId="0" borderId="46" xfId="0" applyNumberFormat="1" applyFont="1" applyFill="1" applyBorder="1" applyAlignment="1" applyProtection="1">
      <alignment horizontal="center" vertical="center" wrapText="1"/>
      <protection locked="0"/>
    </xf>
    <xf numFmtId="0" fontId="6" fillId="34" borderId="46" xfId="0" applyFont="1" applyFill="1" applyBorder="1" applyAlignment="1" applyProtection="1">
      <alignment horizontal="justify" vertical="center" wrapText="1"/>
      <protection locked="0"/>
    </xf>
    <xf numFmtId="0" fontId="6" fillId="0" borderId="46" xfId="0" applyFont="1" applyFill="1" applyBorder="1" applyAlignment="1" applyProtection="1">
      <alignment horizontal="justify" vertical="center" wrapText="1"/>
      <protection locked="0"/>
    </xf>
    <xf numFmtId="0" fontId="43" fillId="0" borderId="46" xfId="0" applyFont="1" applyFill="1" applyBorder="1" applyAlignment="1" applyProtection="1">
      <alignment horizontal="left" vertical="center" wrapText="1" indent="1"/>
      <protection locked="0"/>
    </xf>
    <xf numFmtId="0" fontId="12" fillId="33" borderId="10" xfId="0" applyFont="1" applyFill="1" applyBorder="1" applyAlignment="1" applyProtection="1">
      <alignment vertical="center"/>
      <protection/>
    </xf>
    <xf numFmtId="169" fontId="3" fillId="33" borderId="10" xfId="0" applyNumberFormat="1" applyFont="1" applyFill="1" applyBorder="1" applyAlignment="1" applyProtection="1">
      <alignment vertical="center"/>
      <protection/>
    </xf>
    <xf numFmtId="0" fontId="12" fillId="33" borderId="0" xfId="0" applyFont="1" applyFill="1" applyAlignment="1" applyProtection="1">
      <alignment vertical="center"/>
      <protection/>
    </xf>
    <xf numFmtId="197" fontId="1" fillId="0" borderId="0" xfId="50" applyNumberFormat="1" applyFont="1" applyAlignment="1" applyProtection="1">
      <alignment/>
      <protection/>
    </xf>
    <xf numFmtId="200" fontId="65" fillId="38" borderId="0" xfId="50" applyNumberFormat="1" applyFont="1" applyFill="1" applyAlignment="1">
      <alignment/>
    </xf>
    <xf numFmtId="169" fontId="0" fillId="0" borderId="0" xfId="0" applyNumberFormat="1" applyAlignment="1" applyProtection="1">
      <alignment vertical="center"/>
      <protection/>
    </xf>
    <xf numFmtId="203" fontId="0" fillId="0" borderId="0" xfId="0" applyNumberFormat="1" applyAlignment="1" applyProtection="1">
      <alignment vertical="center"/>
      <protection/>
    </xf>
    <xf numFmtId="1" fontId="0" fillId="0" borderId="0" xfId="0" applyNumberFormat="1" applyAlignment="1" applyProtection="1">
      <alignment vertical="center"/>
      <protection/>
    </xf>
    <xf numFmtId="209" fontId="0" fillId="0" borderId="0" xfId="0" applyNumberFormat="1" applyFill="1" applyAlignment="1" applyProtection="1">
      <alignment vertical="center"/>
      <protection/>
    </xf>
    <xf numFmtId="210" fontId="0" fillId="0" borderId="0" xfId="0" applyNumberFormat="1" applyFill="1" applyAlignment="1" applyProtection="1">
      <alignment vertical="center"/>
      <protection/>
    </xf>
    <xf numFmtId="2" fontId="0" fillId="0" borderId="0" xfId="0" applyNumberFormat="1" applyAlignment="1" applyProtection="1">
      <alignment vertical="center"/>
      <protection/>
    </xf>
    <xf numFmtId="198" fontId="0" fillId="0" borderId="0" xfId="0" applyNumberFormat="1" applyAlignment="1" applyProtection="1">
      <alignment vertical="center"/>
      <protection/>
    </xf>
    <xf numFmtId="171" fontId="1" fillId="0" borderId="0" xfId="50" applyFont="1" applyAlignment="1" applyProtection="1">
      <alignment vertical="center"/>
      <protection/>
    </xf>
    <xf numFmtId="0" fontId="0" fillId="0" borderId="0" xfId="0" applyAlignment="1" applyProtection="1">
      <alignment horizontal="left" vertical="center"/>
      <protection/>
    </xf>
    <xf numFmtId="193" fontId="0" fillId="0" borderId="0" xfId="0" applyNumberFormat="1" applyAlignment="1" applyProtection="1">
      <alignment vertical="center"/>
      <protection/>
    </xf>
    <xf numFmtId="199" fontId="0" fillId="0" borderId="0" xfId="0" applyNumberFormat="1" applyAlignment="1" applyProtection="1">
      <alignment vertical="center"/>
      <protection/>
    </xf>
    <xf numFmtId="200" fontId="1" fillId="39" borderId="47" xfId="50" applyNumberFormat="1" applyFont="1" applyFill="1" applyBorder="1" applyAlignment="1" applyProtection="1">
      <alignment vertical="center"/>
      <protection/>
    </xf>
    <xf numFmtId="9" fontId="1" fillId="0" borderId="0" xfId="58" applyFont="1" applyAlignment="1" applyProtection="1">
      <alignment vertical="center"/>
      <protection/>
    </xf>
    <xf numFmtId="200" fontId="1" fillId="0" borderId="0" xfId="50" applyNumberFormat="1" applyFont="1" applyAlignment="1" applyProtection="1">
      <alignment vertical="center"/>
      <protection/>
    </xf>
    <xf numFmtId="200" fontId="0" fillId="39" borderId="47" xfId="0" applyNumberFormat="1" applyFill="1" applyBorder="1" applyAlignment="1" applyProtection="1">
      <alignment vertical="center"/>
      <protection/>
    </xf>
    <xf numFmtId="0" fontId="38" fillId="0" borderId="31" xfId="0" applyFont="1" applyBorder="1" applyAlignment="1">
      <alignment wrapText="1"/>
    </xf>
    <xf numFmtId="0" fontId="38" fillId="0" borderId="0" xfId="0" applyFont="1" applyBorder="1" applyAlignment="1">
      <alignment wrapText="1"/>
    </xf>
    <xf numFmtId="0" fontId="38" fillId="0" borderId="41" xfId="0" applyFont="1" applyBorder="1" applyAlignment="1">
      <alignment wrapText="1"/>
    </xf>
    <xf numFmtId="0" fontId="0" fillId="0" borderId="0" xfId="0" applyAlignment="1" applyProtection="1">
      <alignment horizontal="justify" vertical="center" wrapText="1"/>
      <protection/>
    </xf>
    <xf numFmtId="0" fontId="7" fillId="0" borderId="0" xfId="0" applyFont="1" applyAlignment="1" applyProtection="1">
      <alignment vertical="center"/>
      <protection/>
    </xf>
    <xf numFmtId="0" fontId="3" fillId="33" borderId="48" xfId="0" applyFont="1" applyFill="1" applyBorder="1" applyAlignment="1" applyProtection="1">
      <alignment horizontal="center" vertical="center" wrapText="1"/>
      <protection/>
    </xf>
    <xf numFmtId="0" fontId="3" fillId="33" borderId="48" xfId="0" applyFont="1" applyFill="1" applyBorder="1" applyAlignment="1" applyProtection="1">
      <alignment horizontal="center" vertical="center" wrapText="1"/>
      <protection/>
    </xf>
    <xf numFmtId="0" fontId="3" fillId="33" borderId="19" xfId="0" applyFont="1" applyFill="1" applyBorder="1" applyAlignment="1" applyProtection="1">
      <alignment horizontal="justify" vertical="center" wrapText="1"/>
      <protection/>
    </xf>
    <xf numFmtId="3" fontId="3" fillId="33" borderId="21" xfId="0" applyNumberFormat="1" applyFont="1" applyFill="1" applyBorder="1" applyAlignment="1" applyProtection="1">
      <alignment horizontal="center" vertical="center" wrapText="1"/>
      <protection/>
    </xf>
    <xf numFmtId="3" fontId="3" fillId="33" borderId="22" xfId="0" applyNumberFormat="1" applyFont="1" applyFill="1" applyBorder="1" applyAlignment="1" applyProtection="1">
      <alignment horizontal="center" vertical="center" wrapText="1"/>
      <protection/>
    </xf>
    <xf numFmtId="3" fontId="3" fillId="33" borderId="14" xfId="0" applyNumberFormat="1"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49" xfId="0" applyFont="1" applyFill="1" applyBorder="1" applyAlignment="1" applyProtection="1">
      <alignment horizontal="center" vertical="center" wrapText="1"/>
      <protection/>
    </xf>
    <xf numFmtId="3" fontId="4" fillId="33" borderId="11" xfId="0" applyNumberFormat="1" applyFont="1" applyFill="1" applyBorder="1" applyAlignment="1" applyProtection="1">
      <alignment horizontal="center" vertical="center" wrapText="1"/>
      <protection/>
    </xf>
    <xf numFmtId="196" fontId="43" fillId="0" borderId="10" xfId="0" applyNumberFormat="1" applyFont="1" applyFill="1" applyBorder="1" applyAlignment="1" applyProtection="1">
      <alignment horizontal="center" vertical="center"/>
      <protection/>
    </xf>
    <xf numFmtId="0" fontId="43" fillId="0" borderId="10" xfId="0" applyFont="1" applyFill="1" applyBorder="1" applyAlignment="1" applyProtection="1">
      <alignment horizontal="center" vertical="center"/>
      <protection/>
    </xf>
    <xf numFmtId="0" fontId="23" fillId="0" borderId="10" xfId="0" applyFont="1" applyFill="1" applyBorder="1" applyAlignment="1" applyProtection="1">
      <alignment horizontal="justify" vertical="center" wrapText="1"/>
      <protection/>
    </xf>
    <xf numFmtId="196" fontId="45" fillId="0" borderId="10" xfId="0" applyNumberFormat="1" applyFont="1" applyFill="1" applyBorder="1" applyAlignment="1" applyProtection="1">
      <alignment horizontal="justify" vertical="center" wrapText="1"/>
      <protection/>
    </xf>
    <xf numFmtId="0" fontId="43" fillId="0" borderId="10" xfId="0" applyFont="1" applyFill="1" applyBorder="1" applyAlignment="1" applyProtection="1">
      <alignment horizontal="left" vertical="center" wrapText="1"/>
      <protection/>
    </xf>
    <xf numFmtId="0" fontId="43" fillId="0" borderId="10" xfId="0" applyFont="1" applyFill="1" applyBorder="1" applyAlignment="1" applyProtection="1">
      <alignment horizontal="center" vertical="center" wrapText="1"/>
      <protection/>
    </xf>
    <xf numFmtId="0" fontId="43" fillId="0" borderId="10" xfId="0" applyFont="1" applyFill="1" applyBorder="1" applyAlignment="1" applyProtection="1">
      <alignment horizontal="justify" vertical="center" wrapText="1"/>
      <protection/>
    </xf>
    <xf numFmtId="10" fontId="45" fillId="0" borderId="10" xfId="56" applyNumberFormat="1" applyFont="1" applyFill="1" applyBorder="1" applyAlignment="1" applyProtection="1">
      <alignment horizontal="center" vertical="center" wrapText="1"/>
      <protection locked="0"/>
    </xf>
    <xf numFmtId="200" fontId="49" fillId="36" borderId="10" xfId="50" applyNumberFormat="1" applyFont="1" applyFill="1" applyBorder="1" applyAlignment="1" applyProtection="1">
      <alignment horizontal="center" vertical="center" wrapText="1"/>
      <protection/>
    </xf>
    <xf numFmtId="200" fontId="49" fillId="36" borderId="10" xfId="50" applyNumberFormat="1" applyFont="1" applyFill="1" applyBorder="1" applyAlignment="1" applyProtection="1">
      <alignment horizontal="center" vertical="center" wrapText="1"/>
      <protection locked="0"/>
    </xf>
    <xf numFmtId="3" fontId="43" fillId="0" borderId="10" xfId="0" applyNumberFormat="1" applyFont="1" applyFill="1" applyBorder="1" applyAlignment="1" applyProtection="1">
      <alignment horizontal="center" vertical="center"/>
      <protection locked="0"/>
    </xf>
    <xf numFmtId="0" fontId="50" fillId="34" borderId="10" xfId="0" applyFont="1" applyFill="1" applyBorder="1" applyAlignment="1" applyProtection="1">
      <alignment horizontal="justify" vertical="center" wrapText="1"/>
      <protection locked="0"/>
    </xf>
    <xf numFmtId="0" fontId="15" fillId="36" borderId="10" xfId="0" applyNumberFormat="1" applyFont="1" applyFill="1" applyBorder="1" applyAlignment="1" applyProtection="1">
      <alignment horizontal="justify" vertical="center" wrapText="1"/>
      <protection locked="0"/>
    </xf>
    <xf numFmtId="195" fontId="43" fillId="0" borderId="10" xfId="58" applyNumberFormat="1"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protection locked="0"/>
    </xf>
    <xf numFmtId="3" fontId="0" fillId="0" borderId="0" xfId="0" applyNumberFormat="1" applyFill="1" applyAlignment="1" applyProtection="1">
      <alignment vertical="center"/>
      <protection/>
    </xf>
    <xf numFmtId="200" fontId="0" fillId="0" borderId="0" xfId="0" applyNumberFormat="1" applyFill="1" applyAlignment="1" applyProtection="1">
      <alignment vertical="center"/>
      <protection/>
    </xf>
    <xf numFmtId="10" fontId="45" fillId="34" borderId="10" xfId="56" applyNumberFormat="1" applyFont="1" applyFill="1" applyBorder="1" applyAlignment="1" applyProtection="1">
      <alignment horizontal="center" vertical="center" wrapText="1"/>
      <protection locked="0"/>
    </xf>
    <xf numFmtId="0" fontId="43" fillId="0" borderId="10" xfId="0" applyFont="1" applyFill="1" applyBorder="1" applyAlignment="1" applyProtection="1">
      <alignment vertical="center"/>
      <protection locked="0"/>
    </xf>
    <xf numFmtId="0" fontId="14" fillId="34" borderId="10" xfId="0" applyNumberFormat="1" applyFont="1" applyFill="1" applyBorder="1" applyAlignment="1" applyProtection="1">
      <alignment horizontal="justify" vertical="center" wrapText="1"/>
      <protection locked="0"/>
    </xf>
    <xf numFmtId="196" fontId="51" fillId="40" borderId="10" xfId="0" applyNumberFormat="1" applyFont="1" applyFill="1" applyBorder="1" applyAlignment="1" applyProtection="1">
      <alignment horizontal="center" vertical="center"/>
      <protection/>
    </xf>
    <xf numFmtId="196" fontId="43" fillId="40" borderId="10" xfId="0" applyNumberFormat="1" applyFont="1" applyFill="1" applyBorder="1" applyAlignment="1" applyProtection="1">
      <alignment horizontal="center" vertical="center"/>
      <protection/>
    </xf>
    <xf numFmtId="0" fontId="43" fillId="40" borderId="10" xfId="0" applyFont="1" applyFill="1" applyBorder="1" applyAlignment="1" applyProtection="1">
      <alignment horizontal="center" vertical="center"/>
      <protection/>
    </xf>
    <xf numFmtId="0" fontId="43" fillId="40" borderId="10" xfId="0" applyFont="1" applyFill="1" applyBorder="1" applyAlignment="1" applyProtection="1">
      <alignment horizontal="left" vertical="center" wrapText="1"/>
      <protection/>
    </xf>
    <xf numFmtId="0" fontId="43" fillId="40" borderId="10" xfId="0" applyFont="1" applyFill="1" applyBorder="1" applyAlignment="1" applyProtection="1">
      <alignment horizontal="center" vertical="center" wrapText="1"/>
      <protection/>
    </xf>
    <xf numFmtId="0" fontId="43" fillId="40" borderId="10" xfId="0" applyFont="1" applyFill="1" applyBorder="1" applyAlignment="1" applyProtection="1">
      <alignment horizontal="justify" vertical="center" wrapText="1"/>
      <protection/>
    </xf>
    <xf numFmtId="3" fontId="43" fillId="40" borderId="10" xfId="0" applyNumberFormat="1" applyFont="1" applyFill="1" applyBorder="1" applyAlignment="1" applyProtection="1">
      <alignment horizontal="center" vertical="center"/>
      <protection/>
    </xf>
    <xf numFmtId="0" fontId="43" fillId="40" borderId="10" xfId="0" applyFont="1" applyFill="1" applyBorder="1" applyAlignment="1" applyProtection="1">
      <alignment vertical="center"/>
      <protection/>
    </xf>
    <xf numFmtId="195" fontId="43" fillId="40" borderId="10" xfId="58" applyNumberFormat="1" applyFont="1" applyFill="1" applyBorder="1" applyAlignment="1" applyProtection="1">
      <alignment horizontal="center" vertical="center"/>
      <protection/>
    </xf>
    <xf numFmtId="0" fontId="0" fillId="40" borderId="0" xfId="0" applyFill="1" applyAlignment="1" applyProtection="1">
      <alignment vertical="center"/>
      <protection/>
    </xf>
    <xf numFmtId="0" fontId="46" fillId="34" borderId="10" xfId="0" applyFont="1" applyFill="1" applyBorder="1" applyAlignment="1" applyProtection="1">
      <alignment horizontal="justify" vertical="center" wrapText="1"/>
      <protection locked="0"/>
    </xf>
    <xf numFmtId="196" fontId="51" fillId="0" borderId="10" xfId="0" applyNumberFormat="1" applyFont="1" applyFill="1" applyBorder="1" applyAlignment="1" applyProtection="1">
      <alignment horizontal="center" vertical="center"/>
      <protection/>
    </xf>
    <xf numFmtId="195" fontId="45" fillId="40" borderId="10" xfId="56" applyNumberFormat="1" applyFont="1" applyFill="1" applyBorder="1" applyAlignment="1" applyProtection="1">
      <alignment horizontal="center" vertical="center" wrapText="1"/>
      <protection/>
    </xf>
    <xf numFmtId="9" fontId="45" fillId="40" borderId="10" xfId="56" applyNumberFormat="1" applyFont="1" applyFill="1" applyBorder="1" applyAlignment="1" applyProtection="1">
      <alignment horizontal="center" vertical="center" wrapText="1"/>
      <protection/>
    </xf>
    <xf numFmtId="0" fontId="52" fillId="40" borderId="10" xfId="0" applyFont="1" applyFill="1" applyBorder="1" applyAlignment="1" applyProtection="1">
      <alignment vertical="top" wrapText="1"/>
      <protection locked="0"/>
    </xf>
    <xf numFmtId="196" fontId="51" fillId="0" borderId="0" xfId="0" applyNumberFormat="1" applyFont="1" applyFill="1" applyBorder="1" applyAlignment="1" applyProtection="1">
      <alignment horizontal="center" vertical="center"/>
      <protection/>
    </xf>
    <xf numFmtId="0" fontId="3" fillId="41" borderId="10" xfId="0" applyFont="1" applyFill="1" applyBorder="1" applyAlignment="1" applyProtection="1">
      <alignment horizontal="center" vertical="center"/>
      <protection/>
    </xf>
    <xf numFmtId="0" fontId="3" fillId="41" borderId="10" xfId="0" applyFont="1" applyFill="1" applyBorder="1" applyAlignment="1" applyProtection="1">
      <alignment horizontal="left" vertical="center" wrapText="1"/>
      <protection/>
    </xf>
    <xf numFmtId="0" fontId="3" fillId="41" borderId="10" xfId="0" applyFont="1" applyFill="1" applyBorder="1" applyAlignment="1" applyProtection="1">
      <alignment horizontal="center" vertical="center" wrapText="1"/>
      <protection/>
    </xf>
    <xf numFmtId="0" fontId="3" fillId="41" borderId="10" xfId="0" applyFont="1" applyFill="1" applyBorder="1" applyAlignment="1" applyProtection="1">
      <alignment horizontal="justify" vertical="center" wrapText="1"/>
      <protection/>
    </xf>
    <xf numFmtId="9" fontId="3" fillId="41" borderId="10" xfId="0" applyNumberFormat="1" applyFont="1" applyFill="1" applyBorder="1" applyAlignment="1" applyProtection="1">
      <alignment horizontal="center" vertical="center" wrapText="1"/>
      <protection/>
    </xf>
    <xf numFmtId="9" fontId="53" fillId="41" borderId="10" xfId="0" applyNumberFormat="1" applyFont="1" applyFill="1" applyBorder="1" applyAlignment="1" applyProtection="1">
      <alignment horizontal="center" vertical="center" wrapText="1"/>
      <protection/>
    </xf>
    <xf numFmtId="3" fontId="3" fillId="41" borderId="10" xfId="0" applyNumberFormat="1" applyFont="1" applyFill="1" applyBorder="1" applyAlignment="1" applyProtection="1">
      <alignment horizontal="center" vertical="center"/>
      <protection/>
    </xf>
    <xf numFmtId="3" fontId="54" fillId="42" borderId="10" xfId="0" applyNumberFormat="1" applyFont="1" applyFill="1" applyBorder="1" applyAlignment="1" applyProtection="1">
      <alignment horizontal="center" vertical="center"/>
      <protection/>
    </xf>
    <xf numFmtId="0" fontId="22" fillId="0" borderId="0" xfId="0" applyFont="1" applyAlignment="1" applyProtection="1">
      <alignment vertical="center"/>
      <protection/>
    </xf>
    <xf numFmtId="200" fontId="1" fillId="0" borderId="0" xfId="50" applyNumberFormat="1" applyFont="1" applyFill="1" applyAlignment="1" applyProtection="1">
      <alignment vertical="center"/>
      <protection/>
    </xf>
    <xf numFmtId="200" fontId="73" fillId="38" borderId="0" xfId="50" applyNumberFormat="1" applyFont="1" applyFill="1" applyAlignment="1">
      <alignment/>
    </xf>
    <xf numFmtId="200" fontId="0" fillId="0" borderId="0" xfId="0" applyNumberFormat="1" applyAlignment="1" applyProtection="1">
      <alignment vertical="center"/>
      <protection/>
    </xf>
    <xf numFmtId="200" fontId="0" fillId="37" borderId="0" xfId="0" applyNumberFormat="1" applyFill="1" applyAlignment="1" applyProtection="1">
      <alignment vertical="center"/>
      <protection/>
    </xf>
    <xf numFmtId="204" fontId="0" fillId="0" borderId="0" xfId="0" applyNumberFormat="1" applyAlignment="1" applyProtection="1">
      <alignment vertical="center"/>
      <protection/>
    </xf>
    <xf numFmtId="208" fontId="0" fillId="0" borderId="0" xfId="0" applyNumberFormat="1" applyAlignment="1" applyProtection="1">
      <alignment vertical="center"/>
      <protection/>
    </xf>
    <xf numFmtId="3" fontId="0" fillId="0" borderId="0" xfId="0" applyNumberFormat="1" applyAlignment="1" applyProtection="1">
      <alignment vertical="center"/>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Porcentual 2" xfId="56"/>
    <cellStyle name="Porcentual 3" xfId="57"/>
    <cellStyle name="Porcentual 4"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6">
    <dxf>
      <fill>
        <patternFill>
          <bgColor theme="1"/>
        </patternFill>
      </fill>
    </dxf>
    <dxf>
      <fill>
        <patternFill>
          <bgColor theme="1" tint="0.49998000264167786"/>
        </patternFill>
      </fill>
    </dxf>
    <dxf>
      <font>
        <color indexed="9"/>
      </font>
      <fill>
        <patternFill>
          <bgColor indexed="10"/>
        </patternFill>
      </fill>
    </dxf>
    <dxf>
      <font>
        <color theme="0"/>
      </font>
      <fill>
        <patternFill>
          <bgColor theme="5"/>
        </patternFill>
      </fill>
    </dxf>
    <dxf>
      <font>
        <color theme="0"/>
      </font>
      <fill>
        <patternFill>
          <bgColor theme="5"/>
        </patternFill>
      </fill>
      <border/>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114300</xdr:colOff>
      <xdr:row>2</xdr:row>
      <xdr:rowOff>9525</xdr:rowOff>
    </xdr:from>
    <xdr:to>
      <xdr:col>19</xdr:col>
      <xdr:colOff>1152525</xdr:colOff>
      <xdr:row>7</xdr:row>
      <xdr:rowOff>114300</xdr:rowOff>
    </xdr:to>
    <xdr:pic>
      <xdr:nvPicPr>
        <xdr:cNvPr id="1" name="3 Imagen" descr="SIG.jpg"/>
        <xdr:cNvPicPr preferRelativeResize="1">
          <a:picLocks noChangeAspect="1"/>
        </xdr:cNvPicPr>
      </xdr:nvPicPr>
      <xdr:blipFill>
        <a:blip r:embed="rId1"/>
        <a:stretch>
          <a:fillRect/>
        </a:stretch>
      </xdr:blipFill>
      <xdr:spPr>
        <a:xfrm>
          <a:off x="12611100" y="381000"/>
          <a:ext cx="1038225" cy="1057275"/>
        </a:xfrm>
        <a:prstGeom prst="rect">
          <a:avLst/>
        </a:prstGeom>
        <a:noFill/>
        <a:ln w="9525" cmpd="sng">
          <a:noFill/>
        </a:ln>
      </xdr:spPr>
    </xdr:pic>
    <xdr:clientData/>
  </xdr:twoCellAnchor>
  <xdr:twoCellAnchor editAs="oneCell">
    <xdr:from>
      <xdr:col>1</xdr:col>
      <xdr:colOff>133350</xdr:colOff>
      <xdr:row>1</xdr:row>
      <xdr:rowOff>123825</xdr:rowOff>
    </xdr:from>
    <xdr:to>
      <xdr:col>8</xdr:col>
      <xdr:colOff>171450</xdr:colOff>
      <xdr:row>7</xdr:row>
      <xdr:rowOff>47625</xdr:rowOff>
    </xdr:to>
    <xdr:pic>
      <xdr:nvPicPr>
        <xdr:cNvPr id="2" name="2 Imagen" descr="Escudo Bogotá_sds_color.jpg"/>
        <xdr:cNvPicPr preferRelativeResize="1">
          <a:picLocks noChangeAspect="1"/>
        </xdr:cNvPicPr>
      </xdr:nvPicPr>
      <xdr:blipFill>
        <a:blip r:embed="rId2"/>
        <a:stretch>
          <a:fillRect/>
        </a:stretch>
      </xdr:blipFill>
      <xdr:spPr>
        <a:xfrm>
          <a:off x="0" y="304800"/>
          <a:ext cx="790575" cy="1066800"/>
        </a:xfrm>
        <a:prstGeom prst="rect">
          <a:avLst/>
        </a:prstGeom>
        <a:noFill/>
        <a:ln w="9525" cmpd="sng">
          <a:noFill/>
        </a:ln>
      </xdr:spPr>
    </xdr:pic>
    <xdr:clientData/>
  </xdr:twoCellAnchor>
  <xdr:twoCellAnchor editAs="oneCell">
    <xdr:from>
      <xdr:col>41</xdr:col>
      <xdr:colOff>171450</xdr:colOff>
      <xdr:row>1</xdr:row>
      <xdr:rowOff>114300</xdr:rowOff>
    </xdr:from>
    <xdr:to>
      <xdr:col>42</xdr:col>
      <xdr:colOff>333375</xdr:colOff>
      <xdr:row>7</xdr:row>
      <xdr:rowOff>0</xdr:rowOff>
    </xdr:to>
    <xdr:pic>
      <xdr:nvPicPr>
        <xdr:cNvPr id="3" name="3 Imagen" descr="SIG.jpg"/>
        <xdr:cNvPicPr preferRelativeResize="1">
          <a:picLocks noChangeAspect="1"/>
        </xdr:cNvPicPr>
      </xdr:nvPicPr>
      <xdr:blipFill>
        <a:blip r:embed="rId1"/>
        <a:stretch>
          <a:fillRect/>
        </a:stretch>
      </xdr:blipFill>
      <xdr:spPr>
        <a:xfrm>
          <a:off x="44977050" y="295275"/>
          <a:ext cx="876300" cy="1028700"/>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7</xdr:row>
      <xdr:rowOff>47625</xdr:rowOff>
    </xdr:to>
    <xdr:pic>
      <xdr:nvPicPr>
        <xdr:cNvPr id="4" name="6 Imagen" descr="Escudo Bogotá_sds_color.jpg"/>
        <xdr:cNvPicPr preferRelativeResize="1">
          <a:picLocks noChangeAspect="1"/>
        </xdr:cNvPicPr>
      </xdr:nvPicPr>
      <xdr:blipFill>
        <a:blip r:embed="rId2"/>
        <a:stretch>
          <a:fillRect/>
        </a:stretch>
      </xdr:blipFill>
      <xdr:spPr>
        <a:xfrm>
          <a:off x="17106900" y="390525"/>
          <a:ext cx="10287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3</xdr:row>
      <xdr:rowOff>76200</xdr:rowOff>
    </xdr:from>
    <xdr:to>
      <xdr:col>13</xdr:col>
      <xdr:colOff>1276350</xdr:colOff>
      <xdr:row>8</xdr:row>
      <xdr:rowOff>76200</xdr:rowOff>
    </xdr:to>
    <xdr:pic>
      <xdr:nvPicPr>
        <xdr:cNvPr id="1" name="3 Imagen" descr="SIG.jpg"/>
        <xdr:cNvPicPr preferRelativeResize="1">
          <a:picLocks noChangeAspect="1"/>
        </xdr:cNvPicPr>
      </xdr:nvPicPr>
      <xdr:blipFill>
        <a:blip r:embed="rId1"/>
        <a:stretch>
          <a:fillRect/>
        </a:stretch>
      </xdr:blipFill>
      <xdr:spPr>
        <a:xfrm>
          <a:off x="12087225" y="533400"/>
          <a:ext cx="1000125" cy="771525"/>
        </a:xfrm>
        <a:prstGeom prst="rect">
          <a:avLst/>
        </a:prstGeom>
        <a:noFill/>
        <a:ln w="9525" cmpd="sng">
          <a:noFill/>
        </a:ln>
      </xdr:spPr>
    </xdr:pic>
    <xdr:clientData/>
  </xdr:twoCellAnchor>
  <xdr:twoCellAnchor editAs="oneCell">
    <xdr:from>
      <xdr:col>0</xdr:col>
      <xdr:colOff>200025</xdr:colOff>
      <xdr:row>1</xdr:row>
      <xdr:rowOff>38100</xdr:rowOff>
    </xdr:from>
    <xdr:to>
      <xdr:col>3</xdr:col>
      <xdr:colOff>428625</xdr:colOff>
      <xdr:row>7</xdr:row>
      <xdr:rowOff>57150</xdr:rowOff>
    </xdr:to>
    <xdr:pic>
      <xdr:nvPicPr>
        <xdr:cNvPr id="2" name="10 Imagen" descr="Escudo Bogotá_sds_color.jpg"/>
        <xdr:cNvPicPr preferRelativeResize="1">
          <a:picLocks noChangeAspect="1"/>
        </xdr:cNvPicPr>
      </xdr:nvPicPr>
      <xdr:blipFill>
        <a:blip r:embed="rId2"/>
        <a:stretch>
          <a:fillRect/>
        </a:stretch>
      </xdr:blipFill>
      <xdr:spPr>
        <a:xfrm>
          <a:off x="0" y="190500"/>
          <a:ext cx="809625" cy="933450"/>
        </a:xfrm>
        <a:prstGeom prst="rect">
          <a:avLst/>
        </a:prstGeom>
        <a:noFill/>
        <a:ln w="9525" cmpd="sng">
          <a:noFill/>
        </a:ln>
      </xdr:spPr>
    </xdr:pic>
    <xdr:clientData/>
  </xdr:twoCellAnchor>
  <xdr:twoCellAnchor editAs="oneCell">
    <xdr:from>
      <xdr:col>48</xdr:col>
      <xdr:colOff>762000</xdr:colOff>
      <xdr:row>1</xdr:row>
      <xdr:rowOff>9525</xdr:rowOff>
    </xdr:from>
    <xdr:to>
      <xdr:col>50</xdr:col>
      <xdr:colOff>190500</xdr:colOff>
      <xdr:row>7</xdr:row>
      <xdr:rowOff>114300</xdr:rowOff>
    </xdr:to>
    <xdr:pic>
      <xdr:nvPicPr>
        <xdr:cNvPr id="3" name="3 Imagen" descr="SIG.jpg"/>
        <xdr:cNvPicPr preferRelativeResize="1">
          <a:picLocks noChangeAspect="1"/>
        </xdr:cNvPicPr>
      </xdr:nvPicPr>
      <xdr:blipFill>
        <a:blip r:embed="rId1"/>
        <a:stretch>
          <a:fillRect/>
        </a:stretch>
      </xdr:blipFill>
      <xdr:spPr>
        <a:xfrm>
          <a:off x="50472975" y="161925"/>
          <a:ext cx="952500" cy="1019175"/>
        </a:xfrm>
        <a:prstGeom prst="rect">
          <a:avLst/>
        </a:prstGeom>
        <a:noFill/>
        <a:ln w="9525" cmpd="sng">
          <a:noFill/>
        </a:ln>
      </xdr:spPr>
    </xdr:pic>
    <xdr:clientData/>
  </xdr:twoCellAnchor>
  <xdr:twoCellAnchor editAs="oneCell">
    <xdr:from>
      <xdr:col>15</xdr:col>
      <xdr:colOff>495300</xdr:colOff>
      <xdr:row>1</xdr:row>
      <xdr:rowOff>152400</xdr:rowOff>
    </xdr:from>
    <xdr:to>
      <xdr:col>15</xdr:col>
      <xdr:colOff>1419225</xdr:colOff>
      <xdr:row>8</xdr:row>
      <xdr:rowOff>76200</xdr:rowOff>
    </xdr:to>
    <xdr:pic>
      <xdr:nvPicPr>
        <xdr:cNvPr id="4" name="12 Imagen" descr="Escudo Bogotá_sds_color.jpg"/>
        <xdr:cNvPicPr preferRelativeResize="1">
          <a:picLocks noChangeAspect="1"/>
        </xdr:cNvPicPr>
      </xdr:nvPicPr>
      <xdr:blipFill>
        <a:blip r:embed="rId2"/>
        <a:stretch>
          <a:fillRect/>
        </a:stretch>
      </xdr:blipFill>
      <xdr:spPr>
        <a:xfrm>
          <a:off x="15582900" y="304800"/>
          <a:ext cx="923925" cy="981075"/>
        </a:xfrm>
        <a:prstGeom prst="rect">
          <a:avLst/>
        </a:prstGeom>
        <a:noFill/>
        <a:ln w="9525" cmpd="sng">
          <a:noFill/>
        </a:ln>
      </xdr:spPr>
    </xdr:pic>
    <xdr:clientData/>
  </xdr:twoCellAnchor>
  <xdr:twoCellAnchor editAs="oneCell">
    <xdr:from>
      <xdr:col>31</xdr:col>
      <xdr:colOff>438150</xdr:colOff>
      <xdr:row>2</xdr:row>
      <xdr:rowOff>104775</xdr:rowOff>
    </xdr:from>
    <xdr:to>
      <xdr:col>32</xdr:col>
      <xdr:colOff>752475</xdr:colOff>
      <xdr:row>7</xdr:row>
      <xdr:rowOff>95250</xdr:rowOff>
    </xdr:to>
    <xdr:pic>
      <xdr:nvPicPr>
        <xdr:cNvPr id="5" name="3 Imagen" descr="SIG.jpg"/>
        <xdr:cNvPicPr preferRelativeResize="1">
          <a:picLocks noChangeAspect="1"/>
        </xdr:cNvPicPr>
      </xdr:nvPicPr>
      <xdr:blipFill>
        <a:blip r:embed="rId1"/>
        <a:stretch>
          <a:fillRect/>
        </a:stretch>
      </xdr:blipFill>
      <xdr:spPr>
        <a:xfrm>
          <a:off x="34975800" y="409575"/>
          <a:ext cx="962025" cy="752475"/>
        </a:xfrm>
        <a:prstGeom prst="rect">
          <a:avLst/>
        </a:prstGeom>
        <a:noFill/>
        <a:ln w="9525" cmpd="sng">
          <a:noFill/>
        </a:ln>
      </xdr:spPr>
    </xdr:pic>
    <xdr:clientData/>
  </xdr:twoCellAnchor>
  <xdr:twoCellAnchor editAs="oneCell">
    <xdr:from>
      <xdr:col>33</xdr:col>
      <xdr:colOff>809625</xdr:colOff>
      <xdr:row>1</xdr:row>
      <xdr:rowOff>76200</xdr:rowOff>
    </xdr:from>
    <xdr:to>
      <xdr:col>35</xdr:col>
      <xdr:colOff>57150</xdr:colOff>
      <xdr:row>7</xdr:row>
      <xdr:rowOff>142875</xdr:rowOff>
    </xdr:to>
    <xdr:pic>
      <xdr:nvPicPr>
        <xdr:cNvPr id="6" name="15 Imagen" descr="Escudo Bogotá_sds_color.jpg"/>
        <xdr:cNvPicPr preferRelativeResize="1">
          <a:picLocks noChangeAspect="1"/>
        </xdr:cNvPicPr>
      </xdr:nvPicPr>
      <xdr:blipFill>
        <a:blip r:embed="rId2"/>
        <a:stretch>
          <a:fillRect/>
        </a:stretch>
      </xdr:blipFill>
      <xdr:spPr>
        <a:xfrm>
          <a:off x="37042725" y="228600"/>
          <a:ext cx="942975"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LIO%202015\Seguimiento%20884%20julio%202015%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ANDRA%20JANETH\SEGUIMIENTO%20PROYECTOS%202013\SEGUIMIENTO%20DICIEMBRE%20DE%202013\Seguimiento%20884%20diciembre%202013%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2">
        <row r="13">
          <cell r="N13">
            <v>386560680</v>
          </cell>
          <cell r="O13">
            <v>391403400</v>
          </cell>
          <cell r="P13">
            <v>331701400</v>
          </cell>
          <cell r="Q13">
            <v>94145020</v>
          </cell>
          <cell r="R13">
            <v>118795301</v>
          </cell>
          <cell r="S13">
            <v>118795301</v>
          </cell>
        </row>
        <row r="29">
          <cell r="N29">
            <v>2225439320</v>
          </cell>
          <cell r="O29">
            <v>2220596600</v>
          </cell>
          <cell r="P29">
            <v>696336800</v>
          </cell>
          <cell r="Q29">
            <v>210589147</v>
          </cell>
          <cell r="R29">
            <v>444166777</v>
          </cell>
          <cell r="S29">
            <v>413025543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S"/>
      <sheetName val="ACTIVIDADES"/>
      <sheetName val="METROPOLITANO"/>
      <sheetName val="Hoja1"/>
      <sheetName val="Hoja2"/>
      <sheetName val="Hoja3"/>
    </sheetNames>
    <sheetDataSet>
      <sheetData sheetId="0">
        <row r="17">
          <cell r="S17">
            <v>316091300</v>
          </cell>
          <cell r="T17">
            <v>200743858</v>
          </cell>
          <cell r="U17">
            <v>146907900</v>
          </cell>
          <cell r="V17">
            <v>141733167</v>
          </cell>
        </row>
        <row r="33">
          <cell r="S33">
            <v>1400596452</v>
          </cell>
          <cell r="T33">
            <v>523409662</v>
          </cell>
          <cell r="U33">
            <v>161760133</v>
          </cell>
          <cell r="V33">
            <v>147661966</v>
          </cell>
        </row>
        <row r="49">
          <cell r="S49">
            <v>1716687752</v>
          </cell>
          <cell r="T49">
            <v>724153520</v>
          </cell>
          <cell r="U49">
            <v>308668033</v>
          </cell>
          <cell r="V49">
            <v>289395133</v>
          </cell>
        </row>
        <row r="50">
          <cell r="S50">
            <v>1716687752</v>
          </cell>
          <cell r="T50">
            <v>724153520</v>
          </cell>
          <cell r="U50">
            <v>308668033</v>
          </cell>
          <cell r="V50">
            <v>289395133</v>
          </cell>
        </row>
        <row r="51">
          <cell r="S51">
            <v>0</v>
          </cell>
          <cell r="T51">
            <v>0</v>
          </cell>
          <cell r="U51">
            <v>0</v>
          </cell>
          <cell r="V51">
            <v>0</v>
          </cell>
        </row>
      </sheetData>
      <sheetData sheetId="1">
        <row r="13">
          <cell r="O13">
            <v>182443767</v>
          </cell>
          <cell r="P13">
            <v>115708086</v>
          </cell>
          <cell r="Q13">
            <v>106103133</v>
          </cell>
          <cell r="R13">
            <v>100928400</v>
          </cell>
        </row>
        <row r="14">
          <cell r="O14">
            <v>54289100</v>
          </cell>
          <cell r="P14">
            <v>32649986</v>
          </cell>
          <cell r="Q14">
            <v>15975000</v>
          </cell>
          <cell r="R14">
            <v>15975000</v>
          </cell>
        </row>
        <row r="15">
          <cell r="O15">
            <v>79358433</v>
          </cell>
          <cell r="P15">
            <v>52385786</v>
          </cell>
          <cell r="Q15">
            <v>24829767</v>
          </cell>
          <cell r="R15">
            <v>24829767</v>
          </cell>
        </row>
        <row r="16">
          <cell r="O16">
            <v>316091300</v>
          </cell>
          <cell r="P16">
            <v>200743858</v>
          </cell>
          <cell r="Q16">
            <v>146907900</v>
          </cell>
          <cell r="R16">
            <v>141733167</v>
          </cell>
        </row>
        <row r="17">
          <cell r="O17">
            <v>1267185501</v>
          </cell>
          <cell r="P17">
            <v>447766272</v>
          </cell>
          <cell r="Q17">
            <v>152557466</v>
          </cell>
          <cell r="R17">
            <v>138459299</v>
          </cell>
        </row>
        <row r="18">
          <cell r="O18">
            <v>133410951</v>
          </cell>
          <cell r="P18">
            <v>75643390</v>
          </cell>
          <cell r="Q18">
            <v>9202667</v>
          </cell>
          <cell r="R18">
            <v>9202667</v>
          </cell>
        </row>
        <row r="19">
          <cell r="O19">
            <v>1400596452</v>
          </cell>
          <cell r="P19">
            <v>523409662</v>
          </cell>
          <cell r="Q19">
            <v>161760133</v>
          </cell>
          <cell r="R19">
            <v>147661966</v>
          </cell>
        </row>
        <row r="20">
          <cell r="O20">
            <v>1716687752</v>
          </cell>
          <cell r="P20">
            <v>724153520</v>
          </cell>
          <cell r="Q20">
            <v>308668033</v>
          </cell>
          <cell r="R20">
            <v>289395133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CB325"/>
  <sheetViews>
    <sheetView showGridLines="0" zoomScalePageLayoutView="0" workbookViewId="0" topLeftCell="H10">
      <selection activeCell="Y33" sqref="Y33:Y48"/>
    </sheetView>
  </sheetViews>
  <sheetFormatPr defaultColWidth="11.421875" defaultRowHeight="15"/>
  <cols>
    <col min="1" max="1" width="10.57421875" style="5" hidden="1" customWidth="1"/>
    <col min="2" max="2" width="7.140625" style="5" hidden="1" customWidth="1"/>
    <col min="3" max="3" width="7.8515625" style="5" hidden="1" customWidth="1"/>
    <col min="4" max="4" width="10.57421875" style="5" hidden="1" customWidth="1"/>
    <col min="5" max="5" width="9.57421875" style="5" hidden="1" customWidth="1"/>
    <col min="6" max="6" width="9.421875" style="5" hidden="1" customWidth="1"/>
    <col min="7" max="7" width="8.57421875" style="5" hidden="1" customWidth="1"/>
    <col min="8" max="8" width="9.28125" style="6" customWidth="1"/>
    <col min="9" max="9" width="40.7109375" style="6" customWidth="1"/>
    <col min="10" max="11" width="11.00390625" style="6" hidden="1" customWidth="1"/>
    <col min="12" max="12" width="11.8515625" style="6" hidden="1" customWidth="1"/>
    <col min="13" max="13" width="26.28125" style="6" customWidth="1"/>
    <col min="14" max="14" width="22.28125" style="6" customWidth="1"/>
    <col min="15" max="15" width="11.7109375" style="6" customWidth="1"/>
    <col min="16" max="16" width="12.57421875" style="6" customWidth="1"/>
    <col min="17" max="17" width="18.421875" style="5" bestFit="1" customWidth="1"/>
    <col min="18" max="18" width="24.28125" style="5" customWidth="1"/>
    <col min="19" max="19" width="21.8515625" style="5" customWidth="1"/>
    <col min="20" max="20" width="19.7109375" style="5" customWidth="1"/>
    <col min="21" max="22" width="16.8515625" style="5" customWidth="1"/>
    <col min="23" max="23" width="53.7109375" style="5" customWidth="1"/>
    <col min="24" max="27" width="50.7109375" style="5" customWidth="1"/>
    <col min="28" max="28" width="35.28125" style="5" customWidth="1"/>
    <col min="29" max="44" width="10.7109375" style="5" customWidth="1"/>
    <col min="45" max="46" width="11.421875" style="5" customWidth="1"/>
    <col min="47" max="47" width="12.57421875" style="5" bestFit="1" customWidth="1"/>
    <col min="48" max="48" width="5.7109375" style="5" customWidth="1"/>
    <col min="49" max="49" width="14.8515625" style="5" customWidth="1"/>
    <col min="50" max="50" width="12.57421875" style="5" bestFit="1" customWidth="1"/>
    <col min="51" max="51" width="14.28125" style="5" customWidth="1"/>
    <col min="52" max="52" width="12.57421875" style="5" bestFit="1" customWidth="1"/>
    <col min="53" max="53" width="11.421875" style="5" customWidth="1"/>
    <col min="54" max="55" width="14.8515625" style="5" customWidth="1"/>
    <col min="56" max="56" width="14.421875" style="5" customWidth="1"/>
    <col min="57" max="57" width="18.00390625" style="5" customWidth="1"/>
    <col min="58" max="59" width="14.00390625" style="5" customWidth="1"/>
    <col min="60" max="62" width="11.421875" style="5" customWidth="1"/>
    <col min="63" max="80" width="11.421875" style="6" customWidth="1"/>
    <col min="81" max="16384" width="11.421875" style="5" customWidth="1"/>
  </cols>
  <sheetData>
    <row r="1" spans="1:44" s="72" customFormat="1" ht="14.25" customHeight="1">
      <c r="A1" s="56"/>
      <c r="B1" s="57"/>
      <c r="C1" s="57"/>
      <c r="D1" s="58"/>
      <c r="E1" s="59" t="s">
        <v>59</v>
      </c>
      <c r="F1" s="60"/>
      <c r="G1" s="60"/>
      <c r="H1" s="60"/>
      <c r="I1" s="60"/>
      <c r="J1" s="60"/>
      <c r="K1" s="60"/>
      <c r="L1" s="60"/>
      <c r="M1" s="60"/>
      <c r="N1" s="61"/>
      <c r="O1" s="62" t="s">
        <v>60</v>
      </c>
      <c r="P1" s="63"/>
      <c r="Q1" s="63"/>
      <c r="R1" s="64"/>
      <c r="S1" s="65"/>
      <c r="T1" s="66"/>
      <c r="U1" s="66"/>
      <c r="V1" s="67"/>
      <c r="W1" s="65"/>
      <c r="X1" s="66"/>
      <c r="Y1" s="68"/>
      <c r="Z1" s="69" t="s">
        <v>61</v>
      </c>
      <c r="AA1" s="70"/>
      <c r="AB1" s="70"/>
      <c r="AC1" s="70"/>
      <c r="AD1" s="70"/>
      <c r="AE1" s="70"/>
      <c r="AF1" s="70"/>
      <c r="AG1" s="70"/>
      <c r="AH1" s="70"/>
      <c r="AI1" s="70"/>
      <c r="AJ1" s="71"/>
      <c r="AK1" s="62" t="s">
        <v>60</v>
      </c>
      <c r="AL1" s="63"/>
      <c r="AM1" s="63"/>
      <c r="AN1" s="64"/>
      <c r="AO1" s="65"/>
      <c r="AP1" s="66"/>
      <c r="AQ1" s="66"/>
      <c r="AR1" s="67"/>
    </row>
    <row r="2" spans="1:44" s="72" customFormat="1" ht="15" customHeight="1">
      <c r="A2" s="73"/>
      <c r="B2" s="74"/>
      <c r="C2" s="74"/>
      <c r="D2" s="75"/>
      <c r="E2" s="76"/>
      <c r="F2" s="77"/>
      <c r="G2" s="77"/>
      <c r="H2" s="77"/>
      <c r="I2" s="77"/>
      <c r="J2" s="77"/>
      <c r="K2" s="77"/>
      <c r="L2" s="77"/>
      <c r="M2" s="77"/>
      <c r="N2" s="78"/>
      <c r="O2" s="79"/>
      <c r="P2" s="80"/>
      <c r="Q2" s="80"/>
      <c r="R2" s="81"/>
      <c r="S2" s="82"/>
      <c r="T2" s="83"/>
      <c r="U2" s="83"/>
      <c r="V2" s="84"/>
      <c r="W2" s="82"/>
      <c r="X2" s="83"/>
      <c r="Y2" s="85"/>
      <c r="Z2" s="86"/>
      <c r="AA2" s="87"/>
      <c r="AB2" s="87"/>
      <c r="AC2" s="87"/>
      <c r="AD2" s="87"/>
      <c r="AE2" s="87"/>
      <c r="AF2" s="87"/>
      <c r="AG2" s="87"/>
      <c r="AH2" s="87"/>
      <c r="AI2" s="87"/>
      <c r="AJ2" s="88"/>
      <c r="AK2" s="79"/>
      <c r="AL2" s="80"/>
      <c r="AM2" s="80"/>
      <c r="AN2" s="81"/>
      <c r="AO2" s="82"/>
      <c r="AP2" s="83"/>
      <c r="AQ2" s="83"/>
      <c r="AR2" s="84"/>
    </row>
    <row r="3" spans="1:44" s="72" customFormat="1" ht="15" customHeight="1">
      <c r="A3" s="73"/>
      <c r="B3" s="74"/>
      <c r="C3" s="74"/>
      <c r="D3" s="75"/>
      <c r="E3" s="76"/>
      <c r="F3" s="77"/>
      <c r="G3" s="77"/>
      <c r="H3" s="77"/>
      <c r="I3" s="77"/>
      <c r="J3" s="77"/>
      <c r="K3" s="77"/>
      <c r="L3" s="77"/>
      <c r="M3" s="77"/>
      <c r="N3" s="78"/>
      <c r="O3" s="79"/>
      <c r="P3" s="80"/>
      <c r="Q3" s="80"/>
      <c r="R3" s="81"/>
      <c r="S3" s="82"/>
      <c r="T3" s="83"/>
      <c r="U3" s="83"/>
      <c r="V3" s="84"/>
      <c r="W3" s="82"/>
      <c r="X3" s="83"/>
      <c r="Y3" s="85"/>
      <c r="Z3" s="86"/>
      <c r="AA3" s="87"/>
      <c r="AB3" s="87"/>
      <c r="AC3" s="87"/>
      <c r="AD3" s="87"/>
      <c r="AE3" s="87"/>
      <c r="AF3" s="87"/>
      <c r="AG3" s="87"/>
      <c r="AH3" s="87"/>
      <c r="AI3" s="87"/>
      <c r="AJ3" s="88"/>
      <c r="AK3" s="79"/>
      <c r="AL3" s="80"/>
      <c r="AM3" s="80"/>
      <c r="AN3" s="81"/>
      <c r="AO3" s="82"/>
      <c r="AP3" s="83"/>
      <c r="AQ3" s="83"/>
      <c r="AR3" s="84"/>
    </row>
    <row r="4" spans="1:44" s="72" customFormat="1" ht="15" customHeight="1">
      <c r="A4" s="73"/>
      <c r="B4" s="74"/>
      <c r="C4" s="74"/>
      <c r="D4" s="75"/>
      <c r="E4" s="76"/>
      <c r="F4" s="77"/>
      <c r="G4" s="77"/>
      <c r="H4" s="77"/>
      <c r="I4" s="77"/>
      <c r="J4" s="77"/>
      <c r="K4" s="77"/>
      <c r="L4" s="77"/>
      <c r="M4" s="77"/>
      <c r="N4" s="78"/>
      <c r="O4" s="79"/>
      <c r="P4" s="80"/>
      <c r="Q4" s="80"/>
      <c r="R4" s="81"/>
      <c r="S4" s="82"/>
      <c r="T4" s="83"/>
      <c r="U4" s="83"/>
      <c r="V4" s="84"/>
      <c r="W4" s="82"/>
      <c r="X4" s="83"/>
      <c r="Y4" s="85"/>
      <c r="Z4" s="86"/>
      <c r="AA4" s="87"/>
      <c r="AB4" s="87"/>
      <c r="AC4" s="87"/>
      <c r="AD4" s="87"/>
      <c r="AE4" s="87"/>
      <c r="AF4" s="87"/>
      <c r="AG4" s="87"/>
      <c r="AH4" s="87"/>
      <c r="AI4" s="87"/>
      <c r="AJ4" s="88"/>
      <c r="AK4" s="79"/>
      <c r="AL4" s="80"/>
      <c r="AM4" s="80"/>
      <c r="AN4" s="81"/>
      <c r="AO4" s="82"/>
      <c r="AP4" s="83"/>
      <c r="AQ4" s="83"/>
      <c r="AR4" s="84"/>
    </row>
    <row r="5" spans="1:44" s="72" customFormat="1" ht="15" customHeight="1">
      <c r="A5" s="73"/>
      <c r="B5" s="74"/>
      <c r="C5" s="74"/>
      <c r="D5" s="75"/>
      <c r="E5" s="76"/>
      <c r="F5" s="77"/>
      <c r="G5" s="77"/>
      <c r="H5" s="77"/>
      <c r="I5" s="77"/>
      <c r="J5" s="77"/>
      <c r="K5" s="77"/>
      <c r="L5" s="77"/>
      <c r="M5" s="77"/>
      <c r="N5" s="78"/>
      <c r="O5" s="79"/>
      <c r="P5" s="80"/>
      <c r="Q5" s="80"/>
      <c r="R5" s="81"/>
      <c r="S5" s="82"/>
      <c r="T5" s="83"/>
      <c r="U5" s="83"/>
      <c r="V5" s="84"/>
      <c r="W5" s="82"/>
      <c r="X5" s="83"/>
      <c r="Y5" s="85"/>
      <c r="Z5" s="86"/>
      <c r="AA5" s="87"/>
      <c r="AB5" s="87"/>
      <c r="AC5" s="87"/>
      <c r="AD5" s="87"/>
      <c r="AE5" s="87"/>
      <c r="AF5" s="87"/>
      <c r="AG5" s="87"/>
      <c r="AH5" s="87"/>
      <c r="AI5" s="87"/>
      <c r="AJ5" s="88"/>
      <c r="AK5" s="79"/>
      <c r="AL5" s="80"/>
      <c r="AM5" s="80"/>
      <c r="AN5" s="81"/>
      <c r="AO5" s="82"/>
      <c r="AP5" s="83"/>
      <c r="AQ5" s="83"/>
      <c r="AR5" s="84"/>
    </row>
    <row r="6" spans="1:44" s="72" customFormat="1" ht="15" customHeight="1">
      <c r="A6" s="73"/>
      <c r="B6" s="74"/>
      <c r="C6" s="74"/>
      <c r="D6" s="75"/>
      <c r="E6" s="76"/>
      <c r="F6" s="77"/>
      <c r="G6" s="77"/>
      <c r="H6" s="77"/>
      <c r="I6" s="77"/>
      <c r="J6" s="77"/>
      <c r="K6" s="77"/>
      <c r="L6" s="77"/>
      <c r="M6" s="77"/>
      <c r="N6" s="78"/>
      <c r="O6" s="79"/>
      <c r="P6" s="80"/>
      <c r="Q6" s="80"/>
      <c r="R6" s="81"/>
      <c r="S6" s="82"/>
      <c r="T6" s="83"/>
      <c r="U6" s="83"/>
      <c r="V6" s="84"/>
      <c r="W6" s="82"/>
      <c r="X6" s="83"/>
      <c r="Y6" s="85"/>
      <c r="Z6" s="86"/>
      <c r="AA6" s="87"/>
      <c r="AB6" s="87"/>
      <c r="AC6" s="87"/>
      <c r="AD6" s="87"/>
      <c r="AE6" s="87"/>
      <c r="AF6" s="87"/>
      <c r="AG6" s="87"/>
      <c r="AH6" s="87"/>
      <c r="AI6" s="87"/>
      <c r="AJ6" s="88"/>
      <c r="AK6" s="79"/>
      <c r="AL6" s="80"/>
      <c r="AM6" s="80"/>
      <c r="AN6" s="81"/>
      <c r="AO6" s="82"/>
      <c r="AP6" s="83"/>
      <c r="AQ6" s="83"/>
      <c r="AR6" s="84"/>
    </row>
    <row r="7" spans="1:44" s="72" customFormat="1" ht="15" customHeight="1">
      <c r="A7" s="73"/>
      <c r="B7" s="74"/>
      <c r="C7" s="74"/>
      <c r="D7" s="75"/>
      <c r="E7" s="76"/>
      <c r="F7" s="77"/>
      <c r="G7" s="77"/>
      <c r="H7" s="77"/>
      <c r="I7" s="77"/>
      <c r="J7" s="77"/>
      <c r="K7" s="77"/>
      <c r="L7" s="77"/>
      <c r="M7" s="77"/>
      <c r="N7" s="78"/>
      <c r="O7" s="79"/>
      <c r="P7" s="80"/>
      <c r="Q7" s="80"/>
      <c r="R7" s="81"/>
      <c r="S7" s="82"/>
      <c r="T7" s="83"/>
      <c r="U7" s="83"/>
      <c r="V7" s="84"/>
      <c r="W7" s="82"/>
      <c r="X7" s="83"/>
      <c r="Y7" s="85"/>
      <c r="Z7" s="86"/>
      <c r="AA7" s="87"/>
      <c r="AB7" s="87"/>
      <c r="AC7" s="87"/>
      <c r="AD7" s="87"/>
      <c r="AE7" s="87"/>
      <c r="AF7" s="87"/>
      <c r="AG7" s="87"/>
      <c r="AH7" s="87"/>
      <c r="AI7" s="87"/>
      <c r="AJ7" s="88"/>
      <c r="AK7" s="79"/>
      <c r="AL7" s="80"/>
      <c r="AM7" s="80"/>
      <c r="AN7" s="81"/>
      <c r="AO7" s="82"/>
      <c r="AP7" s="83"/>
      <c r="AQ7" s="83"/>
      <c r="AR7" s="84"/>
    </row>
    <row r="8" spans="1:44" s="72" customFormat="1" ht="27" customHeight="1" thickBot="1">
      <c r="A8" s="89"/>
      <c r="B8" s="90"/>
      <c r="C8" s="90"/>
      <c r="D8" s="91"/>
      <c r="E8" s="92"/>
      <c r="F8" s="93"/>
      <c r="G8" s="93"/>
      <c r="H8" s="93"/>
      <c r="I8" s="93"/>
      <c r="J8" s="93"/>
      <c r="K8" s="93"/>
      <c r="L8" s="93"/>
      <c r="M8" s="93"/>
      <c r="N8" s="94"/>
      <c r="O8" s="95"/>
      <c r="P8" s="96"/>
      <c r="Q8" s="96"/>
      <c r="R8" s="97"/>
      <c r="S8" s="98"/>
      <c r="T8" s="99"/>
      <c r="U8" s="99"/>
      <c r="V8" s="100"/>
      <c r="W8" s="98"/>
      <c r="X8" s="99"/>
      <c r="Y8" s="101"/>
      <c r="Z8" s="102"/>
      <c r="AA8" s="103"/>
      <c r="AB8" s="103"/>
      <c r="AC8" s="103"/>
      <c r="AD8" s="103"/>
      <c r="AE8" s="103"/>
      <c r="AF8" s="103"/>
      <c r="AG8" s="103"/>
      <c r="AH8" s="103"/>
      <c r="AI8" s="103"/>
      <c r="AJ8" s="104"/>
      <c r="AK8" s="95"/>
      <c r="AL8" s="96"/>
      <c r="AM8" s="96"/>
      <c r="AN8" s="97"/>
      <c r="AO8" s="98"/>
      <c r="AP8" s="99"/>
      <c r="AQ8" s="99"/>
      <c r="AR8" s="100"/>
    </row>
    <row r="9" ht="15"/>
    <row r="10" ht="15"/>
    <row r="11" spans="9:10" ht="15">
      <c r="I11" s="105" t="s">
        <v>62</v>
      </c>
      <c r="J11" s="105"/>
    </row>
    <row r="12" spans="9:10" ht="15">
      <c r="I12" s="105" t="s">
        <v>63</v>
      </c>
      <c r="J12" s="105"/>
    </row>
    <row r="13" spans="9:10" ht="15">
      <c r="I13" s="105" t="s">
        <v>64</v>
      </c>
      <c r="J13" s="105"/>
    </row>
    <row r="14" spans="9:10" ht="15">
      <c r="I14" s="105" t="s">
        <v>65</v>
      </c>
      <c r="J14" s="105"/>
    </row>
    <row r="15" spans="7:59" ht="22.5" customHeight="1">
      <c r="G15" s="106" t="s">
        <v>66</v>
      </c>
      <c r="H15" s="107" t="s">
        <v>67</v>
      </c>
      <c r="I15" s="107" t="s">
        <v>9</v>
      </c>
      <c r="J15" s="49" t="s">
        <v>68</v>
      </c>
      <c r="K15" s="50"/>
      <c r="L15" s="51"/>
      <c r="M15" s="38"/>
      <c r="N15" s="38"/>
      <c r="O15" s="48" t="s">
        <v>0</v>
      </c>
      <c r="P15" s="48"/>
      <c r="Q15" s="48" t="s">
        <v>69</v>
      </c>
      <c r="R15" s="48"/>
      <c r="S15" s="48" t="s">
        <v>70</v>
      </c>
      <c r="T15" s="48"/>
      <c r="U15" s="48" t="s">
        <v>71</v>
      </c>
      <c r="V15" s="48"/>
      <c r="W15" s="43" t="s">
        <v>72</v>
      </c>
      <c r="X15" s="43" t="s">
        <v>73</v>
      </c>
      <c r="Y15" s="43" t="s">
        <v>74</v>
      </c>
      <c r="Z15" s="43" t="s">
        <v>75</v>
      </c>
      <c r="AA15" s="43" t="s">
        <v>2</v>
      </c>
      <c r="AB15" s="43" t="s">
        <v>76</v>
      </c>
      <c r="AC15" s="43" t="s">
        <v>77</v>
      </c>
      <c r="AD15" s="43"/>
      <c r="AE15" s="43" t="s">
        <v>78</v>
      </c>
      <c r="AF15" s="43"/>
      <c r="AG15" s="43" t="s">
        <v>79</v>
      </c>
      <c r="AH15" s="43"/>
      <c r="AI15" s="43" t="s">
        <v>80</v>
      </c>
      <c r="AJ15" s="43"/>
      <c r="AK15" s="43" t="s">
        <v>81</v>
      </c>
      <c r="AL15" s="43"/>
      <c r="AM15" s="43" t="s">
        <v>82</v>
      </c>
      <c r="AN15" s="43"/>
      <c r="AO15" s="43" t="s">
        <v>83</v>
      </c>
      <c r="AP15" s="43"/>
      <c r="AQ15" s="43" t="s">
        <v>84</v>
      </c>
      <c r="AR15" s="43"/>
      <c r="BB15" s="108" t="s">
        <v>69</v>
      </c>
      <c r="BC15" s="108"/>
      <c r="BD15" s="108" t="s">
        <v>70</v>
      </c>
      <c r="BE15" s="108"/>
      <c r="BF15" s="108" t="s">
        <v>71</v>
      </c>
      <c r="BG15" s="108"/>
    </row>
    <row r="16" spans="1:59" ht="74.25" customHeight="1" thickBot="1">
      <c r="A16" s="1" t="s">
        <v>85</v>
      </c>
      <c r="B16" s="1" t="s">
        <v>67</v>
      </c>
      <c r="C16" s="1" t="s">
        <v>86</v>
      </c>
      <c r="D16" s="1" t="s">
        <v>87</v>
      </c>
      <c r="E16" s="1" t="s">
        <v>88</v>
      </c>
      <c r="F16" s="1" t="s">
        <v>89</v>
      </c>
      <c r="G16" s="109"/>
      <c r="H16" s="107"/>
      <c r="I16" s="107"/>
      <c r="J16" s="4" t="s">
        <v>4</v>
      </c>
      <c r="K16" s="4" t="s">
        <v>5</v>
      </c>
      <c r="L16" s="4" t="s">
        <v>6</v>
      </c>
      <c r="M16" s="4" t="s">
        <v>90</v>
      </c>
      <c r="N16" s="4" t="s">
        <v>7</v>
      </c>
      <c r="O16" s="3" t="s">
        <v>55</v>
      </c>
      <c r="P16" s="3" t="s">
        <v>91</v>
      </c>
      <c r="Q16" s="3" t="s">
        <v>92</v>
      </c>
      <c r="R16" s="3" t="s">
        <v>93</v>
      </c>
      <c r="S16" s="3" t="s">
        <v>94</v>
      </c>
      <c r="T16" s="3" t="s">
        <v>95</v>
      </c>
      <c r="U16" s="3" t="s">
        <v>96</v>
      </c>
      <c r="V16" s="3" t="s">
        <v>95</v>
      </c>
      <c r="W16" s="43"/>
      <c r="X16" s="43"/>
      <c r="Y16" s="43"/>
      <c r="Z16" s="43"/>
      <c r="AA16" s="43"/>
      <c r="AB16" s="43"/>
      <c r="AC16" s="3" t="s">
        <v>97</v>
      </c>
      <c r="AD16" s="3" t="s">
        <v>98</v>
      </c>
      <c r="AE16" s="3" t="s">
        <v>97</v>
      </c>
      <c r="AF16" s="3" t="s">
        <v>98</v>
      </c>
      <c r="AG16" s="3" t="s">
        <v>97</v>
      </c>
      <c r="AH16" s="3" t="s">
        <v>98</v>
      </c>
      <c r="AI16" s="3" t="s">
        <v>97</v>
      </c>
      <c r="AJ16" s="3" t="s">
        <v>98</v>
      </c>
      <c r="AK16" s="3" t="s">
        <v>97</v>
      </c>
      <c r="AL16" s="3" t="s">
        <v>98</v>
      </c>
      <c r="AM16" s="3" t="s">
        <v>97</v>
      </c>
      <c r="AN16" s="3" t="s">
        <v>98</v>
      </c>
      <c r="AO16" s="3" t="s">
        <v>97</v>
      </c>
      <c r="AP16" s="3" t="s">
        <v>98</v>
      </c>
      <c r="AQ16" s="3" t="s">
        <v>97</v>
      </c>
      <c r="AR16" s="3" t="s">
        <v>98</v>
      </c>
      <c r="BB16" s="110" t="s">
        <v>92</v>
      </c>
      <c r="BC16" s="110" t="s">
        <v>93</v>
      </c>
      <c r="BD16" s="110" t="s">
        <v>94</v>
      </c>
      <c r="BE16" s="110" t="s">
        <v>95</v>
      </c>
      <c r="BF16" s="110" t="s">
        <v>96</v>
      </c>
      <c r="BG16" s="110" t="s">
        <v>95</v>
      </c>
    </row>
    <row r="17" spans="1:80" s="127" customFormat="1" ht="15.75" customHeight="1">
      <c r="A17" s="111" t="s">
        <v>99</v>
      </c>
      <c r="B17" s="111" t="s">
        <v>100</v>
      </c>
      <c r="C17" s="111" t="s">
        <v>101</v>
      </c>
      <c r="D17" s="111" t="s">
        <v>102</v>
      </c>
      <c r="E17" s="111" t="s">
        <v>103</v>
      </c>
      <c r="F17" s="111" t="s">
        <v>103</v>
      </c>
      <c r="G17" s="112">
        <v>11</v>
      </c>
      <c r="H17" s="113">
        <v>884</v>
      </c>
      <c r="I17" s="114" t="s">
        <v>44</v>
      </c>
      <c r="J17" s="115"/>
      <c r="K17" s="116" t="s">
        <v>33</v>
      </c>
      <c r="L17" s="116"/>
      <c r="M17" s="116" t="s">
        <v>104</v>
      </c>
      <c r="N17" s="116" t="s">
        <v>105</v>
      </c>
      <c r="O17" s="117">
        <v>3200</v>
      </c>
      <c r="P17" s="118">
        <v>0</v>
      </c>
      <c r="Q17" s="119">
        <f>SUMIF('Actividades inversión 884'!$B$13:$B$19,'Metas inversión 884'!$B17,'Actividades inversión 884'!M$13:M$19)</f>
        <v>386560680</v>
      </c>
      <c r="R17" s="119">
        <f>SUMIF('Actividades inversión 884'!$B$13:$B$19,'Metas inversión 884'!$B17,'Actividades inversión 884'!N$13:N$19)</f>
        <v>391403400</v>
      </c>
      <c r="S17" s="119">
        <f>SUMIF('Actividades inversión 884'!$B$13:$B$19,'Metas inversión 884'!$B17,'Actividades inversión 884'!O$13:O$19)</f>
        <v>331701400</v>
      </c>
      <c r="T17" s="119">
        <f>SUMIF('Actividades inversión 884'!$B$13:$B$19,'Metas inversión 884'!$B17,'Actividades inversión 884'!P$13:P$19)</f>
        <v>94145020</v>
      </c>
      <c r="U17" s="119">
        <f>SUMIF('Actividades inversión 884'!$B$13:$B$19,'Metas inversión 884'!$B17,'Actividades inversión 884'!Q$13:Q$19)</f>
        <v>118795301</v>
      </c>
      <c r="V17" s="119">
        <f>SUMIF('Actividades inversión 884'!$B$13:$B$19,'Metas inversión 884'!$B17,'Actividades inversión 884'!R$13:R$19)</f>
        <v>118795301</v>
      </c>
      <c r="W17" s="120" t="s">
        <v>106</v>
      </c>
      <c r="X17" s="120" t="s">
        <v>107</v>
      </c>
      <c r="Y17" s="120" t="s">
        <v>108</v>
      </c>
      <c r="Z17" s="120" t="s">
        <v>109</v>
      </c>
      <c r="AA17" s="120" t="s">
        <v>110</v>
      </c>
      <c r="AB17" s="121" t="s">
        <v>111</v>
      </c>
      <c r="AC17" s="122"/>
      <c r="AD17" s="122"/>
      <c r="AE17" s="122"/>
      <c r="AF17" s="122"/>
      <c r="AG17" s="122"/>
      <c r="AH17" s="122"/>
      <c r="AI17" s="122"/>
      <c r="AJ17" s="122"/>
      <c r="AK17" s="122"/>
      <c r="AL17" s="122"/>
      <c r="AM17" s="122"/>
      <c r="AN17" s="122"/>
      <c r="AO17" s="122"/>
      <c r="AP17" s="122"/>
      <c r="AQ17" s="123">
        <f aca="true" t="shared" si="0" ref="AQ17:AR22">+AC17+AE17+AG17+AI17+AK17+AM17+AO17</f>
        <v>0</v>
      </c>
      <c r="AR17" s="124">
        <f t="shared" si="0"/>
        <v>0</v>
      </c>
      <c r="AS17" s="125">
        <f>+R17-S17</f>
        <v>59702000</v>
      </c>
      <c r="AT17" s="125">
        <f>+S17-T17</f>
        <v>237556380</v>
      </c>
      <c r="AU17" s="125">
        <f>+U17-V17</f>
        <v>0</v>
      </c>
      <c r="AV17" s="6"/>
      <c r="AW17" s="125">
        <f>+'[2]METAS'!S17:S32-S17</f>
        <v>-15610100</v>
      </c>
      <c r="AX17" s="125">
        <f>+'[2]METAS'!T17:T32-T17</f>
        <v>106598838</v>
      </c>
      <c r="AY17" s="125">
        <f>+'[2]METAS'!U17:U32-U17</f>
        <v>28112599</v>
      </c>
      <c r="AZ17" s="125">
        <f>+'[2]METAS'!V17:V32-V17</f>
        <v>22937866</v>
      </c>
      <c r="BA17" s="6"/>
      <c r="BB17" s="126">
        <f>+'[1]99-METROPOLITANO'!N13</f>
        <v>386560680</v>
      </c>
      <c r="BC17" s="126">
        <f>+'[1]99-METROPOLITANO'!O13</f>
        <v>391403400</v>
      </c>
      <c r="BD17" s="126">
        <f>+'[1]99-METROPOLITANO'!P13</f>
        <v>331701400</v>
      </c>
      <c r="BE17" s="126">
        <f>+'[1]99-METROPOLITANO'!Q13</f>
        <v>94145020</v>
      </c>
      <c r="BF17" s="126">
        <f>+'[1]99-METROPOLITANO'!R13</f>
        <v>118795301</v>
      </c>
      <c r="BG17" s="126">
        <f>+'[1]99-METROPOLITANO'!S13</f>
        <v>118795301</v>
      </c>
      <c r="BH17" s="6"/>
      <c r="BI17" s="6"/>
      <c r="BJ17" s="6"/>
      <c r="BK17" s="6"/>
      <c r="BL17" s="6"/>
      <c r="BM17" s="6"/>
      <c r="BN17" s="6"/>
      <c r="BO17" s="6"/>
      <c r="BP17" s="6"/>
      <c r="BQ17" s="6"/>
      <c r="BR17" s="6"/>
      <c r="BS17" s="6"/>
      <c r="BT17" s="6"/>
      <c r="BU17" s="6"/>
      <c r="BV17" s="6"/>
      <c r="BW17" s="6"/>
      <c r="BX17" s="6"/>
      <c r="BY17" s="6"/>
      <c r="BZ17" s="6"/>
      <c r="CA17" s="6"/>
      <c r="CB17" s="6"/>
    </row>
    <row r="18" spans="1:80" s="127" customFormat="1" ht="7.5" customHeight="1">
      <c r="A18" s="111"/>
      <c r="B18" s="111"/>
      <c r="C18" s="111"/>
      <c r="D18" s="111"/>
      <c r="E18" s="111"/>
      <c r="F18" s="111"/>
      <c r="G18" s="112"/>
      <c r="H18" s="128"/>
      <c r="I18" s="129"/>
      <c r="J18" s="130"/>
      <c r="K18" s="130"/>
      <c r="L18" s="130"/>
      <c r="M18" s="130"/>
      <c r="N18" s="130"/>
      <c r="O18" s="131"/>
      <c r="P18" s="132"/>
      <c r="Q18" s="133"/>
      <c r="R18" s="133"/>
      <c r="S18" s="133"/>
      <c r="T18" s="133"/>
      <c r="U18" s="133"/>
      <c r="V18" s="133"/>
      <c r="W18" s="134"/>
      <c r="X18" s="134" t="s">
        <v>112</v>
      </c>
      <c r="Y18" s="134" t="s">
        <v>108</v>
      </c>
      <c r="Z18" s="134" t="s">
        <v>109</v>
      </c>
      <c r="AA18" s="134" t="s">
        <v>110</v>
      </c>
      <c r="AB18" s="135" t="s">
        <v>113</v>
      </c>
      <c r="AC18" s="136"/>
      <c r="AD18" s="136"/>
      <c r="AE18" s="136"/>
      <c r="AF18" s="136"/>
      <c r="AG18" s="136"/>
      <c r="AH18" s="136"/>
      <c r="AI18" s="136"/>
      <c r="AJ18" s="136"/>
      <c r="AK18" s="136"/>
      <c r="AL18" s="136"/>
      <c r="AM18" s="136"/>
      <c r="AN18" s="136"/>
      <c r="AO18" s="136"/>
      <c r="AP18" s="136"/>
      <c r="AQ18" s="137">
        <f t="shared" si="0"/>
        <v>0</v>
      </c>
      <c r="AR18" s="138">
        <f t="shared" si="0"/>
        <v>0</v>
      </c>
      <c r="AS18" s="125">
        <f aca="true" t="shared" si="1" ref="AS18:AT49">+R18-S18</f>
        <v>0</v>
      </c>
      <c r="AT18" s="125">
        <f t="shared" si="1"/>
        <v>0</v>
      </c>
      <c r="AU18" s="125">
        <f aca="true" t="shared" si="2" ref="AU18:AU49">+U18-V18</f>
        <v>0</v>
      </c>
      <c r="AV18" s="6"/>
      <c r="AW18" s="125">
        <f>+'[2]METAS'!S18:S33-S18</f>
        <v>0</v>
      </c>
      <c r="AX18" s="125">
        <f>+'[2]METAS'!T18:T33-T18</f>
        <v>0</v>
      </c>
      <c r="AY18" s="125">
        <f>+'[2]METAS'!U18:U33-U18</f>
        <v>0</v>
      </c>
      <c r="AZ18" s="125">
        <f>+'[2]METAS'!V18:V33-V18</f>
        <v>0</v>
      </c>
      <c r="BA18" s="6"/>
      <c r="BB18" s="126"/>
      <c r="BC18" s="126"/>
      <c r="BD18" s="126"/>
      <c r="BE18" s="126"/>
      <c r="BF18" s="126"/>
      <c r="BG18" s="126"/>
      <c r="BH18" s="6"/>
      <c r="BI18" s="6"/>
      <c r="BJ18" s="6"/>
      <c r="BK18" s="6"/>
      <c r="BL18" s="6"/>
      <c r="BM18" s="6"/>
      <c r="BN18" s="6"/>
      <c r="BO18" s="6"/>
      <c r="BP18" s="6"/>
      <c r="BQ18" s="6"/>
      <c r="BR18" s="6"/>
      <c r="BS18" s="6"/>
      <c r="BT18" s="6"/>
      <c r="BU18" s="6"/>
      <c r="BV18" s="6"/>
      <c r="BW18" s="6"/>
      <c r="BX18" s="6"/>
      <c r="BY18" s="6"/>
      <c r="BZ18" s="6"/>
      <c r="CA18" s="6"/>
      <c r="CB18" s="6"/>
    </row>
    <row r="19" spans="1:80" s="127" customFormat="1" ht="7.5" customHeight="1">
      <c r="A19" s="111"/>
      <c r="B19" s="111"/>
      <c r="C19" s="111"/>
      <c r="D19" s="111"/>
      <c r="E19" s="111"/>
      <c r="F19" s="111"/>
      <c r="G19" s="112"/>
      <c r="H19" s="128"/>
      <c r="I19" s="129"/>
      <c r="J19" s="130"/>
      <c r="K19" s="130"/>
      <c r="L19" s="130"/>
      <c r="M19" s="130"/>
      <c r="N19" s="130"/>
      <c r="O19" s="131"/>
      <c r="P19" s="132"/>
      <c r="Q19" s="133"/>
      <c r="R19" s="133"/>
      <c r="S19" s="133"/>
      <c r="T19" s="133"/>
      <c r="U19" s="133"/>
      <c r="V19" s="133"/>
      <c r="W19" s="134"/>
      <c r="X19" s="134" t="s">
        <v>112</v>
      </c>
      <c r="Y19" s="134" t="s">
        <v>108</v>
      </c>
      <c r="Z19" s="134" t="s">
        <v>109</v>
      </c>
      <c r="AA19" s="134" t="s">
        <v>110</v>
      </c>
      <c r="AB19" s="135" t="s">
        <v>114</v>
      </c>
      <c r="AC19" s="136"/>
      <c r="AD19" s="136"/>
      <c r="AE19" s="136"/>
      <c r="AF19" s="136"/>
      <c r="AG19" s="136"/>
      <c r="AH19" s="136"/>
      <c r="AI19" s="136"/>
      <c r="AJ19" s="136"/>
      <c r="AK19" s="136"/>
      <c r="AL19" s="136"/>
      <c r="AM19" s="136"/>
      <c r="AN19" s="136"/>
      <c r="AO19" s="136"/>
      <c r="AP19" s="136"/>
      <c r="AQ19" s="137">
        <f t="shared" si="0"/>
        <v>0</v>
      </c>
      <c r="AR19" s="138">
        <f t="shared" si="0"/>
        <v>0</v>
      </c>
      <c r="AS19" s="125">
        <f t="shared" si="1"/>
        <v>0</v>
      </c>
      <c r="AT19" s="125">
        <f t="shared" si="1"/>
        <v>0</v>
      </c>
      <c r="AU19" s="125">
        <f t="shared" si="2"/>
        <v>0</v>
      </c>
      <c r="AV19" s="6"/>
      <c r="AW19" s="125">
        <f>+'[2]METAS'!S19:S34-S19</f>
        <v>0</v>
      </c>
      <c r="AX19" s="125">
        <f>+'[2]METAS'!T19:T34-T19</f>
        <v>0</v>
      </c>
      <c r="AY19" s="125">
        <f>+'[2]METAS'!U19:U34-U19</f>
        <v>0</v>
      </c>
      <c r="AZ19" s="125">
        <f>+'[2]METAS'!V19:V34-V19</f>
        <v>0</v>
      </c>
      <c r="BA19" s="6"/>
      <c r="BB19" s="126"/>
      <c r="BC19" s="126"/>
      <c r="BD19" s="126"/>
      <c r="BE19" s="126"/>
      <c r="BF19" s="126"/>
      <c r="BG19" s="126"/>
      <c r="BH19" s="6"/>
      <c r="BI19" s="6"/>
      <c r="BJ19" s="6"/>
      <c r="BK19" s="6"/>
      <c r="BL19" s="6"/>
      <c r="BM19" s="6"/>
      <c r="BN19" s="6"/>
      <c r="BO19" s="6"/>
      <c r="BP19" s="6"/>
      <c r="BQ19" s="6"/>
      <c r="BR19" s="6"/>
      <c r="BS19" s="6"/>
      <c r="BT19" s="6"/>
      <c r="BU19" s="6"/>
      <c r="BV19" s="6"/>
      <c r="BW19" s="6"/>
      <c r="BX19" s="6"/>
      <c r="BY19" s="6"/>
      <c r="BZ19" s="6"/>
      <c r="CA19" s="6"/>
      <c r="CB19" s="6"/>
    </row>
    <row r="20" spans="1:80" s="127" customFormat="1" ht="7.5" customHeight="1">
      <c r="A20" s="111"/>
      <c r="B20" s="111"/>
      <c r="C20" s="111"/>
      <c r="D20" s="111"/>
      <c r="E20" s="111"/>
      <c r="F20" s="111"/>
      <c r="G20" s="112"/>
      <c r="H20" s="128"/>
      <c r="I20" s="129"/>
      <c r="J20" s="130"/>
      <c r="K20" s="130"/>
      <c r="L20" s="130"/>
      <c r="M20" s="130"/>
      <c r="N20" s="130"/>
      <c r="O20" s="131"/>
      <c r="P20" s="132"/>
      <c r="Q20" s="133"/>
      <c r="R20" s="133"/>
      <c r="S20" s="133"/>
      <c r="T20" s="133"/>
      <c r="U20" s="133"/>
      <c r="V20" s="133"/>
      <c r="W20" s="134"/>
      <c r="X20" s="134" t="s">
        <v>112</v>
      </c>
      <c r="Y20" s="134" t="s">
        <v>108</v>
      </c>
      <c r="Z20" s="134" t="s">
        <v>109</v>
      </c>
      <c r="AA20" s="134" t="s">
        <v>110</v>
      </c>
      <c r="AB20" s="135" t="s">
        <v>115</v>
      </c>
      <c r="AC20" s="136"/>
      <c r="AD20" s="136"/>
      <c r="AE20" s="136"/>
      <c r="AF20" s="136"/>
      <c r="AG20" s="136"/>
      <c r="AH20" s="136"/>
      <c r="AI20" s="136"/>
      <c r="AJ20" s="136"/>
      <c r="AK20" s="136"/>
      <c r="AL20" s="136"/>
      <c r="AM20" s="136"/>
      <c r="AN20" s="136"/>
      <c r="AO20" s="136"/>
      <c r="AP20" s="136"/>
      <c r="AQ20" s="137">
        <f t="shared" si="0"/>
        <v>0</v>
      </c>
      <c r="AR20" s="138">
        <f t="shared" si="0"/>
        <v>0</v>
      </c>
      <c r="AS20" s="125">
        <f t="shared" si="1"/>
        <v>0</v>
      </c>
      <c r="AT20" s="125">
        <f t="shared" si="1"/>
        <v>0</v>
      </c>
      <c r="AU20" s="125">
        <f t="shared" si="2"/>
        <v>0</v>
      </c>
      <c r="AV20" s="6"/>
      <c r="AW20" s="125">
        <f>+'[2]METAS'!S20:S35-S20</f>
        <v>0</v>
      </c>
      <c r="AX20" s="125">
        <f>+'[2]METAS'!T20:T35-T20</f>
        <v>0</v>
      </c>
      <c r="AY20" s="125">
        <f>+'[2]METAS'!U20:U35-U20</f>
        <v>0</v>
      </c>
      <c r="AZ20" s="125">
        <f>+'[2]METAS'!V20:V35-V20</f>
        <v>0</v>
      </c>
      <c r="BA20" s="6"/>
      <c r="BB20" s="126"/>
      <c r="BC20" s="126"/>
      <c r="BD20" s="126"/>
      <c r="BE20" s="126"/>
      <c r="BF20" s="126"/>
      <c r="BG20" s="126"/>
      <c r="BH20" s="6"/>
      <c r="BI20" s="6"/>
      <c r="BJ20" s="6"/>
      <c r="BK20" s="6"/>
      <c r="BL20" s="6"/>
      <c r="BM20" s="6"/>
      <c r="BN20" s="6"/>
      <c r="BO20" s="6"/>
      <c r="BP20" s="6"/>
      <c r="BQ20" s="6"/>
      <c r="BR20" s="6"/>
      <c r="BS20" s="6"/>
      <c r="BT20" s="6"/>
      <c r="BU20" s="6"/>
      <c r="BV20" s="6"/>
      <c r="BW20" s="6"/>
      <c r="BX20" s="6"/>
      <c r="BY20" s="6"/>
      <c r="BZ20" s="6"/>
      <c r="CA20" s="6"/>
      <c r="CB20" s="6"/>
    </row>
    <row r="21" spans="1:80" s="127" customFormat="1" ht="7.5" customHeight="1">
      <c r="A21" s="111"/>
      <c r="B21" s="111"/>
      <c r="C21" s="111"/>
      <c r="D21" s="111"/>
      <c r="E21" s="111"/>
      <c r="F21" s="111"/>
      <c r="G21" s="112"/>
      <c r="H21" s="128"/>
      <c r="I21" s="129"/>
      <c r="J21" s="130"/>
      <c r="K21" s="130"/>
      <c r="L21" s="130"/>
      <c r="M21" s="130"/>
      <c r="N21" s="130"/>
      <c r="O21" s="131"/>
      <c r="P21" s="132"/>
      <c r="Q21" s="133"/>
      <c r="R21" s="133"/>
      <c r="S21" s="133"/>
      <c r="T21" s="133"/>
      <c r="U21" s="133"/>
      <c r="V21" s="133"/>
      <c r="W21" s="134"/>
      <c r="X21" s="134" t="s">
        <v>112</v>
      </c>
      <c r="Y21" s="134" t="s">
        <v>108</v>
      </c>
      <c r="Z21" s="134" t="s">
        <v>109</v>
      </c>
      <c r="AA21" s="134" t="s">
        <v>110</v>
      </c>
      <c r="AB21" s="135" t="s">
        <v>116</v>
      </c>
      <c r="AC21" s="136"/>
      <c r="AD21" s="136"/>
      <c r="AE21" s="136"/>
      <c r="AF21" s="136"/>
      <c r="AG21" s="136"/>
      <c r="AH21" s="136"/>
      <c r="AI21" s="136"/>
      <c r="AJ21" s="136"/>
      <c r="AK21" s="136"/>
      <c r="AL21" s="136"/>
      <c r="AM21" s="136"/>
      <c r="AN21" s="136"/>
      <c r="AO21" s="136"/>
      <c r="AP21" s="136"/>
      <c r="AQ21" s="137">
        <f t="shared" si="0"/>
        <v>0</v>
      </c>
      <c r="AR21" s="138">
        <f t="shared" si="0"/>
        <v>0</v>
      </c>
      <c r="AS21" s="125">
        <f t="shared" si="1"/>
        <v>0</v>
      </c>
      <c r="AT21" s="125">
        <f t="shared" si="1"/>
        <v>0</v>
      </c>
      <c r="AU21" s="125">
        <f t="shared" si="2"/>
        <v>0</v>
      </c>
      <c r="AV21" s="6"/>
      <c r="AW21" s="125">
        <f>+'[2]METAS'!S21:S36-S21</f>
        <v>0</v>
      </c>
      <c r="AX21" s="125">
        <f>+'[2]METAS'!T21:T36-T21</f>
        <v>0</v>
      </c>
      <c r="AY21" s="125">
        <f>+'[2]METAS'!U21:U36-U21</f>
        <v>0</v>
      </c>
      <c r="AZ21" s="125">
        <f>+'[2]METAS'!V21:V36-V21</f>
        <v>0</v>
      </c>
      <c r="BA21" s="6"/>
      <c r="BB21" s="126"/>
      <c r="BC21" s="126"/>
      <c r="BD21" s="126"/>
      <c r="BE21" s="126"/>
      <c r="BF21" s="126"/>
      <c r="BG21" s="126"/>
      <c r="BH21" s="6"/>
      <c r="BI21" s="6"/>
      <c r="BJ21" s="6"/>
      <c r="BK21" s="6"/>
      <c r="BL21" s="6"/>
      <c r="BM21" s="6"/>
      <c r="BN21" s="6"/>
      <c r="BO21" s="6"/>
      <c r="BP21" s="6"/>
      <c r="BQ21" s="6"/>
      <c r="BR21" s="6"/>
      <c r="BS21" s="6"/>
      <c r="BT21" s="6"/>
      <c r="BU21" s="6"/>
      <c r="BV21" s="6"/>
      <c r="BW21" s="6"/>
      <c r="BX21" s="6"/>
      <c r="BY21" s="6"/>
      <c r="BZ21" s="6"/>
      <c r="CA21" s="6"/>
      <c r="CB21" s="6"/>
    </row>
    <row r="22" spans="1:80" s="127" customFormat="1" ht="7.5" customHeight="1">
      <c r="A22" s="111"/>
      <c r="B22" s="111"/>
      <c r="C22" s="111"/>
      <c r="D22" s="111"/>
      <c r="E22" s="111"/>
      <c r="F22" s="111"/>
      <c r="G22" s="112"/>
      <c r="H22" s="128"/>
      <c r="I22" s="129"/>
      <c r="J22" s="130"/>
      <c r="K22" s="130"/>
      <c r="L22" s="130"/>
      <c r="M22" s="130"/>
      <c r="N22" s="130"/>
      <c r="O22" s="131"/>
      <c r="P22" s="132"/>
      <c r="Q22" s="133"/>
      <c r="R22" s="133"/>
      <c r="S22" s="133"/>
      <c r="T22" s="133"/>
      <c r="U22" s="133"/>
      <c r="V22" s="133"/>
      <c r="W22" s="134"/>
      <c r="X22" s="134" t="s">
        <v>112</v>
      </c>
      <c r="Y22" s="134" t="s">
        <v>108</v>
      </c>
      <c r="Z22" s="134" t="s">
        <v>109</v>
      </c>
      <c r="AA22" s="134" t="s">
        <v>110</v>
      </c>
      <c r="AB22" s="139" t="s">
        <v>117</v>
      </c>
      <c r="AC22" s="136"/>
      <c r="AD22" s="136"/>
      <c r="AE22" s="136"/>
      <c r="AF22" s="136"/>
      <c r="AG22" s="136"/>
      <c r="AH22" s="136"/>
      <c r="AI22" s="136"/>
      <c r="AJ22" s="136"/>
      <c r="AK22" s="136"/>
      <c r="AL22" s="136"/>
      <c r="AM22" s="136"/>
      <c r="AN22" s="136"/>
      <c r="AO22" s="136"/>
      <c r="AP22" s="136"/>
      <c r="AQ22" s="137">
        <f t="shared" si="0"/>
        <v>0</v>
      </c>
      <c r="AR22" s="138">
        <f t="shared" si="0"/>
        <v>0</v>
      </c>
      <c r="AS22" s="125">
        <f t="shared" si="1"/>
        <v>0</v>
      </c>
      <c r="AT22" s="125">
        <f t="shared" si="1"/>
        <v>0</v>
      </c>
      <c r="AU22" s="125">
        <f t="shared" si="2"/>
        <v>0</v>
      </c>
      <c r="AV22" s="6"/>
      <c r="AW22" s="125">
        <f>+'[2]METAS'!S22:S37-S22</f>
        <v>0</v>
      </c>
      <c r="AX22" s="125">
        <f>+'[2]METAS'!T22:T37-T22</f>
        <v>0</v>
      </c>
      <c r="AY22" s="125">
        <f>+'[2]METAS'!U22:U37-U22</f>
        <v>0</v>
      </c>
      <c r="AZ22" s="125">
        <f>+'[2]METAS'!V22:V37-V22</f>
        <v>0</v>
      </c>
      <c r="BA22" s="6"/>
      <c r="BB22" s="126"/>
      <c r="BC22" s="126"/>
      <c r="BD22" s="126"/>
      <c r="BE22" s="126"/>
      <c r="BF22" s="126"/>
      <c r="BG22" s="126"/>
      <c r="BH22" s="6"/>
      <c r="BI22" s="6"/>
      <c r="BJ22" s="6"/>
      <c r="BK22" s="6"/>
      <c r="BL22" s="6"/>
      <c r="BM22" s="6"/>
      <c r="BN22" s="6"/>
      <c r="BO22" s="6"/>
      <c r="BP22" s="6"/>
      <c r="BQ22" s="6"/>
      <c r="BR22" s="6"/>
      <c r="BS22" s="6"/>
      <c r="BT22" s="6"/>
      <c r="BU22" s="6"/>
      <c r="BV22" s="6"/>
      <c r="BW22" s="6"/>
      <c r="BX22" s="6"/>
      <c r="BY22" s="6"/>
      <c r="BZ22" s="6"/>
      <c r="CA22" s="6"/>
      <c r="CB22" s="6"/>
    </row>
    <row r="23" spans="1:80" s="127" customFormat="1" ht="7.5" customHeight="1">
      <c r="A23" s="111"/>
      <c r="B23" s="111"/>
      <c r="C23" s="111"/>
      <c r="D23" s="111"/>
      <c r="E23" s="111"/>
      <c r="F23" s="111"/>
      <c r="G23" s="112"/>
      <c r="H23" s="128"/>
      <c r="I23" s="129"/>
      <c r="J23" s="130"/>
      <c r="K23" s="130"/>
      <c r="L23" s="130"/>
      <c r="M23" s="130"/>
      <c r="N23" s="130"/>
      <c r="O23" s="131"/>
      <c r="P23" s="132"/>
      <c r="Q23" s="133"/>
      <c r="R23" s="133"/>
      <c r="S23" s="133"/>
      <c r="T23" s="133"/>
      <c r="U23" s="133"/>
      <c r="V23" s="133"/>
      <c r="W23" s="134"/>
      <c r="X23" s="134" t="s">
        <v>112</v>
      </c>
      <c r="Y23" s="134" t="s">
        <v>108</v>
      </c>
      <c r="Z23" s="134" t="s">
        <v>109</v>
      </c>
      <c r="AA23" s="134" t="s">
        <v>110</v>
      </c>
      <c r="AB23" s="140" t="s">
        <v>118</v>
      </c>
      <c r="AC23" s="141">
        <f aca="true" t="shared" si="3" ref="AC23:AR23">SUM(AC17:AC22)</f>
        <v>0</v>
      </c>
      <c r="AD23" s="141">
        <f t="shared" si="3"/>
        <v>0</v>
      </c>
      <c r="AE23" s="141">
        <f t="shared" si="3"/>
        <v>0</v>
      </c>
      <c r="AF23" s="141">
        <f t="shared" si="3"/>
        <v>0</v>
      </c>
      <c r="AG23" s="141">
        <f t="shared" si="3"/>
        <v>0</v>
      </c>
      <c r="AH23" s="141">
        <f t="shared" si="3"/>
        <v>0</v>
      </c>
      <c r="AI23" s="141">
        <f t="shared" si="3"/>
        <v>0</v>
      </c>
      <c r="AJ23" s="141">
        <f t="shared" si="3"/>
        <v>0</v>
      </c>
      <c r="AK23" s="141">
        <f t="shared" si="3"/>
        <v>0</v>
      </c>
      <c r="AL23" s="141">
        <f t="shared" si="3"/>
        <v>0</v>
      </c>
      <c r="AM23" s="141">
        <f t="shared" si="3"/>
        <v>0</v>
      </c>
      <c r="AN23" s="141">
        <f t="shared" si="3"/>
        <v>0</v>
      </c>
      <c r="AO23" s="141">
        <f t="shared" si="3"/>
        <v>0</v>
      </c>
      <c r="AP23" s="141">
        <f t="shared" si="3"/>
        <v>0</v>
      </c>
      <c r="AQ23" s="141">
        <f t="shared" si="3"/>
        <v>0</v>
      </c>
      <c r="AR23" s="142">
        <f t="shared" si="3"/>
        <v>0</v>
      </c>
      <c r="AS23" s="125">
        <f t="shared" si="1"/>
        <v>0</v>
      </c>
      <c r="AT23" s="125">
        <f t="shared" si="1"/>
        <v>0</v>
      </c>
      <c r="AU23" s="125">
        <f t="shared" si="2"/>
        <v>0</v>
      </c>
      <c r="AV23" s="6"/>
      <c r="AW23" s="125">
        <f>+'[2]METAS'!S23:S38-S23</f>
        <v>0</v>
      </c>
      <c r="AX23" s="125">
        <f>+'[2]METAS'!T23:T38-T23</f>
        <v>0</v>
      </c>
      <c r="AY23" s="125">
        <f>+'[2]METAS'!U23:U38-U23</f>
        <v>0</v>
      </c>
      <c r="AZ23" s="125">
        <f>+'[2]METAS'!V23:V38-V23</f>
        <v>0</v>
      </c>
      <c r="BA23" s="6"/>
      <c r="BB23" s="126"/>
      <c r="BC23" s="126"/>
      <c r="BD23" s="126"/>
      <c r="BE23" s="126"/>
      <c r="BF23" s="126"/>
      <c r="BG23" s="126"/>
      <c r="BH23" s="6"/>
      <c r="BI23" s="6"/>
      <c r="BJ23" s="6"/>
      <c r="BK23" s="6"/>
      <c r="BL23" s="6"/>
      <c r="BM23" s="6"/>
      <c r="BN23" s="6"/>
      <c r="BO23" s="6"/>
      <c r="BP23" s="6"/>
      <c r="BQ23" s="6"/>
      <c r="BR23" s="6"/>
      <c r="BS23" s="6"/>
      <c r="BT23" s="6"/>
      <c r="BU23" s="6"/>
      <c r="BV23" s="6"/>
      <c r="BW23" s="6"/>
      <c r="BX23" s="6"/>
      <c r="BY23" s="6"/>
      <c r="BZ23" s="6"/>
      <c r="CA23" s="6"/>
      <c r="CB23" s="6"/>
    </row>
    <row r="24" spans="1:80" s="127" customFormat="1" ht="7.5" customHeight="1">
      <c r="A24" s="111"/>
      <c r="B24" s="111"/>
      <c r="C24" s="111"/>
      <c r="D24" s="111"/>
      <c r="E24" s="111"/>
      <c r="F24" s="111"/>
      <c r="G24" s="112"/>
      <c r="H24" s="128"/>
      <c r="I24" s="129"/>
      <c r="J24" s="130"/>
      <c r="K24" s="130"/>
      <c r="L24" s="130"/>
      <c r="M24" s="130"/>
      <c r="N24" s="130"/>
      <c r="O24" s="131"/>
      <c r="P24" s="132"/>
      <c r="Q24" s="133"/>
      <c r="R24" s="133"/>
      <c r="S24" s="133"/>
      <c r="T24" s="133"/>
      <c r="U24" s="133"/>
      <c r="V24" s="133"/>
      <c r="W24" s="134"/>
      <c r="X24" s="134" t="s">
        <v>112</v>
      </c>
      <c r="Y24" s="134" t="s">
        <v>108</v>
      </c>
      <c r="Z24" s="134" t="s">
        <v>109</v>
      </c>
      <c r="AA24" s="134" t="s">
        <v>110</v>
      </c>
      <c r="AB24" s="135" t="s">
        <v>119</v>
      </c>
      <c r="AC24" s="136"/>
      <c r="AD24" s="136"/>
      <c r="AE24" s="136"/>
      <c r="AF24" s="136"/>
      <c r="AG24" s="136"/>
      <c r="AH24" s="136"/>
      <c r="AI24" s="136"/>
      <c r="AJ24" s="136"/>
      <c r="AK24" s="136"/>
      <c r="AL24" s="136"/>
      <c r="AM24" s="136"/>
      <c r="AN24" s="136"/>
      <c r="AO24" s="136"/>
      <c r="AP24" s="136"/>
      <c r="AQ24" s="137">
        <f>+AC24+AE24+AG24+AI24+AK24+AM24+AO24</f>
        <v>0</v>
      </c>
      <c r="AR24" s="138">
        <f aca="true" t="shared" si="4" ref="AR24:AR30">+AD24+AF24+AH24+AJ24+AL24+AN24+AP24</f>
        <v>0</v>
      </c>
      <c r="AS24" s="125">
        <f t="shared" si="1"/>
        <v>0</v>
      </c>
      <c r="AT24" s="125">
        <f t="shared" si="1"/>
        <v>0</v>
      </c>
      <c r="AU24" s="125">
        <f t="shared" si="2"/>
        <v>0</v>
      </c>
      <c r="AV24" s="6"/>
      <c r="AW24" s="125">
        <f>+'[2]METAS'!S24:S39-S24</f>
        <v>0</v>
      </c>
      <c r="AX24" s="125">
        <f>+'[2]METAS'!T24:T39-T24</f>
        <v>0</v>
      </c>
      <c r="AY24" s="125">
        <f>+'[2]METAS'!U24:U39-U24</f>
        <v>0</v>
      </c>
      <c r="AZ24" s="125">
        <f>+'[2]METAS'!V24:V39-V24</f>
        <v>0</v>
      </c>
      <c r="BA24" s="6"/>
      <c r="BB24" s="126"/>
      <c r="BC24" s="126"/>
      <c r="BD24" s="126"/>
      <c r="BE24" s="126"/>
      <c r="BF24" s="126"/>
      <c r="BG24" s="126"/>
      <c r="BH24" s="6"/>
      <c r="BI24" s="6"/>
      <c r="BJ24" s="6"/>
      <c r="BK24" s="6"/>
      <c r="BL24" s="6"/>
      <c r="BM24" s="6"/>
      <c r="BN24" s="6"/>
      <c r="BO24" s="6"/>
      <c r="BP24" s="6"/>
      <c r="BQ24" s="6"/>
      <c r="BR24" s="6"/>
      <c r="BS24" s="6"/>
      <c r="BT24" s="6"/>
      <c r="BU24" s="6"/>
      <c r="BV24" s="6"/>
      <c r="BW24" s="6"/>
      <c r="BX24" s="6"/>
      <c r="BY24" s="6"/>
      <c r="BZ24" s="6"/>
      <c r="CA24" s="6"/>
      <c r="CB24" s="6"/>
    </row>
    <row r="25" spans="1:80" s="127" customFormat="1" ht="7.5" customHeight="1">
      <c r="A25" s="111"/>
      <c r="B25" s="111"/>
      <c r="C25" s="111"/>
      <c r="D25" s="111"/>
      <c r="E25" s="111"/>
      <c r="F25" s="111"/>
      <c r="G25" s="112"/>
      <c r="H25" s="128"/>
      <c r="I25" s="129"/>
      <c r="J25" s="130"/>
      <c r="K25" s="130"/>
      <c r="L25" s="130"/>
      <c r="M25" s="130"/>
      <c r="N25" s="130"/>
      <c r="O25" s="131"/>
      <c r="P25" s="132"/>
      <c r="Q25" s="133"/>
      <c r="R25" s="133"/>
      <c r="S25" s="133"/>
      <c r="T25" s="133"/>
      <c r="U25" s="133"/>
      <c r="V25" s="133"/>
      <c r="W25" s="134"/>
      <c r="X25" s="134" t="s">
        <v>112</v>
      </c>
      <c r="Y25" s="134" t="s">
        <v>108</v>
      </c>
      <c r="Z25" s="134" t="s">
        <v>109</v>
      </c>
      <c r="AA25" s="134" t="s">
        <v>110</v>
      </c>
      <c r="AB25" s="135" t="s">
        <v>120</v>
      </c>
      <c r="AC25" s="136"/>
      <c r="AD25" s="136"/>
      <c r="AE25" s="136"/>
      <c r="AF25" s="136"/>
      <c r="AG25" s="136"/>
      <c r="AH25" s="136"/>
      <c r="AI25" s="136"/>
      <c r="AJ25" s="136"/>
      <c r="AK25" s="136"/>
      <c r="AL25" s="136"/>
      <c r="AM25" s="136"/>
      <c r="AN25" s="136"/>
      <c r="AO25" s="136"/>
      <c r="AP25" s="136"/>
      <c r="AQ25" s="137">
        <f aca="true" t="shared" si="5" ref="AQ25:AQ30">+AC25+AE25+AG25+AI25+AK25+AM25+AO25</f>
        <v>0</v>
      </c>
      <c r="AR25" s="138">
        <f t="shared" si="4"/>
        <v>0</v>
      </c>
      <c r="AS25" s="125">
        <f t="shared" si="1"/>
        <v>0</v>
      </c>
      <c r="AT25" s="125">
        <f t="shared" si="1"/>
        <v>0</v>
      </c>
      <c r="AU25" s="125">
        <f t="shared" si="2"/>
        <v>0</v>
      </c>
      <c r="AV25" s="6"/>
      <c r="AW25" s="125">
        <f>+'[2]METAS'!S25:S40-S25</f>
        <v>0</v>
      </c>
      <c r="AX25" s="125">
        <f>+'[2]METAS'!T25:T40-T25</f>
        <v>0</v>
      </c>
      <c r="AY25" s="125">
        <f>+'[2]METAS'!U25:U40-U25</f>
        <v>0</v>
      </c>
      <c r="AZ25" s="125">
        <f>+'[2]METAS'!V25:V40-V25</f>
        <v>0</v>
      </c>
      <c r="BA25" s="6"/>
      <c r="BB25" s="126"/>
      <c r="BC25" s="126"/>
      <c r="BD25" s="126"/>
      <c r="BE25" s="126"/>
      <c r="BF25" s="126"/>
      <c r="BG25" s="126"/>
      <c r="BH25" s="6"/>
      <c r="BI25" s="6"/>
      <c r="BJ25" s="6"/>
      <c r="BK25" s="6"/>
      <c r="BL25" s="6"/>
      <c r="BM25" s="6"/>
      <c r="BN25" s="6"/>
      <c r="BO25" s="6"/>
      <c r="BP25" s="6"/>
      <c r="BQ25" s="6"/>
      <c r="BR25" s="6"/>
      <c r="BS25" s="6"/>
      <c r="BT25" s="6"/>
      <c r="BU25" s="6"/>
      <c r="BV25" s="6"/>
      <c r="BW25" s="6"/>
      <c r="BX25" s="6"/>
      <c r="BY25" s="6"/>
      <c r="BZ25" s="6"/>
      <c r="CA25" s="6"/>
      <c r="CB25" s="6"/>
    </row>
    <row r="26" spans="1:80" s="127" customFormat="1" ht="7.5" customHeight="1">
      <c r="A26" s="111"/>
      <c r="B26" s="111"/>
      <c r="C26" s="111"/>
      <c r="D26" s="111"/>
      <c r="E26" s="111"/>
      <c r="F26" s="111"/>
      <c r="G26" s="112"/>
      <c r="H26" s="128"/>
      <c r="I26" s="129"/>
      <c r="J26" s="130"/>
      <c r="K26" s="130"/>
      <c r="L26" s="130"/>
      <c r="M26" s="130"/>
      <c r="N26" s="130"/>
      <c r="O26" s="131"/>
      <c r="P26" s="132"/>
      <c r="Q26" s="133"/>
      <c r="R26" s="133"/>
      <c r="S26" s="133"/>
      <c r="T26" s="133"/>
      <c r="U26" s="133"/>
      <c r="V26" s="133"/>
      <c r="W26" s="134"/>
      <c r="X26" s="134" t="s">
        <v>112</v>
      </c>
      <c r="Y26" s="134" t="s">
        <v>108</v>
      </c>
      <c r="Z26" s="134" t="s">
        <v>109</v>
      </c>
      <c r="AA26" s="134" t="s">
        <v>110</v>
      </c>
      <c r="AB26" s="139" t="s">
        <v>121</v>
      </c>
      <c r="AC26" s="136"/>
      <c r="AD26" s="136"/>
      <c r="AE26" s="136"/>
      <c r="AF26" s="136"/>
      <c r="AG26" s="136"/>
      <c r="AH26" s="136"/>
      <c r="AI26" s="136"/>
      <c r="AJ26" s="136"/>
      <c r="AK26" s="136"/>
      <c r="AL26" s="136"/>
      <c r="AM26" s="136"/>
      <c r="AN26" s="136"/>
      <c r="AO26" s="136"/>
      <c r="AP26" s="136"/>
      <c r="AQ26" s="137">
        <f t="shared" si="5"/>
        <v>0</v>
      </c>
      <c r="AR26" s="138">
        <f t="shared" si="4"/>
        <v>0</v>
      </c>
      <c r="AS26" s="125">
        <f t="shared" si="1"/>
        <v>0</v>
      </c>
      <c r="AT26" s="125">
        <f t="shared" si="1"/>
        <v>0</v>
      </c>
      <c r="AU26" s="125">
        <f t="shared" si="2"/>
        <v>0</v>
      </c>
      <c r="AV26" s="6"/>
      <c r="AW26" s="125">
        <f>+'[2]METAS'!S26:S41-S26</f>
        <v>0</v>
      </c>
      <c r="AX26" s="125">
        <f>+'[2]METAS'!T26:T41-T26</f>
        <v>0</v>
      </c>
      <c r="AY26" s="125">
        <f>+'[2]METAS'!U26:U41-U26</f>
        <v>0</v>
      </c>
      <c r="AZ26" s="125">
        <f>+'[2]METAS'!V26:V41-V26</f>
        <v>0</v>
      </c>
      <c r="BA26" s="6"/>
      <c r="BB26" s="126"/>
      <c r="BC26" s="126"/>
      <c r="BD26" s="126"/>
      <c r="BE26" s="126"/>
      <c r="BF26" s="126"/>
      <c r="BG26" s="126"/>
      <c r="BH26" s="6"/>
      <c r="BI26" s="6"/>
      <c r="BJ26" s="6"/>
      <c r="BK26" s="6"/>
      <c r="BL26" s="6"/>
      <c r="BM26" s="6"/>
      <c r="BN26" s="6"/>
      <c r="BO26" s="6"/>
      <c r="BP26" s="6"/>
      <c r="BQ26" s="6"/>
      <c r="BR26" s="6"/>
      <c r="BS26" s="6"/>
      <c r="BT26" s="6"/>
      <c r="BU26" s="6"/>
      <c r="BV26" s="6"/>
      <c r="BW26" s="6"/>
      <c r="BX26" s="6"/>
      <c r="BY26" s="6"/>
      <c r="BZ26" s="6"/>
      <c r="CA26" s="6"/>
      <c r="CB26" s="6"/>
    </row>
    <row r="27" spans="1:80" s="127" customFormat="1" ht="7.5" customHeight="1">
      <c r="A27" s="111"/>
      <c r="B27" s="111"/>
      <c r="C27" s="111"/>
      <c r="D27" s="111"/>
      <c r="E27" s="111"/>
      <c r="F27" s="111"/>
      <c r="G27" s="112"/>
      <c r="H27" s="128"/>
      <c r="I27" s="129"/>
      <c r="J27" s="130"/>
      <c r="K27" s="130"/>
      <c r="L27" s="130"/>
      <c r="M27" s="130"/>
      <c r="N27" s="130"/>
      <c r="O27" s="131"/>
      <c r="P27" s="132"/>
      <c r="Q27" s="133"/>
      <c r="R27" s="133"/>
      <c r="S27" s="133"/>
      <c r="T27" s="133"/>
      <c r="U27" s="133"/>
      <c r="V27" s="133"/>
      <c r="W27" s="134"/>
      <c r="X27" s="134" t="s">
        <v>112</v>
      </c>
      <c r="Y27" s="134" t="s">
        <v>108</v>
      </c>
      <c r="Z27" s="134" t="s">
        <v>109</v>
      </c>
      <c r="AA27" s="134" t="s">
        <v>110</v>
      </c>
      <c r="AB27" s="139" t="s">
        <v>122</v>
      </c>
      <c r="AC27" s="136"/>
      <c r="AD27" s="136"/>
      <c r="AE27" s="136"/>
      <c r="AF27" s="136"/>
      <c r="AG27" s="136"/>
      <c r="AH27" s="136"/>
      <c r="AI27" s="136"/>
      <c r="AJ27" s="136"/>
      <c r="AK27" s="136"/>
      <c r="AL27" s="136"/>
      <c r="AM27" s="136"/>
      <c r="AN27" s="136"/>
      <c r="AO27" s="136"/>
      <c r="AP27" s="136"/>
      <c r="AQ27" s="137">
        <f t="shared" si="5"/>
        <v>0</v>
      </c>
      <c r="AR27" s="138">
        <f t="shared" si="4"/>
        <v>0</v>
      </c>
      <c r="AS27" s="125">
        <f t="shared" si="1"/>
        <v>0</v>
      </c>
      <c r="AT27" s="125">
        <f t="shared" si="1"/>
        <v>0</v>
      </c>
      <c r="AU27" s="125">
        <f t="shared" si="2"/>
        <v>0</v>
      </c>
      <c r="AV27" s="6"/>
      <c r="AW27" s="125">
        <f>+'[2]METAS'!S27:S42-S27</f>
        <v>0</v>
      </c>
      <c r="AX27" s="125">
        <f>+'[2]METAS'!T27:T42-T27</f>
        <v>0</v>
      </c>
      <c r="AY27" s="125">
        <f>+'[2]METAS'!U27:U42-U27</f>
        <v>0</v>
      </c>
      <c r="AZ27" s="125">
        <f>+'[2]METAS'!V27:V42-V27</f>
        <v>0</v>
      </c>
      <c r="BA27" s="6"/>
      <c r="BB27" s="126"/>
      <c r="BC27" s="126"/>
      <c r="BD27" s="126"/>
      <c r="BE27" s="126"/>
      <c r="BF27" s="126"/>
      <c r="BG27" s="126"/>
      <c r="BH27" s="6"/>
      <c r="BI27" s="6"/>
      <c r="BJ27" s="6"/>
      <c r="BK27" s="6"/>
      <c r="BL27" s="6"/>
      <c r="BM27" s="6"/>
      <c r="BN27" s="6"/>
      <c r="BO27" s="6"/>
      <c r="BP27" s="6"/>
      <c r="BQ27" s="6"/>
      <c r="BR27" s="6"/>
      <c r="BS27" s="6"/>
      <c r="BT27" s="6"/>
      <c r="BU27" s="6"/>
      <c r="BV27" s="6"/>
      <c r="BW27" s="6"/>
      <c r="BX27" s="6"/>
      <c r="BY27" s="6"/>
      <c r="BZ27" s="6"/>
      <c r="CA27" s="6"/>
      <c r="CB27" s="6"/>
    </row>
    <row r="28" spans="1:80" s="127" customFormat="1" ht="7.5" customHeight="1">
      <c r="A28" s="111"/>
      <c r="B28" s="111"/>
      <c r="C28" s="111"/>
      <c r="D28" s="111"/>
      <c r="E28" s="111"/>
      <c r="F28" s="111"/>
      <c r="G28" s="112"/>
      <c r="H28" s="128"/>
      <c r="I28" s="129"/>
      <c r="J28" s="130"/>
      <c r="K28" s="130"/>
      <c r="L28" s="130"/>
      <c r="M28" s="130"/>
      <c r="N28" s="130"/>
      <c r="O28" s="131"/>
      <c r="P28" s="132"/>
      <c r="Q28" s="133"/>
      <c r="R28" s="133"/>
      <c r="S28" s="133"/>
      <c r="T28" s="133"/>
      <c r="U28" s="133"/>
      <c r="V28" s="133"/>
      <c r="W28" s="134"/>
      <c r="X28" s="134" t="s">
        <v>112</v>
      </c>
      <c r="Y28" s="134" t="s">
        <v>108</v>
      </c>
      <c r="Z28" s="134" t="s">
        <v>109</v>
      </c>
      <c r="AA28" s="134" t="s">
        <v>110</v>
      </c>
      <c r="AB28" s="139" t="s">
        <v>123</v>
      </c>
      <c r="AC28" s="136"/>
      <c r="AD28" s="136"/>
      <c r="AE28" s="136"/>
      <c r="AF28" s="136"/>
      <c r="AG28" s="136"/>
      <c r="AH28" s="136"/>
      <c r="AI28" s="136"/>
      <c r="AJ28" s="136"/>
      <c r="AK28" s="136"/>
      <c r="AL28" s="136"/>
      <c r="AM28" s="136"/>
      <c r="AN28" s="136"/>
      <c r="AO28" s="136"/>
      <c r="AP28" s="136"/>
      <c r="AQ28" s="137">
        <f t="shared" si="5"/>
        <v>0</v>
      </c>
      <c r="AR28" s="138">
        <f t="shared" si="4"/>
        <v>0</v>
      </c>
      <c r="AS28" s="125">
        <f t="shared" si="1"/>
        <v>0</v>
      </c>
      <c r="AT28" s="125">
        <f t="shared" si="1"/>
        <v>0</v>
      </c>
      <c r="AU28" s="125">
        <f t="shared" si="2"/>
        <v>0</v>
      </c>
      <c r="AV28" s="6"/>
      <c r="AW28" s="125">
        <f>+'[2]METAS'!S28:S43-S28</f>
        <v>0</v>
      </c>
      <c r="AX28" s="125">
        <f>+'[2]METAS'!T28:T43-T28</f>
        <v>0</v>
      </c>
      <c r="AY28" s="125">
        <f>+'[2]METAS'!U28:U43-U28</f>
        <v>0</v>
      </c>
      <c r="AZ28" s="125">
        <f>+'[2]METAS'!V28:V43-V28</f>
        <v>0</v>
      </c>
      <c r="BA28" s="6"/>
      <c r="BB28" s="126"/>
      <c r="BC28" s="126"/>
      <c r="BD28" s="126"/>
      <c r="BE28" s="126"/>
      <c r="BF28" s="126"/>
      <c r="BG28" s="126"/>
      <c r="BH28" s="6"/>
      <c r="BI28" s="6"/>
      <c r="BJ28" s="6"/>
      <c r="BK28" s="6"/>
      <c r="BL28" s="6"/>
      <c r="BM28" s="6"/>
      <c r="BN28" s="6"/>
      <c r="BO28" s="6"/>
      <c r="BP28" s="6"/>
      <c r="BQ28" s="6"/>
      <c r="BR28" s="6"/>
      <c r="BS28" s="6"/>
      <c r="BT28" s="6"/>
      <c r="BU28" s="6"/>
      <c r="BV28" s="6"/>
      <c r="BW28" s="6"/>
      <c r="BX28" s="6"/>
      <c r="BY28" s="6"/>
      <c r="BZ28" s="6"/>
      <c r="CA28" s="6"/>
      <c r="CB28" s="6"/>
    </row>
    <row r="29" spans="1:80" s="127" customFormat="1" ht="7.5" customHeight="1">
      <c r="A29" s="111"/>
      <c r="B29" s="111"/>
      <c r="C29" s="111"/>
      <c r="D29" s="111"/>
      <c r="E29" s="111"/>
      <c r="F29" s="111"/>
      <c r="G29" s="112"/>
      <c r="H29" s="128"/>
      <c r="I29" s="129"/>
      <c r="J29" s="130"/>
      <c r="K29" s="130"/>
      <c r="L29" s="130"/>
      <c r="M29" s="130"/>
      <c r="N29" s="130"/>
      <c r="O29" s="131"/>
      <c r="P29" s="132"/>
      <c r="Q29" s="133"/>
      <c r="R29" s="133"/>
      <c r="S29" s="133"/>
      <c r="T29" s="133"/>
      <c r="U29" s="133"/>
      <c r="V29" s="133"/>
      <c r="W29" s="134"/>
      <c r="X29" s="134" t="s">
        <v>112</v>
      </c>
      <c r="Y29" s="134" t="s">
        <v>108</v>
      </c>
      <c r="Z29" s="134" t="s">
        <v>109</v>
      </c>
      <c r="AA29" s="134" t="s">
        <v>110</v>
      </c>
      <c r="AB29" s="139" t="s">
        <v>124</v>
      </c>
      <c r="AC29" s="136"/>
      <c r="AD29" s="136"/>
      <c r="AE29" s="136"/>
      <c r="AF29" s="136"/>
      <c r="AG29" s="136"/>
      <c r="AH29" s="136"/>
      <c r="AI29" s="136"/>
      <c r="AJ29" s="136"/>
      <c r="AK29" s="136"/>
      <c r="AL29" s="136"/>
      <c r="AM29" s="136"/>
      <c r="AN29" s="136"/>
      <c r="AO29" s="136"/>
      <c r="AP29" s="136"/>
      <c r="AQ29" s="137">
        <f t="shared" si="5"/>
        <v>0</v>
      </c>
      <c r="AR29" s="138">
        <f t="shared" si="4"/>
        <v>0</v>
      </c>
      <c r="AS29" s="125">
        <f t="shared" si="1"/>
        <v>0</v>
      </c>
      <c r="AT29" s="125">
        <f t="shared" si="1"/>
        <v>0</v>
      </c>
      <c r="AU29" s="125">
        <f t="shared" si="2"/>
        <v>0</v>
      </c>
      <c r="AV29" s="6"/>
      <c r="AW29" s="125">
        <f>+'[2]METAS'!S29:S44-S29</f>
        <v>0</v>
      </c>
      <c r="AX29" s="125">
        <f>+'[2]METAS'!T29:T44-T29</f>
        <v>0</v>
      </c>
      <c r="AY29" s="125">
        <f>+'[2]METAS'!U29:U44-U29</f>
        <v>0</v>
      </c>
      <c r="AZ29" s="125">
        <f>+'[2]METAS'!V29:V44-V29</f>
        <v>0</v>
      </c>
      <c r="BA29" s="6"/>
      <c r="BB29" s="126"/>
      <c r="BC29" s="126"/>
      <c r="BD29" s="126"/>
      <c r="BE29" s="126"/>
      <c r="BF29" s="126"/>
      <c r="BG29" s="126"/>
      <c r="BH29" s="6"/>
      <c r="BI29" s="6"/>
      <c r="BJ29" s="6"/>
      <c r="BK29" s="6"/>
      <c r="BL29" s="6"/>
      <c r="BM29" s="6"/>
      <c r="BN29" s="6"/>
      <c r="BO29" s="6"/>
      <c r="BP29" s="6"/>
      <c r="BQ29" s="6"/>
      <c r="BR29" s="6"/>
      <c r="BS29" s="6"/>
      <c r="BT29" s="6"/>
      <c r="BU29" s="6"/>
      <c r="BV29" s="6"/>
      <c r="BW29" s="6"/>
      <c r="BX29" s="6"/>
      <c r="BY29" s="6"/>
      <c r="BZ29" s="6"/>
      <c r="CA29" s="6"/>
      <c r="CB29" s="6"/>
    </row>
    <row r="30" spans="1:80" s="127" customFormat="1" ht="7.5" customHeight="1">
      <c r="A30" s="111"/>
      <c r="B30" s="111"/>
      <c r="C30" s="111"/>
      <c r="D30" s="111"/>
      <c r="E30" s="111"/>
      <c r="F30" s="111"/>
      <c r="G30" s="112"/>
      <c r="H30" s="128"/>
      <c r="I30" s="129"/>
      <c r="J30" s="130"/>
      <c r="K30" s="130"/>
      <c r="L30" s="130"/>
      <c r="M30" s="130"/>
      <c r="N30" s="130"/>
      <c r="O30" s="131"/>
      <c r="P30" s="132"/>
      <c r="Q30" s="133"/>
      <c r="R30" s="133"/>
      <c r="S30" s="133"/>
      <c r="T30" s="133"/>
      <c r="U30" s="133"/>
      <c r="V30" s="133"/>
      <c r="W30" s="134"/>
      <c r="X30" s="134" t="s">
        <v>112</v>
      </c>
      <c r="Y30" s="134" t="s">
        <v>108</v>
      </c>
      <c r="Z30" s="134" t="s">
        <v>109</v>
      </c>
      <c r="AA30" s="134" t="s">
        <v>110</v>
      </c>
      <c r="AB30" s="139" t="s">
        <v>125</v>
      </c>
      <c r="AC30" s="136"/>
      <c r="AD30" s="136"/>
      <c r="AE30" s="136"/>
      <c r="AF30" s="136"/>
      <c r="AG30" s="136"/>
      <c r="AH30" s="136"/>
      <c r="AI30" s="136"/>
      <c r="AJ30" s="136"/>
      <c r="AK30" s="136"/>
      <c r="AL30" s="136"/>
      <c r="AM30" s="136"/>
      <c r="AN30" s="136"/>
      <c r="AO30" s="136"/>
      <c r="AP30" s="136"/>
      <c r="AQ30" s="137">
        <f t="shared" si="5"/>
        <v>0</v>
      </c>
      <c r="AR30" s="138">
        <f t="shared" si="4"/>
        <v>0</v>
      </c>
      <c r="AS30" s="125">
        <f t="shared" si="1"/>
        <v>0</v>
      </c>
      <c r="AT30" s="125">
        <f t="shared" si="1"/>
        <v>0</v>
      </c>
      <c r="AU30" s="125">
        <f t="shared" si="2"/>
        <v>0</v>
      </c>
      <c r="AV30" s="6"/>
      <c r="AW30" s="125">
        <f>+'[2]METAS'!S30:S45-S30</f>
        <v>0</v>
      </c>
      <c r="AX30" s="125">
        <f>+'[2]METAS'!T30:T45-T30</f>
        <v>0</v>
      </c>
      <c r="AY30" s="125">
        <f>+'[2]METAS'!U30:U45-U30</f>
        <v>0</v>
      </c>
      <c r="AZ30" s="125">
        <f>+'[2]METAS'!V30:V45-V30</f>
        <v>0</v>
      </c>
      <c r="BA30" s="6"/>
      <c r="BB30" s="126"/>
      <c r="BC30" s="126"/>
      <c r="BD30" s="126"/>
      <c r="BE30" s="126"/>
      <c r="BF30" s="126"/>
      <c r="BG30" s="126"/>
      <c r="BH30" s="6"/>
      <c r="BI30" s="6"/>
      <c r="BJ30" s="6"/>
      <c r="BK30" s="6"/>
      <c r="BL30" s="6"/>
      <c r="BM30" s="6"/>
      <c r="BN30" s="6"/>
      <c r="BO30" s="6"/>
      <c r="BP30" s="6"/>
      <c r="BQ30" s="6"/>
      <c r="BR30" s="6"/>
      <c r="BS30" s="6"/>
      <c r="BT30" s="6"/>
      <c r="BU30" s="6"/>
      <c r="BV30" s="6"/>
      <c r="BW30" s="6"/>
      <c r="BX30" s="6"/>
      <c r="BY30" s="6"/>
      <c r="BZ30" s="6"/>
      <c r="CA30" s="6"/>
      <c r="CB30" s="6"/>
    </row>
    <row r="31" spans="1:80" s="127" customFormat="1" ht="7.5" customHeight="1">
      <c r="A31" s="111"/>
      <c r="B31" s="111"/>
      <c r="C31" s="111"/>
      <c r="D31" s="111"/>
      <c r="E31" s="111"/>
      <c r="F31" s="111"/>
      <c r="G31" s="112"/>
      <c r="H31" s="128"/>
      <c r="I31" s="129"/>
      <c r="J31" s="130"/>
      <c r="K31" s="130"/>
      <c r="L31" s="130"/>
      <c r="M31" s="130"/>
      <c r="N31" s="130"/>
      <c r="O31" s="131"/>
      <c r="P31" s="132"/>
      <c r="Q31" s="133"/>
      <c r="R31" s="133"/>
      <c r="S31" s="133"/>
      <c r="T31" s="133"/>
      <c r="U31" s="133"/>
      <c r="V31" s="133"/>
      <c r="W31" s="134"/>
      <c r="X31" s="134" t="s">
        <v>112</v>
      </c>
      <c r="Y31" s="134" t="s">
        <v>108</v>
      </c>
      <c r="Z31" s="134" t="s">
        <v>109</v>
      </c>
      <c r="AA31" s="134" t="s">
        <v>110</v>
      </c>
      <c r="AB31" s="140" t="s">
        <v>126</v>
      </c>
      <c r="AC31" s="141">
        <f aca="true" t="shared" si="6" ref="AC31:AR31">SUM(AC25:AC30)+IF(AC23=0,AC24,AC23)</f>
        <v>0</v>
      </c>
      <c r="AD31" s="141">
        <f t="shared" si="6"/>
        <v>0</v>
      </c>
      <c r="AE31" s="141">
        <f t="shared" si="6"/>
        <v>0</v>
      </c>
      <c r="AF31" s="141">
        <f t="shared" si="6"/>
        <v>0</v>
      </c>
      <c r="AG31" s="141">
        <f t="shared" si="6"/>
        <v>0</v>
      </c>
      <c r="AH31" s="141">
        <f t="shared" si="6"/>
        <v>0</v>
      </c>
      <c r="AI31" s="141">
        <f t="shared" si="6"/>
        <v>0</v>
      </c>
      <c r="AJ31" s="141">
        <f t="shared" si="6"/>
        <v>0</v>
      </c>
      <c r="AK31" s="141">
        <f t="shared" si="6"/>
        <v>0</v>
      </c>
      <c r="AL31" s="141">
        <f t="shared" si="6"/>
        <v>0</v>
      </c>
      <c r="AM31" s="141">
        <f t="shared" si="6"/>
        <v>0</v>
      </c>
      <c r="AN31" s="141">
        <f t="shared" si="6"/>
        <v>0</v>
      </c>
      <c r="AO31" s="141">
        <f t="shared" si="6"/>
        <v>0</v>
      </c>
      <c r="AP31" s="141">
        <f t="shared" si="6"/>
        <v>0</v>
      </c>
      <c r="AQ31" s="141">
        <f t="shared" si="6"/>
        <v>0</v>
      </c>
      <c r="AR31" s="142">
        <f t="shared" si="6"/>
        <v>0</v>
      </c>
      <c r="AS31" s="125">
        <f t="shared" si="1"/>
        <v>0</v>
      </c>
      <c r="AT31" s="125">
        <f t="shared" si="1"/>
        <v>0</v>
      </c>
      <c r="AU31" s="125">
        <f t="shared" si="2"/>
        <v>0</v>
      </c>
      <c r="AV31" s="6"/>
      <c r="AW31" s="125">
        <f>+'[2]METAS'!S31:S46-S31</f>
        <v>0</v>
      </c>
      <c r="AX31" s="125">
        <f>+'[2]METAS'!T31:T46-T31</f>
        <v>0</v>
      </c>
      <c r="AY31" s="125">
        <f>+'[2]METAS'!U31:U46-U31</f>
        <v>0</v>
      </c>
      <c r="AZ31" s="125">
        <f>+'[2]METAS'!V31:V46-V31</f>
        <v>0</v>
      </c>
      <c r="BA31" s="6"/>
      <c r="BB31" s="126"/>
      <c r="BC31" s="126"/>
      <c r="BD31" s="126"/>
      <c r="BE31" s="126"/>
      <c r="BF31" s="126"/>
      <c r="BG31" s="126"/>
      <c r="BH31" s="6"/>
      <c r="BI31" s="6"/>
      <c r="BJ31" s="6"/>
      <c r="BK31" s="6"/>
      <c r="BL31" s="6"/>
      <c r="BM31" s="6"/>
      <c r="BN31" s="6"/>
      <c r="BO31" s="6"/>
      <c r="BP31" s="6"/>
      <c r="BQ31" s="6"/>
      <c r="BR31" s="6"/>
      <c r="BS31" s="6"/>
      <c r="BT31" s="6"/>
      <c r="BU31" s="6"/>
      <c r="BV31" s="6"/>
      <c r="BW31" s="6"/>
      <c r="BX31" s="6"/>
      <c r="BY31" s="6"/>
      <c r="BZ31" s="6"/>
      <c r="CA31" s="6"/>
      <c r="CB31" s="6"/>
    </row>
    <row r="32" spans="1:80" s="127" customFormat="1" ht="7.5" customHeight="1" thickBot="1">
      <c r="A32" s="111"/>
      <c r="B32" s="111"/>
      <c r="C32" s="111"/>
      <c r="D32" s="111"/>
      <c r="E32" s="111"/>
      <c r="F32" s="111"/>
      <c r="G32" s="112"/>
      <c r="H32" s="143"/>
      <c r="I32" s="144"/>
      <c r="J32" s="145"/>
      <c r="K32" s="145"/>
      <c r="L32" s="145"/>
      <c r="M32" s="145"/>
      <c r="N32" s="145"/>
      <c r="O32" s="146"/>
      <c r="P32" s="147"/>
      <c r="Q32" s="148"/>
      <c r="R32" s="148"/>
      <c r="S32" s="148"/>
      <c r="T32" s="148"/>
      <c r="U32" s="148"/>
      <c r="V32" s="148"/>
      <c r="W32" s="149"/>
      <c r="X32" s="149" t="s">
        <v>112</v>
      </c>
      <c r="Y32" s="149" t="s">
        <v>108</v>
      </c>
      <c r="Z32" s="149" t="s">
        <v>109</v>
      </c>
      <c r="AA32" s="149" t="s">
        <v>110</v>
      </c>
      <c r="AB32" s="150" t="s">
        <v>127</v>
      </c>
      <c r="AC32" s="151"/>
      <c r="AD32" s="151"/>
      <c r="AE32" s="151"/>
      <c r="AF32" s="151"/>
      <c r="AG32" s="151"/>
      <c r="AH32" s="151"/>
      <c r="AI32" s="151"/>
      <c r="AJ32" s="151"/>
      <c r="AK32" s="151"/>
      <c r="AL32" s="151"/>
      <c r="AM32" s="151"/>
      <c r="AN32" s="151"/>
      <c r="AO32" s="151"/>
      <c r="AP32" s="151"/>
      <c r="AQ32" s="152">
        <f aca="true" t="shared" si="7" ref="AQ32:AR38">+AC32+AE32+AG32+AI32+AK32+AM32+AO32</f>
        <v>0</v>
      </c>
      <c r="AR32" s="153">
        <f t="shared" si="7"/>
        <v>0</v>
      </c>
      <c r="AS32" s="125">
        <f t="shared" si="1"/>
        <v>0</v>
      </c>
      <c r="AT32" s="125">
        <f t="shared" si="1"/>
        <v>0</v>
      </c>
      <c r="AU32" s="125">
        <f t="shared" si="2"/>
        <v>0</v>
      </c>
      <c r="AV32" s="6"/>
      <c r="AW32" s="125">
        <f>+'[2]METAS'!S32:S47-S32</f>
        <v>0</v>
      </c>
      <c r="AX32" s="125">
        <f>+'[2]METAS'!T32:T47-T32</f>
        <v>0</v>
      </c>
      <c r="AY32" s="125">
        <f>+'[2]METAS'!U32:U47-U32</f>
        <v>0</v>
      </c>
      <c r="AZ32" s="125">
        <f>+'[2]METAS'!V32:V47-V32</f>
        <v>0</v>
      </c>
      <c r="BA32" s="6"/>
      <c r="BB32" s="126"/>
      <c r="BC32" s="126"/>
      <c r="BD32" s="126"/>
      <c r="BE32" s="126"/>
      <c r="BF32" s="126"/>
      <c r="BG32" s="126"/>
      <c r="BH32" s="6"/>
      <c r="BI32" s="6"/>
      <c r="BJ32" s="6"/>
      <c r="BK32" s="6"/>
      <c r="BL32" s="6"/>
      <c r="BM32" s="6"/>
      <c r="BN32" s="6"/>
      <c r="BO32" s="6"/>
      <c r="BP32" s="6"/>
      <c r="BQ32" s="6"/>
      <c r="BR32" s="6"/>
      <c r="BS32" s="6"/>
      <c r="BT32" s="6"/>
      <c r="BU32" s="6"/>
      <c r="BV32" s="6"/>
      <c r="BW32" s="6"/>
      <c r="BX32" s="6"/>
      <c r="BY32" s="6"/>
      <c r="BZ32" s="6"/>
      <c r="CA32" s="6"/>
      <c r="CB32" s="6"/>
    </row>
    <row r="33" spans="1:80" s="127" customFormat="1" ht="18" customHeight="1">
      <c r="A33" s="111" t="s">
        <v>128</v>
      </c>
      <c r="B33" s="111" t="s">
        <v>129</v>
      </c>
      <c r="C33" s="111" t="s">
        <v>101</v>
      </c>
      <c r="D33" s="111" t="s">
        <v>102</v>
      </c>
      <c r="E33" s="111" t="s">
        <v>103</v>
      </c>
      <c r="F33" s="111" t="s">
        <v>130</v>
      </c>
      <c r="G33" s="112">
        <v>12</v>
      </c>
      <c r="H33" s="113">
        <v>884</v>
      </c>
      <c r="I33" s="114" t="s">
        <v>25</v>
      </c>
      <c r="J33" s="116"/>
      <c r="K33" s="116" t="s">
        <v>33</v>
      </c>
      <c r="L33" s="116"/>
      <c r="M33" s="116" t="s">
        <v>131</v>
      </c>
      <c r="N33" s="116" t="s">
        <v>132</v>
      </c>
      <c r="O33" s="154">
        <v>0.3</v>
      </c>
      <c r="P33" s="155">
        <v>0.155</v>
      </c>
      <c r="Q33" s="119">
        <f>SUMIF('Actividades inversión 884'!$B$13:$B$19,'Metas inversión 884'!$B33,'Actividades inversión 884'!M$13:M$19)</f>
        <v>2225439320</v>
      </c>
      <c r="R33" s="119">
        <f>SUMIF('Actividades inversión 884'!$B$13:$B$19,'Metas inversión 884'!$B33,'Actividades inversión 884'!N$13:N$19)</f>
        <v>2220596600</v>
      </c>
      <c r="S33" s="119">
        <f>SUMIF('Actividades inversión 884'!$B$13:$B$19,'Metas inversión 884'!$B33,'Actividades inversión 884'!O$13:O$19)</f>
        <v>696336800</v>
      </c>
      <c r="T33" s="119">
        <f>SUMIF('Actividades inversión 884'!$B$13:$B$19,'Metas inversión 884'!$B33,'Actividades inversión 884'!P$13:P$19)</f>
        <v>210589147</v>
      </c>
      <c r="U33" s="119">
        <f>SUMIF('Actividades inversión 884'!$B$13:$B$19,'Metas inversión 884'!$B33,'Actividades inversión 884'!Q$13:Q$19)</f>
        <v>444166777</v>
      </c>
      <c r="V33" s="119">
        <f>SUMIF('Actividades inversión 884'!$B$13:$B$19,'Metas inversión 884'!$B33,'Actividades inversión 884'!R$13:R$19)</f>
        <v>413025543</v>
      </c>
      <c r="W33" s="120" t="s">
        <v>133</v>
      </c>
      <c r="X33" s="120" t="s">
        <v>134</v>
      </c>
      <c r="Y33" s="156" t="s">
        <v>135</v>
      </c>
      <c r="Z33" s="157" t="s">
        <v>136</v>
      </c>
      <c r="AA33" s="158"/>
      <c r="AB33" s="121" t="s">
        <v>111</v>
      </c>
      <c r="AC33" s="122"/>
      <c r="AD33" s="122"/>
      <c r="AE33" s="122"/>
      <c r="AF33" s="122"/>
      <c r="AG33" s="122"/>
      <c r="AH33" s="122"/>
      <c r="AI33" s="122"/>
      <c r="AJ33" s="122"/>
      <c r="AK33" s="122"/>
      <c r="AL33" s="122"/>
      <c r="AM33" s="122"/>
      <c r="AN33" s="122"/>
      <c r="AO33" s="122"/>
      <c r="AP33" s="122"/>
      <c r="AQ33" s="123">
        <f t="shared" si="7"/>
        <v>0</v>
      </c>
      <c r="AR33" s="124">
        <f t="shared" si="7"/>
        <v>0</v>
      </c>
      <c r="AS33" s="125">
        <f t="shared" si="1"/>
        <v>1524259800</v>
      </c>
      <c r="AT33" s="125">
        <f t="shared" si="1"/>
        <v>485747653</v>
      </c>
      <c r="AU33" s="125">
        <f t="shared" si="2"/>
        <v>31141234</v>
      </c>
      <c r="AV33" s="6"/>
      <c r="AW33" s="125">
        <f>+'[2]METAS'!S33:S48-S33</f>
        <v>704259652</v>
      </c>
      <c r="AX33" s="125">
        <f>+'[2]METAS'!T33:T48-T33</f>
        <v>312820515</v>
      </c>
      <c r="AY33" s="125">
        <f>+'[2]METAS'!U33:U48-U33</f>
        <v>-282406644</v>
      </c>
      <c r="AZ33" s="125">
        <f>+'[2]METAS'!V33:V48-V33</f>
        <v>-265363577</v>
      </c>
      <c r="BA33" s="6"/>
      <c r="BB33" s="126">
        <f>+'[1]99-METROPOLITANO'!N29</f>
        <v>2225439320</v>
      </c>
      <c r="BC33" s="126">
        <f>+'[1]99-METROPOLITANO'!O29</f>
        <v>2220596600</v>
      </c>
      <c r="BD33" s="126">
        <f>+'[1]99-METROPOLITANO'!P29</f>
        <v>696336800</v>
      </c>
      <c r="BE33" s="126">
        <f>+'[1]99-METROPOLITANO'!Q29</f>
        <v>210589147</v>
      </c>
      <c r="BF33" s="126">
        <f>+'[1]99-METROPOLITANO'!R29</f>
        <v>444166777</v>
      </c>
      <c r="BG33" s="126">
        <f>+'[1]99-METROPOLITANO'!S29</f>
        <v>413025543</v>
      </c>
      <c r="BH33" s="6"/>
      <c r="BI33" s="6"/>
      <c r="BJ33" s="6"/>
      <c r="BK33" s="6"/>
      <c r="BL33" s="6"/>
      <c r="BM33" s="6"/>
      <c r="BN33" s="6"/>
      <c r="BO33" s="6"/>
      <c r="BP33" s="6"/>
      <c r="BQ33" s="6"/>
      <c r="BR33" s="6"/>
      <c r="BS33" s="6"/>
      <c r="BT33" s="6"/>
      <c r="BU33" s="6"/>
      <c r="BV33" s="6"/>
      <c r="BW33" s="6"/>
      <c r="BX33" s="6"/>
      <c r="BY33" s="6"/>
      <c r="BZ33" s="6"/>
      <c r="CA33" s="6"/>
      <c r="CB33" s="6"/>
    </row>
    <row r="34" spans="1:80" s="127" customFormat="1" ht="7.5" customHeight="1">
      <c r="A34" s="111"/>
      <c r="B34" s="111"/>
      <c r="C34" s="111"/>
      <c r="D34" s="111"/>
      <c r="E34" s="111"/>
      <c r="F34" s="111"/>
      <c r="G34" s="112"/>
      <c r="H34" s="128"/>
      <c r="I34" s="129"/>
      <c r="J34" s="130"/>
      <c r="K34" s="130"/>
      <c r="L34" s="130"/>
      <c r="M34" s="130"/>
      <c r="N34" s="130"/>
      <c r="O34" s="159"/>
      <c r="P34" s="160"/>
      <c r="Q34" s="133"/>
      <c r="R34" s="133"/>
      <c r="S34" s="133"/>
      <c r="T34" s="133"/>
      <c r="U34" s="133"/>
      <c r="V34" s="133"/>
      <c r="W34" s="134"/>
      <c r="X34" s="134"/>
      <c r="Y34" s="161"/>
      <c r="Z34" s="162"/>
      <c r="AA34" s="163"/>
      <c r="AB34" s="135" t="s">
        <v>113</v>
      </c>
      <c r="AC34" s="136"/>
      <c r="AD34" s="136"/>
      <c r="AE34" s="136"/>
      <c r="AF34" s="136"/>
      <c r="AG34" s="136"/>
      <c r="AH34" s="136"/>
      <c r="AI34" s="136"/>
      <c r="AJ34" s="136"/>
      <c r="AK34" s="136"/>
      <c r="AL34" s="136"/>
      <c r="AM34" s="136"/>
      <c r="AN34" s="136"/>
      <c r="AO34" s="136"/>
      <c r="AP34" s="136"/>
      <c r="AQ34" s="137">
        <f t="shared" si="7"/>
        <v>0</v>
      </c>
      <c r="AR34" s="138">
        <f t="shared" si="7"/>
        <v>0</v>
      </c>
      <c r="AS34" s="125">
        <f t="shared" si="1"/>
        <v>0</v>
      </c>
      <c r="AT34" s="125">
        <f t="shared" si="1"/>
        <v>0</v>
      </c>
      <c r="AU34" s="125">
        <f t="shared" si="2"/>
        <v>0</v>
      </c>
      <c r="AV34" s="6"/>
      <c r="AW34" s="125">
        <f>+'[2]METAS'!S34:S49-S34</f>
        <v>0</v>
      </c>
      <c r="AX34" s="125">
        <f>+'[2]METAS'!T34:T49-T34</f>
        <v>0</v>
      </c>
      <c r="AY34" s="125">
        <f>+'[2]METAS'!U34:U49-U34</f>
        <v>0</v>
      </c>
      <c r="AZ34" s="125">
        <f>+'[2]METAS'!V34:V49-V34</f>
        <v>0</v>
      </c>
      <c r="BA34" s="6"/>
      <c r="BB34" s="126"/>
      <c r="BC34" s="126"/>
      <c r="BD34" s="126"/>
      <c r="BE34" s="126"/>
      <c r="BF34" s="126"/>
      <c r="BG34" s="126"/>
      <c r="BH34" s="6"/>
      <c r="BI34" s="6"/>
      <c r="BJ34" s="6"/>
      <c r="BK34" s="6"/>
      <c r="BL34" s="6"/>
      <c r="BM34" s="6"/>
      <c r="BN34" s="6"/>
      <c r="BO34" s="6"/>
      <c r="BP34" s="6"/>
      <c r="BQ34" s="6"/>
      <c r="BR34" s="6"/>
      <c r="BS34" s="6"/>
      <c r="BT34" s="6"/>
      <c r="BU34" s="6"/>
      <c r="BV34" s="6"/>
      <c r="BW34" s="6"/>
      <c r="BX34" s="6"/>
      <c r="BY34" s="6"/>
      <c r="BZ34" s="6"/>
      <c r="CA34" s="6"/>
      <c r="CB34" s="6"/>
    </row>
    <row r="35" spans="1:80" s="127" customFormat="1" ht="7.5" customHeight="1">
      <c r="A35" s="111"/>
      <c r="B35" s="111"/>
      <c r="C35" s="111"/>
      <c r="D35" s="111"/>
      <c r="E35" s="111"/>
      <c r="F35" s="111"/>
      <c r="G35" s="112"/>
      <c r="H35" s="128"/>
      <c r="I35" s="129"/>
      <c r="J35" s="130"/>
      <c r="K35" s="130"/>
      <c r="L35" s="130"/>
      <c r="M35" s="130"/>
      <c r="N35" s="130"/>
      <c r="O35" s="159"/>
      <c r="P35" s="160"/>
      <c r="Q35" s="133"/>
      <c r="R35" s="133"/>
      <c r="S35" s="133"/>
      <c r="T35" s="133"/>
      <c r="U35" s="133"/>
      <c r="V35" s="133"/>
      <c r="W35" s="134"/>
      <c r="X35" s="134"/>
      <c r="Y35" s="161"/>
      <c r="Z35" s="162"/>
      <c r="AA35" s="163"/>
      <c r="AB35" s="135" t="s">
        <v>114</v>
      </c>
      <c r="AC35" s="136"/>
      <c r="AD35" s="136"/>
      <c r="AE35" s="136"/>
      <c r="AF35" s="136"/>
      <c r="AG35" s="136"/>
      <c r="AH35" s="136"/>
      <c r="AI35" s="136"/>
      <c r="AJ35" s="136"/>
      <c r="AK35" s="136"/>
      <c r="AL35" s="136"/>
      <c r="AM35" s="136"/>
      <c r="AN35" s="136"/>
      <c r="AO35" s="136"/>
      <c r="AP35" s="136"/>
      <c r="AQ35" s="137">
        <f t="shared" si="7"/>
        <v>0</v>
      </c>
      <c r="AR35" s="138">
        <f t="shared" si="7"/>
        <v>0</v>
      </c>
      <c r="AS35" s="125">
        <f t="shared" si="1"/>
        <v>0</v>
      </c>
      <c r="AT35" s="125">
        <f t="shared" si="1"/>
        <v>0</v>
      </c>
      <c r="AU35" s="125">
        <f t="shared" si="2"/>
        <v>0</v>
      </c>
      <c r="AV35" s="6"/>
      <c r="AW35" s="125">
        <f>+'[2]METAS'!S35:S50-S35</f>
        <v>0</v>
      </c>
      <c r="AX35" s="125">
        <f>+'[2]METAS'!T35:T50-T35</f>
        <v>0</v>
      </c>
      <c r="AY35" s="125">
        <f>+'[2]METAS'!U35:U50-U35</f>
        <v>0</v>
      </c>
      <c r="AZ35" s="125">
        <f>+'[2]METAS'!V35:V50-V35</f>
        <v>0</v>
      </c>
      <c r="BA35" s="6"/>
      <c r="BB35" s="126"/>
      <c r="BC35" s="126"/>
      <c r="BD35" s="126"/>
      <c r="BE35" s="126"/>
      <c r="BF35" s="126"/>
      <c r="BG35" s="126"/>
      <c r="BH35" s="6"/>
      <c r="BI35" s="6"/>
      <c r="BJ35" s="6"/>
      <c r="BK35" s="6"/>
      <c r="BL35" s="6"/>
      <c r="BM35" s="6"/>
      <c r="BN35" s="6"/>
      <c r="BO35" s="6"/>
      <c r="BP35" s="6"/>
      <c r="BQ35" s="6"/>
      <c r="BR35" s="6"/>
      <c r="BS35" s="6"/>
      <c r="BT35" s="6"/>
      <c r="BU35" s="6"/>
      <c r="BV35" s="6"/>
      <c r="BW35" s="6"/>
      <c r="BX35" s="6"/>
      <c r="BY35" s="6"/>
      <c r="BZ35" s="6"/>
      <c r="CA35" s="6"/>
      <c r="CB35" s="6"/>
    </row>
    <row r="36" spans="1:80" s="127" customFormat="1" ht="7.5" customHeight="1">
      <c r="A36" s="111"/>
      <c r="B36" s="111"/>
      <c r="C36" s="111"/>
      <c r="D36" s="111"/>
      <c r="E36" s="111"/>
      <c r="F36" s="111"/>
      <c r="G36" s="112"/>
      <c r="H36" s="128"/>
      <c r="I36" s="129"/>
      <c r="J36" s="130"/>
      <c r="K36" s="130"/>
      <c r="L36" s="130"/>
      <c r="M36" s="130"/>
      <c r="N36" s="130"/>
      <c r="O36" s="159"/>
      <c r="P36" s="160"/>
      <c r="Q36" s="133"/>
      <c r="R36" s="133"/>
      <c r="S36" s="133"/>
      <c r="T36" s="133"/>
      <c r="U36" s="133"/>
      <c r="V36" s="133"/>
      <c r="W36" s="134"/>
      <c r="X36" s="134"/>
      <c r="Y36" s="161"/>
      <c r="Z36" s="162"/>
      <c r="AA36" s="163"/>
      <c r="AB36" s="135" t="s">
        <v>115</v>
      </c>
      <c r="AC36" s="136"/>
      <c r="AD36" s="136"/>
      <c r="AE36" s="136"/>
      <c r="AF36" s="136"/>
      <c r="AG36" s="136"/>
      <c r="AH36" s="136"/>
      <c r="AI36" s="136"/>
      <c r="AJ36" s="136"/>
      <c r="AK36" s="136"/>
      <c r="AL36" s="136"/>
      <c r="AM36" s="136"/>
      <c r="AN36" s="136"/>
      <c r="AO36" s="136"/>
      <c r="AP36" s="136"/>
      <c r="AQ36" s="137">
        <f t="shared" si="7"/>
        <v>0</v>
      </c>
      <c r="AR36" s="138">
        <f t="shared" si="7"/>
        <v>0</v>
      </c>
      <c r="AS36" s="125">
        <f t="shared" si="1"/>
        <v>0</v>
      </c>
      <c r="AT36" s="125">
        <f t="shared" si="1"/>
        <v>0</v>
      </c>
      <c r="AU36" s="125">
        <f t="shared" si="2"/>
        <v>0</v>
      </c>
      <c r="AV36" s="6"/>
      <c r="AW36" s="125">
        <f>+'[2]METAS'!S36:S51-S36</f>
        <v>0</v>
      </c>
      <c r="AX36" s="125">
        <f>+'[2]METAS'!T36:T51-T36</f>
        <v>0</v>
      </c>
      <c r="AY36" s="125">
        <f>+'[2]METAS'!U36:U51-U36</f>
        <v>0</v>
      </c>
      <c r="AZ36" s="125">
        <f>+'[2]METAS'!V36:V51-V36</f>
        <v>0</v>
      </c>
      <c r="BA36" s="6"/>
      <c r="BB36" s="126"/>
      <c r="BC36" s="126"/>
      <c r="BD36" s="126"/>
      <c r="BE36" s="126"/>
      <c r="BF36" s="126"/>
      <c r="BG36" s="126"/>
      <c r="BH36" s="6"/>
      <c r="BI36" s="6"/>
      <c r="BJ36" s="6"/>
      <c r="BK36" s="6"/>
      <c r="BL36" s="6"/>
      <c r="BM36" s="6"/>
      <c r="BN36" s="6"/>
      <c r="BO36" s="6"/>
      <c r="BP36" s="6"/>
      <c r="BQ36" s="6"/>
      <c r="BR36" s="6"/>
      <c r="BS36" s="6"/>
      <c r="BT36" s="6"/>
      <c r="BU36" s="6"/>
      <c r="BV36" s="6"/>
      <c r="BW36" s="6"/>
      <c r="BX36" s="6"/>
      <c r="BY36" s="6"/>
      <c r="BZ36" s="6"/>
      <c r="CA36" s="6"/>
      <c r="CB36" s="6"/>
    </row>
    <row r="37" spans="1:80" s="127" customFormat="1" ht="7.5" customHeight="1">
      <c r="A37" s="111"/>
      <c r="B37" s="111"/>
      <c r="C37" s="111"/>
      <c r="D37" s="111"/>
      <c r="E37" s="111"/>
      <c r="F37" s="111"/>
      <c r="G37" s="112"/>
      <c r="H37" s="128"/>
      <c r="I37" s="129"/>
      <c r="J37" s="130"/>
      <c r="K37" s="130"/>
      <c r="L37" s="130"/>
      <c r="M37" s="130"/>
      <c r="N37" s="130"/>
      <c r="O37" s="159"/>
      <c r="P37" s="160"/>
      <c r="Q37" s="133"/>
      <c r="R37" s="133"/>
      <c r="S37" s="133"/>
      <c r="T37" s="133"/>
      <c r="U37" s="133"/>
      <c r="V37" s="133"/>
      <c r="W37" s="134"/>
      <c r="X37" s="134"/>
      <c r="Y37" s="161"/>
      <c r="Z37" s="162"/>
      <c r="AA37" s="163"/>
      <c r="AB37" s="135" t="s">
        <v>116</v>
      </c>
      <c r="AC37" s="136"/>
      <c r="AD37" s="136"/>
      <c r="AE37" s="136"/>
      <c r="AF37" s="136"/>
      <c r="AG37" s="136"/>
      <c r="AH37" s="136"/>
      <c r="AI37" s="136"/>
      <c r="AJ37" s="136"/>
      <c r="AK37" s="136"/>
      <c r="AL37" s="136"/>
      <c r="AM37" s="136"/>
      <c r="AN37" s="136"/>
      <c r="AO37" s="136"/>
      <c r="AP37" s="136"/>
      <c r="AQ37" s="137">
        <f t="shared" si="7"/>
        <v>0</v>
      </c>
      <c r="AR37" s="138">
        <f t="shared" si="7"/>
        <v>0</v>
      </c>
      <c r="AS37" s="125">
        <f t="shared" si="1"/>
        <v>0</v>
      </c>
      <c r="AT37" s="125">
        <f t="shared" si="1"/>
        <v>0</v>
      </c>
      <c r="AU37" s="125">
        <f t="shared" si="2"/>
        <v>0</v>
      </c>
      <c r="AV37" s="6"/>
      <c r="AW37" s="125">
        <f>+'[2]METAS'!S37:S52-S37</f>
        <v>0</v>
      </c>
      <c r="AX37" s="125">
        <f>+'[2]METAS'!T37:T52-T37</f>
        <v>0</v>
      </c>
      <c r="AY37" s="125">
        <f>+'[2]METAS'!U37:U52-U37</f>
        <v>0</v>
      </c>
      <c r="AZ37" s="125">
        <f>+'[2]METAS'!V37:V52-V37</f>
        <v>0</v>
      </c>
      <c r="BA37" s="6"/>
      <c r="BB37" s="126"/>
      <c r="BC37" s="126"/>
      <c r="BD37" s="126"/>
      <c r="BE37" s="126"/>
      <c r="BF37" s="126"/>
      <c r="BG37" s="126"/>
      <c r="BH37" s="6"/>
      <c r="BI37" s="6"/>
      <c r="BJ37" s="6"/>
      <c r="BK37" s="6"/>
      <c r="BL37" s="6"/>
      <c r="BM37" s="6"/>
      <c r="BN37" s="6"/>
      <c r="BO37" s="6"/>
      <c r="BP37" s="6"/>
      <c r="BQ37" s="6"/>
      <c r="BR37" s="6"/>
      <c r="BS37" s="6"/>
      <c r="BT37" s="6"/>
      <c r="BU37" s="6"/>
      <c r="BV37" s="6"/>
      <c r="BW37" s="6"/>
      <c r="BX37" s="6"/>
      <c r="BY37" s="6"/>
      <c r="BZ37" s="6"/>
      <c r="CA37" s="6"/>
      <c r="CB37" s="6"/>
    </row>
    <row r="38" spans="1:80" s="127" customFormat="1" ht="7.5" customHeight="1">
      <c r="A38" s="111"/>
      <c r="B38" s="111"/>
      <c r="C38" s="111"/>
      <c r="D38" s="111"/>
      <c r="E38" s="111"/>
      <c r="F38" s="111"/>
      <c r="G38" s="112"/>
      <c r="H38" s="128"/>
      <c r="I38" s="129"/>
      <c r="J38" s="130"/>
      <c r="K38" s="130"/>
      <c r="L38" s="130"/>
      <c r="M38" s="130"/>
      <c r="N38" s="130"/>
      <c r="O38" s="159"/>
      <c r="P38" s="160"/>
      <c r="Q38" s="133"/>
      <c r="R38" s="133"/>
      <c r="S38" s="133"/>
      <c r="T38" s="133"/>
      <c r="U38" s="133"/>
      <c r="V38" s="133"/>
      <c r="W38" s="134"/>
      <c r="X38" s="134"/>
      <c r="Y38" s="161"/>
      <c r="Z38" s="162"/>
      <c r="AA38" s="163"/>
      <c r="AB38" s="139" t="s">
        <v>117</v>
      </c>
      <c r="AC38" s="136"/>
      <c r="AD38" s="136"/>
      <c r="AE38" s="136"/>
      <c r="AF38" s="136"/>
      <c r="AG38" s="136"/>
      <c r="AH38" s="136"/>
      <c r="AI38" s="136"/>
      <c r="AJ38" s="136"/>
      <c r="AK38" s="136"/>
      <c r="AL38" s="136"/>
      <c r="AM38" s="136"/>
      <c r="AN38" s="136"/>
      <c r="AO38" s="136"/>
      <c r="AP38" s="136"/>
      <c r="AQ38" s="137">
        <f t="shared" si="7"/>
        <v>0</v>
      </c>
      <c r="AR38" s="138">
        <f t="shared" si="7"/>
        <v>0</v>
      </c>
      <c r="AS38" s="125">
        <f t="shared" si="1"/>
        <v>0</v>
      </c>
      <c r="AT38" s="125">
        <f t="shared" si="1"/>
        <v>0</v>
      </c>
      <c r="AU38" s="125">
        <f t="shared" si="2"/>
        <v>0</v>
      </c>
      <c r="AV38" s="6"/>
      <c r="AW38" s="125">
        <f>+'[2]METAS'!S38:S53-S38</f>
        <v>0</v>
      </c>
      <c r="AX38" s="125">
        <f>+'[2]METAS'!T38:T53-T38</f>
        <v>0</v>
      </c>
      <c r="AY38" s="125">
        <f>+'[2]METAS'!U38:U53-U38</f>
        <v>0</v>
      </c>
      <c r="AZ38" s="125">
        <f>+'[2]METAS'!V38:V53-V38</f>
        <v>0</v>
      </c>
      <c r="BA38" s="6"/>
      <c r="BB38" s="126"/>
      <c r="BC38" s="126"/>
      <c r="BD38" s="126"/>
      <c r="BE38" s="126"/>
      <c r="BF38" s="126"/>
      <c r="BG38" s="126"/>
      <c r="BH38" s="6"/>
      <c r="BI38" s="6"/>
      <c r="BJ38" s="6"/>
      <c r="BK38" s="6"/>
      <c r="BL38" s="6"/>
      <c r="BM38" s="6"/>
      <c r="BN38" s="6"/>
      <c r="BO38" s="6"/>
      <c r="BP38" s="6"/>
      <c r="BQ38" s="6"/>
      <c r="BR38" s="6"/>
      <c r="BS38" s="6"/>
      <c r="BT38" s="6"/>
      <c r="BU38" s="6"/>
      <c r="BV38" s="6"/>
      <c r="BW38" s="6"/>
      <c r="BX38" s="6"/>
      <c r="BY38" s="6"/>
      <c r="BZ38" s="6"/>
      <c r="CA38" s="6"/>
      <c r="CB38" s="6"/>
    </row>
    <row r="39" spans="1:80" s="127" customFormat="1" ht="7.5" customHeight="1">
      <c r="A39" s="111"/>
      <c r="B39" s="111"/>
      <c r="C39" s="111"/>
      <c r="D39" s="111"/>
      <c r="E39" s="111"/>
      <c r="F39" s="111"/>
      <c r="G39" s="112"/>
      <c r="H39" s="128"/>
      <c r="I39" s="129"/>
      <c r="J39" s="130"/>
      <c r="K39" s="130"/>
      <c r="L39" s="130"/>
      <c r="M39" s="130"/>
      <c r="N39" s="130"/>
      <c r="O39" s="159"/>
      <c r="P39" s="160"/>
      <c r="Q39" s="133"/>
      <c r="R39" s="133"/>
      <c r="S39" s="133"/>
      <c r="T39" s="133"/>
      <c r="U39" s="133"/>
      <c r="V39" s="133"/>
      <c r="W39" s="134"/>
      <c r="X39" s="134"/>
      <c r="Y39" s="161"/>
      <c r="Z39" s="162"/>
      <c r="AA39" s="163"/>
      <c r="AB39" s="140" t="s">
        <v>118</v>
      </c>
      <c r="AC39" s="141">
        <f aca="true" t="shared" si="8" ref="AC39:AR39">SUM(AC33:AC38)</f>
        <v>0</v>
      </c>
      <c r="AD39" s="141">
        <f t="shared" si="8"/>
        <v>0</v>
      </c>
      <c r="AE39" s="141">
        <f t="shared" si="8"/>
        <v>0</v>
      </c>
      <c r="AF39" s="141">
        <f t="shared" si="8"/>
        <v>0</v>
      </c>
      <c r="AG39" s="141">
        <f t="shared" si="8"/>
        <v>0</v>
      </c>
      <c r="AH39" s="141">
        <f t="shared" si="8"/>
        <v>0</v>
      </c>
      <c r="AI39" s="141">
        <f t="shared" si="8"/>
        <v>0</v>
      </c>
      <c r="AJ39" s="141">
        <f t="shared" si="8"/>
        <v>0</v>
      </c>
      <c r="AK39" s="141">
        <f t="shared" si="8"/>
        <v>0</v>
      </c>
      <c r="AL39" s="141">
        <f t="shared" si="8"/>
        <v>0</v>
      </c>
      <c r="AM39" s="141">
        <f t="shared" si="8"/>
        <v>0</v>
      </c>
      <c r="AN39" s="141">
        <f t="shared" si="8"/>
        <v>0</v>
      </c>
      <c r="AO39" s="141">
        <f t="shared" si="8"/>
        <v>0</v>
      </c>
      <c r="AP39" s="141">
        <f t="shared" si="8"/>
        <v>0</v>
      </c>
      <c r="AQ39" s="141">
        <f t="shared" si="8"/>
        <v>0</v>
      </c>
      <c r="AR39" s="142">
        <f t="shared" si="8"/>
        <v>0</v>
      </c>
      <c r="AS39" s="125">
        <f t="shared" si="1"/>
        <v>0</v>
      </c>
      <c r="AT39" s="125">
        <f t="shared" si="1"/>
        <v>0</v>
      </c>
      <c r="AU39" s="125">
        <f t="shared" si="2"/>
        <v>0</v>
      </c>
      <c r="AV39" s="6"/>
      <c r="AW39" s="125">
        <f>+'[2]METAS'!S39:S54-S39</f>
        <v>0</v>
      </c>
      <c r="AX39" s="125">
        <f>+'[2]METAS'!T39:T54-T39</f>
        <v>0</v>
      </c>
      <c r="AY39" s="125">
        <f>+'[2]METAS'!U39:U54-U39</f>
        <v>0</v>
      </c>
      <c r="AZ39" s="125">
        <f>+'[2]METAS'!V39:V54-V39</f>
        <v>0</v>
      </c>
      <c r="BA39" s="6"/>
      <c r="BB39" s="126"/>
      <c r="BC39" s="126"/>
      <c r="BD39" s="126"/>
      <c r="BE39" s="126"/>
      <c r="BF39" s="126"/>
      <c r="BG39" s="126"/>
      <c r="BH39" s="6"/>
      <c r="BI39" s="6"/>
      <c r="BJ39" s="6"/>
      <c r="BK39" s="6"/>
      <c r="BL39" s="6"/>
      <c r="BM39" s="6"/>
      <c r="BN39" s="6"/>
      <c r="BO39" s="6"/>
      <c r="BP39" s="6"/>
      <c r="BQ39" s="6"/>
      <c r="BR39" s="6"/>
      <c r="BS39" s="6"/>
      <c r="BT39" s="6"/>
      <c r="BU39" s="6"/>
      <c r="BV39" s="6"/>
      <c r="BW39" s="6"/>
      <c r="BX39" s="6"/>
      <c r="BY39" s="6"/>
      <c r="BZ39" s="6"/>
      <c r="CA39" s="6"/>
      <c r="CB39" s="6"/>
    </row>
    <row r="40" spans="1:80" s="127" customFormat="1" ht="7.5" customHeight="1">
      <c r="A40" s="111"/>
      <c r="B40" s="111"/>
      <c r="C40" s="111"/>
      <c r="D40" s="111"/>
      <c r="E40" s="111"/>
      <c r="F40" s="111"/>
      <c r="G40" s="112"/>
      <c r="H40" s="128"/>
      <c r="I40" s="129"/>
      <c r="J40" s="130"/>
      <c r="K40" s="130"/>
      <c r="L40" s="130"/>
      <c r="M40" s="130"/>
      <c r="N40" s="130"/>
      <c r="O40" s="159"/>
      <c r="P40" s="160"/>
      <c r="Q40" s="133"/>
      <c r="R40" s="133"/>
      <c r="S40" s="133"/>
      <c r="T40" s="133"/>
      <c r="U40" s="133"/>
      <c r="V40" s="133"/>
      <c r="W40" s="134"/>
      <c r="X40" s="134"/>
      <c r="Y40" s="161"/>
      <c r="Z40" s="162"/>
      <c r="AA40" s="163"/>
      <c r="AB40" s="135" t="s">
        <v>119</v>
      </c>
      <c r="AC40" s="136"/>
      <c r="AD40" s="136"/>
      <c r="AE40" s="136"/>
      <c r="AF40" s="136"/>
      <c r="AG40" s="136"/>
      <c r="AH40" s="136"/>
      <c r="AI40" s="136"/>
      <c r="AJ40" s="136"/>
      <c r="AK40" s="136"/>
      <c r="AL40" s="136"/>
      <c r="AM40" s="136"/>
      <c r="AN40" s="136"/>
      <c r="AO40" s="136"/>
      <c r="AP40" s="136"/>
      <c r="AQ40" s="137">
        <f>+AC40+AE40+AG40+AI40+AK40+AM40+AO40</f>
        <v>0</v>
      </c>
      <c r="AR40" s="138">
        <f aca="true" t="shared" si="9" ref="AR40:AR46">+AD40+AF40+AH40+AJ40+AL40+AN40+AP40</f>
        <v>0</v>
      </c>
      <c r="AS40" s="125">
        <f t="shared" si="1"/>
        <v>0</v>
      </c>
      <c r="AT40" s="125">
        <f t="shared" si="1"/>
        <v>0</v>
      </c>
      <c r="AU40" s="125">
        <f t="shared" si="2"/>
        <v>0</v>
      </c>
      <c r="AV40" s="6"/>
      <c r="AW40" s="125">
        <f>+'[2]METAS'!S40:S55-S40</f>
        <v>0</v>
      </c>
      <c r="AX40" s="125">
        <f>+'[2]METAS'!T40:T55-T40</f>
        <v>0</v>
      </c>
      <c r="AY40" s="125">
        <f>+'[2]METAS'!U40:U55-U40</f>
        <v>0</v>
      </c>
      <c r="AZ40" s="125">
        <f>+'[2]METAS'!V40:V55-V40</f>
        <v>0</v>
      </c>
      <c r="BA40" s="6"/>
      <c r="BB40" s="126"/>
      <c r="BC40" s="126"/>
      <c r="BD40" s="126"/>
      <c r="BE40" s="126"/>
      <c r="BF40" s="126"/>
      <c r="BG40" s="126"/>
      <c r="BH40" s="6"/>
      <c r="BI40" s="6"/>
      <c r="BJ40" s="6"/>
      <c r="BK40" s="6"/>
      <c r="BL40" s="6"/>
      <c r="BM40" s="6"/>
      <c r="BN40" s="6"/>
      <c r="BO40" s="6"/>
      <c r="BP40" s="6"/>
      <c r="BQ40" s="6"/>
      <c r="BR40" s="6"/>
      <c r="BS40" s="6"/>
      <c r="BT40" s="6"/>
      <c r="BU40" s="6"/>
      <c r="BV40" s="6"/>
      <c r="BW40" s="6"/>
      <c r="BX40" s="6"/>
      <c r="BY40" s="6"/>
      <c r="BZ40" s="6"/>
      <c r="CA40" s="6"/>
      <c r="CB40" s="6"/>
    </row>
    <row r="41" spans="1:80" s="127" customFormat="1" ht="7.5" customHeight="1">
      <c r="A41" s="111"/>
      <c r="B41" s="111"/>
      <c r="C41" s="111"/>
      <c r="D41" s="111"/>
      <c r="E41" s="111"/>
      <c r="F41" s="111"/>
      <c r="G41" s="112"/>
      <c r="H41" s="128"/>
      <c r="I41" s="129"/>
      <c r="J41" s="130"/>
      <c r="K41" s="130"/>
      <c r="L41" s="130"/>
      <c r="M41" s="130"/>
      <c r="N41" s="130"/>
      <c r="O41" s="159"/>
      <c r="P41" s="160"/>
      <c r="Q41" s="133"/>
      <c r="R41" s="133"/>
      <c r="S41" s="133"/>
      <c r="T41" s="133"/>
      <c r="U41" s="133"/>
      <c r="V41" s="133"/>
      <c r="W41" s="134"/>
      <c r="X41" s="134"/>
      <c r="Y41" s="161"/>
      <c r="Z41" s="162"/>
      <c r="AA41" s="163"/>
      <c r="AB41" s="135" t="s">
        <v>120</v>
      </c>
      <c r="AC41" s="136"/>
      <c r="AD41" s="136"/>
      <c r="AE41" s="136"/>
      <c r="AF41" s="136"/>
      <c r="AG41" s="136"/>
      <c r="AH41" s="136"/>
      <c r="AI41" s="136"/>
      <c r="AJ41" s="136"/>
      <c r="AK41" s="136"/>
      <c r="AL41" s="136"/>
      <c r="AM41" s="136"/>
      <c r="AN41" s="136"/>
      <c r="AO41" s="136"/>
      <c r="AP41" s="136"/>
      <c r="AQ41" s="137">
        <f aca="true" t="shared" si="10" ref="AQ41:AQ46">+AC41+AE41+AG41+AI41+AK41+AM41+AO41</f>
        <v>0</v>
      </c>
      <c r="AR41" s="138">
        <f t="shared" si="9"/>
        <v>0</v>
      </c>
      <c r="AS41" s="125">
        <f t="shared" si="1"/>
        <v>0</v>
      </c>
      <c r="AT41" s="125">
        <f t="shared" si="1"/>
        <v>0</v>
      </c>
      <c r="AU41" s="125">
        <f t="shared" si="2"/>
        <v>0</v>
      </c>
      <c r="AV41" s="6"/>
      <c r="AW41" s="125">
        <f>+'[2]METAS'!S41:S56-S41</f>
        <v>0</v>
      </c>
      <c r="AX41" s="125">
        <f>+'[2]METAS'!T41:T56-T41</f>
        <v>0</v>
      </c>
      <c r="AY41" s="125">
        <f>+'[2]METAS'!U41:U56-U41</f>
        <v>0</v>
      </c>
      <c r="AZ41" s="125">
        <f>+'[2]METAS'!V41:V56-V41</f>
        <v>0</v>
      </c>
      <c r="BA41" s="6"/>
      <c r="BB41" s="126"/>
      <c r="BC41" s="126"/>
      <c r="BD41" s="126"/>
      <c r="BE41" s="126"/>
      <c r="BF41" s="126"/>
      <c r="BG41" s="126"/>
      <c r="BH41" s="6"/>
      <c r="BI41" s="6"/>
      <c r="BJ41" s="6"/>
      <c r="BK41" s="6"/>
      <c r="BL41" s="6"/>
      <c r="BM41" s="6"/>
      <c r="BN41" s="6"/>
      <c r="BO41" s="6"/>
      <c r="BP41" s="6"/>
      <c r="BQ41" s="6"/>
      <c r="BR41" s="6"/>
      <c r="BS41" s="6"/>
      <c r="BT41" s="6"/>
      <c r="BU41" s="6"/>
      <c r="BV41" s="6"/>
      <c r="BW41" s="6"/>
      <c r="BX41" s="6"/>
      <c r="BY41" s="6"/>
      <c r="BZ41" s="6"/>
      <c r="CA41" s="6"/>
      <c r="CB41" s="6"/>
    </row>
    <row r="42" spans="1:80" s="127" customFormat="1" ht="7.5" customHeight="1">
      <c r="A42" s="111"/>
      <c r="B42" s="111"/>
      <c r="C42" s="111"/>
      <c r="D42" s="111"/>
      <c r="E42" s="111"/>
      <c r="F42" s="111"/>
      <c r="G42" s="112"/>
      <c r="H42" s="128"/>
      <c r="I42" s="129"/>
      <c r="J42" s="130"/>
      <c r="K42" s="130"/>
      <c r="L42" s="130"/>
      <c r="M42" s="130"/>
      <c r="N42" s="130"/>
      <c r="O42" s="159"/>
      <c r="P42" s="160"/>
      <c r="Q42" s="133"/>
      <c r="R42" s="133"/>
      <c r="S42" s="133"/>
      <c r="T42" s="133"/>
      <c r="U42" s="133"/>
      <c r="V42" s="133"/>
      <c r="W42" s="134"/>
      <c r="X42" s="134"/>
      <c r="Y42" s="161"/>
      <c r="Z42" s="162"/>
      <c r="AA42" s="163"/>
      <c r="AB42" s="139" t="s">
        <v>121</v>
      </c>
      <c r="AC42" s="136"/>
      <c r="AD42" s="136"/>
      <c r="AE42" s="136"/>
      <c r="AF42" s="136"/>
      <c r="AG42" s="136"/>
      <c r="AH42" s="136"/>
      <c r="AI42" s="136"/>
      <c r="AJ42" s="136"/>
      <c r="AK42" s="136"/>
      <c r="AL42" s="136"/>
      <c r="AM42" s="136"/>
      <c r="AN42" s="136"/>
      <c r="AO42" s="136"/>
      <c r="AP42" s="136"/>
      <c r="AQ42" s="137">
        <f t="shared" si="10"/>
        <v>0</v>
      </c>
      <c r="AR42" s="138">
        <f t="shared" si="9"/>
        <v>0</v>
      </c>
      <c r="AS42" s="125">
        <f t="shared" si="1"/>
        <v>0</v>
      </c>
      <c r="AT42" s="125">
        <f t="shared" si="1"/>
        <v>0</v>
      </c>
      <c r="AU42" s="125">
        <f t="shared" si="2"/>
        <v>0</v>
      </c>
      <c r="AV42" s="6"/>
      <c r="AW42" s="125">
        <f>+'[2]METAS'!S42:S57-S42</f>
        <v>0</v>
      </c>
      <c r="AX42" s="125">
        <f>+'[2]METAS'!T42:T57-T42</f>
        <v>0</v>
      </c>
      <c r="AY42" s="125">
        <f>+'[2]METAS'!U42:U57-U42</f>
        <v>0</v>
      </c>
      <c r="AZ42" s="125">
        <f>+'[2]METAS'!V42:V57-V42</f>
        <v>0</v>
      </c>
      <c r="BA42" s="6"/>
      <c r="BB42" s="126"/>
      <c r="BC42" s="126"/>
      <c r="BD42" s="126"/>
      <c r="BE42" s="126"/>
      <c r="BF42" s="126"/>
      <c r="BG42" s="126"/>
      <c r="BH42" s="6"/>
      <c r="BI42" s="6"/>
      <c r="BJ42" s="6"/>
      <c r="BK42" s="6"/>
      <c r="BL42" s="6"/>
      <c r="BM42" s="6"/>
      <c r="BN42" s="6"/>
      <c r="BO42" s="6"/>
      <c r="BP42" s="6"/>
      <c r="BQ42" s="6"/>
      <c r="BR42" s="6"/>
      <c r="BS42" s="6"/>
      <c r="BT42" s="6"/>
      <c r="BU42" s="6"/>
      <c r="BV42" s="6"/>
      <c r="BW42" s="6"/>
      <c r="BX42" s="6"/>
      <c r="BY42" s="6"/>
      <c r="BZ42" s="6"/>
      <c r="CA42" s="6"/>
      <c r="CB42" s="6"/>
    </row>
    <row r="43" spans="1:80" s="127" customFormat="1" ht="7.5" customHeight="1">
      <c r="A43" s="111"/>
      <c r="B43" s="111"/>
      <c r="C43" s="111"/>
      <c r="D43" s="111"/>
      <c r="E43" s="111"/>
      <c r="F43" s="111"/>
      <c r="G43" s="112"/>
      <c r="H43" s="128"/>
      <c r="I43" s="129"/>
      <c r="J43" s="130"/>
      <c r="K43" s="130"/>
      <c r="L43" s="130"/>
      <c r="M43" s="130"/>
      <c r="N43" s="130"/>
      <c r="O43" s="159"/>
      <c r="P43" s="160"/>
      <c r="Q43" s="133"/>
      <c r="R43" s="133"/>
      <c r="S43" s="133"/>
      <c r="T43" s="133"/>
      <c r="U43" s="133"/>
      <c r="V43" s="133"/>
      <c r="W43" s="134"/>
      <c r="X43" s="134"/>
      <c r="Y43" s="161"/>
      <c r="Z43" s="162"/>
      <c r="AA43" s="163"/>
      <c r="AB43" s="139" t="s">
        <v>122</v>
      </c>
      <c r="AC43" s="136"/>
      <c r="AD43" s="136"/>
      <c r="AE43" s="136"/>
      <c r="AF43" s="136"/>
      <c r="AG43" s="136"/>
      <c r="AH43" s="136"/>
      <c r="AI43" s="136"/>
      <c r="AJ43" s="136"/>
      <c r="AK43" s="136"/>
      <c r="AL43" s="136"/>
      <c r="AM43" s="136"/>
      <c r="AN43" s="136"/>
      <c r="AO43" s="136"/>
      <c r="AP43" s="136"/>
      <c r="AQ43" s="137">
        <f t="shared" si="10"/>
        <v>0</v>
      </c>
      <c r="AR43" s="138">
        <f t="shared" si="9"/>
        <v>0</v>
      </c>
      <c r="AS43" s="125">
        <f t="shared" si="1"/>
        <v>0</v>
      </c>
      <c r="AT43" s="125">
        <f t="shared" si="1"/>
        <v>0</v>
      </c>
      <c r="AU43" s="125">
        <f t="shared" si="2"/>
        <v>0</v>
      </c>
      <c r="AV43" s="6"/>
      <c r="AW43" s="125">
        <f>+'[2]METAS'!S43:S58-S43</f>
        <v>0</v>
      </c>
      <c r="AX43" s="125">
        <f>+'[2]METAS'!T43:T58-T43</f>
        <v>0</v>
      </c>
      <c r="AY43" s="125">
        <f>+'[2]METAS'!U43:U58-U43</f>
        <v>0</v>
      </c>
      <c r="AZ43" s="125">
        <f>+'[2]METAS'!V43:V58-V43</f>
        <v>0</v>
      </c>
      <c r="BA43" s="6"/>
      <c r="BB43" s="126"/>
      <c r="BC43" s="126"/>
      <c r="BD43" s="126"/>
      <c r="BE43" s="126"/>
      <c r="BF43" s="126"/>
      <c r="BG43" s="126"/>
      <c r="BH43" s="6"/>
      <c r="BI43" s="6"/>
      <c r="BJ43" s="6"/>
      <c r="BK43" s="6"/>
      <c r="BL43" s="6"/>
      <c r="BM43" s="6"/>
      <c r="BN43" s="6"/>
      <c r="BO43" s="6"/>
      <c r="BP43" s="6"/>
      <c r="BQ43" s="6"/>
      <c r="BR43" s="6"/>
      <c r="BS43" s="6"/>
      <c r="BT43" s="6"/>
      <c r="BU43" s="6"/>
      <c r="BV43" s="6"/>
      <c r="BW43" s="6"/>
      <c r="BX43" s="6"/>
      <c r="BY43" s="6"/>
      <c r="BZ43" s="6"/>
      <c r="CA43" s="6"/>
      <c r="CB43" s="6"/>
    </row>
    <row r="44" spans="1:80" s="127" customFormat="1" ht="7.5" customHeight="1">
      <c r="A44" s="111"/>
      <c r="B44" s="111"/>
      <c r="C44" s="111"/>
      <c r="D44" s="111"/>
      <c r="E44" s="111"/>
      <c r="F44" s="111"/>
      <c r="G44" s="112"/>
      <c r="H44" s="128"/>
      <c r="I44" s="129"/>
      <c r="J44" s="130"/>
      <c r="K44" s="130"/>
      <c r="L44" s="130"/>
      <c r="M44" s="130"/>
      <c r="N44" s="130"/>
      <c r="O44" s="159"/>
      <c r="P44" s="160"/>
      <c r="Q44" s="133"/>
      <c r="R44" s="133"/>
      <c r="S44" s="133"/>
      <c r="T44" s="133"/>
      <c r="U44" s="133"/>
      <c r="V44" s="133"/>
      <c r="W44" s="134"/>
      <c r="X44" s="134"/>
      <c r="Y44" s="161"/>
      <c r="Z44" s="162"/>
      <c r="AA44" s="163"/>
      <c r="AB44" s="139" t="s">
        <v>123</v>
      </c>
      <c r="AC44" s="136"/>
      <c r="AD44" s="136"/>
      <c r="AE44" s="136"/>
      <c r="AF44" s="136"/>
      <c r="AG44" s="136"/>
      <c r="AH44" s="136"/>
      <c r="AI44" s="136"/>
      <c r="AJ44" s="136"/>
      <c r="AK44" s="136"/>
      <c r="AL44" s="136"/>
      <c r="AM44" s="136"/>
      <c r="AN44" s="136"/>
      <c r="AO44" s="136"/>
      <c r="AP44" s="136"/>
      <c r="AQ44" s="137">
        <f t="shared" si="10"/>
        <v>0</v>
      </c>
      <c r="AR44" s="138">
        <f t="shared" si="9"/>
        <v>0</v>
      </c>
      <c r="AS44" s="125">
        <f t="shared" si="1"/>
        <v>0</v>
      </c>
      <c r="AT44" s="125">
        <f t="shared" si="1"/>
        <v>0</v>
      </c>
      <c r="AU44" s="125">
        <f t="shared" si="2"/>
        <v>0</v>
      </c>
      <c r="AV44" s="6"/>
      <c r="AW44" s="125">
        <f>+'[2]METAS'!S44:S59-S44</f>
        <v>0</v>
      </c>
      <c r="AX44" s="125">
        <f>+'[2]METAS'!T44:T59-T44</f>
        <v>0</v>
      </c>
      <c r="AY44" s="125">
        <f>+'[2]METAS'!U44:U59-U44</f>
        <v>0</v>
      </c>
      <c r="AZ44" s="125">
        <f>+'[2]METAS'!V44:V59-V44</f>
        <v>0</v>
      </c>
      <c r="BA44" s="6"/>
      <c r="BB44" s="126"/>
      <c r="BC44" s="126"/>
      <c r="BD44" s="126"/>
      <c r="BE44" s="126"/>
      <c r="BF44" s="126"/>
      <c r="BG44" s="126"/>
      <c r="BH44" s="6"/>
      <c r="BI44" s="6"/>
      <c r="BJ44" s="6"/>
      <c r="BK44" s="6"/>
      <c r="BL44" s="6"/>
      <c r="BM44" s="6"/>
      <c r="BN44" s="6"/>
      <c r="BO44" s="6"/>
      <c r="BP44" s="6"/>
      <c r="BQ44" s="6"/>
      <c r="BR44" s="6"/>
      <c r="BS44" s="6"/>
      <c r="BT44" s="6"/>
      <c r="BU44" s="6"/>
      <c r="BV44" s="6"/>
      <c r="BW44" s="6"/>
      <c r="BX44" s="6"/>
      <c r="BY44" s="6"/>
      <c r="BZ44" s="6"/>
      <c r="CA44" s="6"/>
      <c r="CB44" s="6"/>
    </row>
    <row r="45" spans="1:80" s="127" customFormat="1" ht="7.5" customHeight="1">
      <c r="A45" s="111"/>
      <c r="B45" s="111"/>
      <c r="C45" s="111"/>
      <c r="D45" s="111"/>
      <c r="E45" s="111"/>
      <c r="F45" s="111"/>
      <c r="G45" s="112"/>
      <c r="H45" s="128"/>
      <c r="I45" s="129"/>
      <c r="J45" s="130"/>
      <c r="K45" s="130"/>
      <c r="L45" s="130"/>
      <c r="M45" s="130"/>
      <c r="N45" s="130"/>
      <c r="O45" s="159"/>
      <c r="P45" s="160"/>
      <c r="Q45" s="133"/>
      <c r="R45" s="133"/>
      <c r="S45" s="133"/>
      <c r="T45" s="133"/>
      <c r="U45" s="133"/>
      <c r="V45" s="133"/>
      <c r="W45" s="134"/>
      <c r="X45" s="134"/>
      <c r="Y45" s="161"/>
      <c r="Z45" s="162"/>
      <c r="AA45" s="163"/>
      <c r="AB45" s="139" t="s">
        <v>124</v>
      </c>
      <c r="AC45" s="136"/>
      <c r="AD45" s="136"/>
      <c r="AE45" s="136"/>
      <c r="AF45" s="136"/>
      <c r="AG45" s="136"/>
      <c r="AH45" s="136"/>
      <c r="AI45" s="136"/>
      <c r="AJ45" s="136"/>
      <c r="AK45" s="136"/>
      <c r="AL45" s="136"/>
      <c r="AM45" s="136"/>
      <c r="AN45" s="136"/>
      <c r="AO45" s="136"/>
      <c r="AP45" s="136"/>
      <c r="AQ45" s="137">
        <f t="shared" si="10"/>
        <v>0</v>
      </c>
      <c r="AR45" s="138">
        <f t="shared" si="9"/>
        <v>0</v>
      </c>
      <c r="AS45" s="125">
        <f t="shared" si="1"/>
        <v>0</v>
      </c>
      <c r="AT45" s="125">
        <f t="shared" si="1"/>
        <v>0</v>
      </c>
      <c r="AU45" s="125">
        <f t="shared" si="2"/>
        <v>0</v>
      </c>
      <c r="AV45" s="6"/>
      <c r="AW45" s="125">
        <f>+'[2]METAS'!S45:S60-S45</f>
        <v>0</v>
      </c>
      <c r="AX45" s="125">
        <f>+'[2]METAS'!T45:T60-T45</f>
        <v>0</v>
      </c>
      <c r="AY45" s="125">
        <f>+'[2]METAS'!U45:U60-U45</f>
        <v>0</v>
      </c>
      <c r="AZ45" s="125">
        <f>+'[2]METAS'!V45:V60-V45</f>
        <v>0</v>
      </c>
      <c r="BA45" s="6"/>
      <c r="BB45" s="126"/>
      <c r="BC45" s="126"/>
      <c r="BD45" s="126"/>
      <c r="BE45" s="126"/>
      <c r="BF45" s="126"/>
      <c r="BG45" s="126"/>
      <c r="BH45" s="6"/>
      <c r="BI45" s="6"/>
      <c r="BJ45" s="6"/>
      <c r="BK45" s="6"/>
      <c r="BL45" s="6"/>
      <c r="BM45" s="6"/>
      <c r="BN45" s="6"/>
      <c r="BO45" s="6"/>
      <c r="BP45" s="6"/>
      <c r="BQ45" s="6"/>
      <c r="BR45" s="6"/>
      <c r="BS45" s="6"/>
      <c r="BT45" s="6"/>
      <c r="BU45" s="6"/>
      <c r="BV45" s="6"/>
      <c r="BW45" s="6"/>
      <c r="BX45" s="6"/>
      <c r="BY45" s="6"/>
      <c r="BZ45" s="6"/>
      <c r="CA45" s="6"/>
      <c r="CB45" s="6"/>
    </row>
    <row r="46" spans="1:80" s="127" customFormat="1" ht="7.5" customHeight="1">
      <c r="A46" s="111"/>
      <c r="B46" s="111"/>
      <c r="C46" s="111"/>
      <c r="D46" s="111"/>
      <c r="E46" s="111"/>
      <c r="F46" s="111"/>
      <c r="G46" s="112"/>
      <c r="H46" s="128"/>
      <c r="I46" s="129"/>
      <c r="J46" s="130"/>
      <c r="K46" s="130"/>
      <c r="L46" s="130"/>
      <c r="M46" s="130"/>
      <c r="N46" s="130"/>
      <c r="O46" s="159"/>
      <c r="P46" s="160"/>
      <c r="Q46" s="133"/>
      <c r="R46" s="133"/>
      <c r="S46" s="133"/>
      <c r="T46" s="133"/>
      <c r="U46" s="133"/>
      <c r="V46" s="133"/>
      <c r="W46" s="134"/>
      <c r="X46" s="134"/>
      <c r="Y46" s="161"/>
      <c r="Z46" s="162"/>
      <c r="AA46" s="163"/>
      <c r="AB46" s="139" t="s">
        <v>125</v>
      </c>
      <c r="AC46" s="136"/>
      <c r="AD46" s="136"/>
      <c r="AE46" s="136"/>
      <c r="AF46" s="136"/>
      <c r="AG46" s="136"/>
      <c r="AH46" s="136"/>
      <c r="AI46" s="136"/>
      <c r="AJ46" s="136"/>
      <c r="AK46" s="136"/>
      <c r="AL46" s="136"/>
      <c r="AM46" s="136"/>
      <c r="AN46" s="136"/>
      <c r="AO46" s="136"/>
      <c r="AP46" s="136"/>
      <c r="AQ46" s="137">
        <f t="shared" si="10"/>
        <v>0</v>
      </c>
      <c r="AR46" s="138">
        <f t="shared" si="9"/>
        <v>0</v>
      </c>
      <c r="AS46" s="125">
        <f t="shared" si="1"/>
        <v>0</v>
      </c>
      <c r="AT46" s="125">
        <f t="shared" si="1"/>
        <v>0</v>
      </c>
      <c r="AU46" s="125">
        <f t="shared" si="2"/>
        <v>0</v>
      </c>
      <c r="AV46" s="6"/>
      <c r="AW46" s="125">
        <f>+'[2]METAS'!S46:S61-S46</f>
        <v>0</v>
      </c>
      <c r="AX46" s="125">
        <f>+'[2]METAS'!T46:T61-T46</f>
        <v>0</v>
      </c>
      <c r="AY46" s="125">
        <f>+'[2]METAS'!U46:U61-U46</f>
        <v>0</v>
      </c>
      <c r="AZ46" s="125">
        <f>+'[2]METAS'!V46:V61-V46</f>
        <v>0</v>
      </c>
      <c r="BA46" s="6"/>
      <c r="BB46" s="126"/>
      <c r="BC46" s="126"/>
      <c r="BD46" s="126"/>
      <c r="BE46" s="126"/>
      <c r="BF46" s="126"/>
      <c r="BG46" s="126"/>
      <c r="BH46" s="6"/>
      <c r="BI46" s="6"/>
      <c r="BJ46" s="6"/>
      <c r="BK46" s="6"/>
      <c r="BL46" s="6"/>
      <c r="BM46" s="6"/>
      <c r="BN46" s="6"/>
      <c r="BO46" s="6"/>
      <c r="BP46" s="6"/>
      <c r="BQ46" s="6"/>
      <c r="BR46" s="6"/>
      <c r="BS46" s="6"/>
      <c r="BT46" s="6"/>
      <c r="BU46" s="6"/>
      <c r="BV46" s="6"/>
      <c r="BW46" s="6"/>
      <c r="BX46" s="6"/>
      <c r="BY46" s="6"/>
      <c r="BZ46" s="6"/>
      <c r="CA46" s="6"/>
      <c r="CB46" s="6"/>
    </row>
    <row r="47" spans="1:80" s="127" customFormat="1" ht="7.5" customHeight="1">
      <c r="A47" s="111"/>
      <c r="B47" s="111"/>
      <c r="C47" s="111"/>
      <c r="D47" s="111"/>
      <c r="E47" s="111"/>
      <c r="F47" s="111"/>
      <c r="G47" s="112"/>
      <c r="H47" s="128"/>
      <c r="I47" s="129"/>
      <c r="J47" s="130"/>
      <c r="K47" s="130"/>
      <c r="L47" s="130"/>
      <c r="M47" s="130"/>
      <c r="N47" s="130"/>
      <c r="O47" s="159"/>
      <c r="P47" s="160"/>
      <c r="Q47" s="133"/>
      <c r="R47" s="133"/>
      <c r="S47" s="133"/>
      <c r="T47" s="133"/>
      <c r="U47" s="133"/>
      <c r="V47" s="133"/>
      <c r="W47" s="134"/>
      <c r="X47" s="134"/>
      <c r="Y47" s="161"/>
      <c r="Z47" s="162"/>
      <c r="AA47" s="163"/>
      <c r="AB47" s="140" t="s">
        <v>126</v>
      </c>
      <c r="AC47" s="141">
        <f aca="true" t="shared" si="11" ref="AC47:AR47">SUM(AC41:AC46)+IF(AC39=0,AC40,AC39)</f>
        <v>0</v>
      </c>
      <c r="AD47" s="141">
        <f t="shared" si="11"/>
        <v>0</v>
      </c>
      <c r="AE47" s="141">
        <f t="shared" si="11"/>
        <v>0</v>
      </c>
      <c r="AF47" s="141">
        <f t="shared" si="11"/>
        <v>0</v>
      </c>
      <c r="AG47" s="141">
        <f t="shared" si="11"/>
        <v>0</v>
      </c>
      <c r="AH47" s="141">
        <f t="shared" si="11"/>
        <v>0</v>
      </c>
      <c r="AI47" s="141">
        <f t="shared" si="11"/>
        <v>0</v>
      </c>
      <c r="AJ47" s="141">
        <f t="shared" si="11"/>
        <v>0</v>
      </c>
      <c r="AK47" s="141">
        <f t="shared" si="11"/>
        <v>0</v>
      </c>
      <c r="AL47" s="141">
        <f t="shared" si="11"/>
        <v>0</v>
      </c>
      <c r="AM47" s="141">
        <f t="shared" si="11"/>
        <v>0</v>
      </c>
      <c r="AN47" s="141">
        <f t="shared" si="11"/>
        <v>0</v>
      </c>
      <c r="AO47" s="141">
        <f t="shared" si="11"/>
        <v>0</v>
      </c>
      <c r="AP47" s="141">
        <f t="shared" si="11"/>
        <v>0</v>
      </c>
      <c r="AQ47" s="141">
        <f t="shared" si="11"/>
        <v>0</v>
      </c>
      <c r="AR47" s="142">
        <f t="shared" si="11"/>
        <v>0</v>
      </c>
      <c r="AS47" s="125">
        <f t="shared" si="1"/>
        <v>0</v>
      </c>
      <c r="AT47" s="125">
        <f t="shared" si="1"/>
        <v>0</v>
      </c>
      <c r="AU47" s="125">
        <f t="shared" si="2"/>
        <v>0</v>
      </c>
      <c r="AV47" s="6"/>
      <c r="AW47" s="125">
        <f>+'[2]METAS'!S47:S62-S47</f>
        <v>0</v>
      </c>
      <c r="AX47" s="125">
        <f>+'[2]METAS'!T47:T62-T47</f>
        <v>0</v>
      </c>
      <c r="AY47" s="125">
        <f>+'[2]METAS'!U47:U62-U47</f>
        <v>0</v>
      </c>
      <c r="AZ47" s="125">
        <f>+'[2]METAS'!V47:V62-V47</f>
        <v>0</v>
      </c>
      <c r="BA47" s="6"/>
      <c r="BB47" s="126"/>
      <c r="BC47" s="126"/>
      <c r="BD47" s="126"/>
      <c r="BE47" s="126"/>
      <c r="BF47" s="126"/>
      <c r="BG47" s="126"/>
      <c r="BH47" s="6"/>
      <c r="BI47" s="6"/>
      <c r="BJ47" s="6"/>
      <c r="BK47" s="6"/>
      <c r="BL47" s="6"/>
      <c r="BM47" s="6"/>
      <c r="BN47" s="6"/>
      <c r="BO47" s="6"/>
      <c r="BP47" s="6"/>
      <c r="BQ47" s="6"/>
      <c r="BR47" s="6"/>
      <c r="BS47" s="6"/>
      <c r="BT47" s="6"/>
      <c r="BU47" s="6"/>
      <c r="BV47" s="6"/>
      <c r="BW47" s="6"/>
      <c r="BX47" s="6"/>
      <c r="BY47" s="6"/>
      <c r="BZ47" s="6"/>
      <c r="CA47" s="6"/>
      <c r="CB47" s="6"/>
    </row>
    <row r="48" spans="1:80" s="127" customFormat="1" ht="7.5" customHeight="1" thickBot="1">
      <c r="A48" s="111"/>
      <c r="B48" s="111"/>
      <c r="C48" s="111"/>
      <c r="D48" s="111"/>
      <c r="E48" s="111"/>
      <c r="F48" s="111"/>
      <c r="G48" s="112"/>
      <c r="H48" s="143"/>
      <c r="I48" s="144"/>
      <c r="J48" s="145"/>
      <c r="K48" s="145"/>
      <c r="L48" s="145"/>
      <c r="M48" s="145"/>
      <c r="N48" s="145"/>
      <c r="O48" s="164"/>
      <c r="P48" s="165"/>
      <c r="Q48" s="148"/>
      <c r="R48" s="148"/>
      <c r="S48" s="148"/>
      <c r="T48" s="148"/>
      <c r="U48" s="148"/>
      <c r="V48" s="148"/>
      <c r="W48" s="149"/>
      <c r="X48" s="149"/>
      <c r="Y48" s="166"/>
      <c r="Z48" s="167"/>
      <c r="AA48" s="168"/>
      <c r="AB48" s="150" t="s">
        <v>127</v>
      </c>
      <c r="AC48" s="152"/>
      <c r="AD48" s="152"/>
      <c r="AE48" s="152"/>
      <c r="AF48" s="152"/>
      <c r="AG48" s="152"/>
      <c r="AH48" s="152"/>
      <c r="AI48" s="152"/>
      <c r="AJ48" s="152"/>
      <c r="AK48" s="152"/>
      <c r="AL48" s="152"/>
      <c r="AM48" s="152"/>
      <c r="AN48" s="152"/>
      <c r="AO48" s="152"/>
      <c r="AP48" s="152"/>
      <c r="AQ48" s="152">
        <f>+AC48+AE48+AG48+AI48+AK48+AM48+AO48</f>
        <v>0</v>
      </c>
      <c r="AR48" s="153">
        <f>+AD48+AF48+AH48+AJ48+AL48+AN48+AP48</f>
        <v>0</v>
      </c>
      <c r="AS48" s="125">
        <f t="shared" si="1"/>
        <v>0</v>
      </c>
      <c r="AT48" s="125">
        <f t="shared" si="1"/>
        <v>0</v>
      </c>
      <c r="AU48" s="125">
        <f t="shared" si="2"/>
        <v>0</v>
      </c>
      <c r="AV48" s="6"/>
      <c r="AW48" s="125">
        <f>+'[2]METAS'!S48:S63-S48</f>
        <v>0</v>
      </c>
      <c r="AX48" s="125">
        <f>+'[2]METAS'!T48:T63-T48</f>
        <v>0</v>
      </c>
      <c r="AY48" s="125">
        <f>+'[2]METAS'!U48:U63-U48</f>
        <v>0</v>
      </c>
      <c r="AZ48" s="125">
        <f>+'[2]METAS'!V48:V63-V48</f>
        <v>0</v>
      </c>
      <c r="BA48" s="6"/>
      <c r="BB48" s="126"/>
      <c r="BC48" s="126"/>
      <c r="BD48" s="126"/>
      <c r="BE48" s="126"/>
      <c r="BF48" s="126"/>
      <c r="BG48" s="126"/>
      <c r="BH48" s="6"/>
      <c r="BI48" s="6"/>
      <c r="BJ48" s="6"/>
      <c r="BK48" s="6"/>
      <c r="BL48" s="6"/>
      <c r="BM48" s="6"/>
      <c r="BN48" s="6"/>
      <c r="BO48" s="6"/>
      <c r="BP48" s="6"/>
      <c r="BQ48" s="6"/>
      <c r="BR48" s="6"/>
      <c r="BS48" s="6"/>
      <c r="BT48" s="6"/>
      <c r="BU48" s="6"/>
      <c r="BV48" s="6"/>
      <c r="BW48" s="6"/>
      <c r="BX48" s="6"/>
      <c r="BY48" s="6"/>
      <c r="BZ48" s="6"/>
      <c r="CA48" s="6"/>
      <c r="CB48" s="6"/>
    </row>
    <row r="49" spans="7:59" s="171" customFormat="1" ht="15">
      <c r="G49" s="169"/>
      <c r="H49" s="169"/>
      <c r="I49" s="169"/>
      <c r="J49" s="169"/>
      <c r="K49" s="169"/>
      <c r="L49" s="169"/>
      <c r="M49" s="169"/>
      <c r="N49" s="169"/>
      <c r="O49" s="169"/>
      <c r="P49" s="169"/>
      <c r="Q49" s="170">
        <f aca="true" t="shared" si="12" ref="Q49:V49">SUBTOTAL(9,Q17:Q48)</f>
        <v>2612000000</v>
      </c>
      <c r="R49" s="170">
        <f t="shared" si="12"/>
        <v>2612000000</v>
      </c>
      <c r="S49" s="170">
        <f t="shared" si="12"/>
        <v>1028038200</v>
      </c>
      <c r="T49" s="170">
        <f t="shared" si="12"/>
        <v>304734167</v>
      </c>
      <c r="U49" s="170">
        <f t="shared" si="12"/>
        <v>562962078</v>
      </c>
      <c r="V49" s="170">
        <f t="shared" si="12"/>
        <v>531820844</v>
      </c>
      <c r="W49" s="169"/>
      <c r="X49" s="169"/>
      <c r="Y49" s="169"/>
      <c r="Z49" s="169" t="s">
        <v>137</v>
      </c>
      <c r="AA49" s="169"/>
      <c r="AB49" s="169"/>
      <c r="AC49" s="169"/>
      <c r="AD49" s="169"/>
      <c r="AE49" s="169"/>
      <c r="AF49" s="169"/>
      <c r="AG49" s="169"/>
      <c r="AH49" s="169"/>
      <c r="AI49" s="169"/>
      <c r="AJ49" s="169"/>
      <c r="AK49" s="169"/>
      <c r="AL49" s="169"/>
      <c r="AM49" s="169"/>
      <c r="AN49" s="169"/>
      <c r="AO49" s="169"/>
      <c r="AP49" s="169"/>
      <c r="AQ49" s="169"/>
      <c r="AR49" s="169"/>
      <c r="AS49" s="125">
        <f t="shared" si="1"/>
        <v>1583961800</v>
      </c>
      <c r="AT49" s="125">
        <f t="shared" si="1"/>
        <v>723304033</v>
      </c>
      <c r="AU49" s="125">
        <f t="shared" si="2"/>
        <v>31141234</v>
      </c>
      <c r="AW49" s="125">
        <f>+'[2]METAS'!S49:S64-S49</f>
        <v>688649552</v>
      </c>
      <c r="AX49" s="125">
        <f>+'[2]METAS'!T49:T64-T49</f>
        <v>419419353</v>
      </c>
      <c r="AY49" s="125">
        <f>+'[2]METAS'!U49:U64-U49</f>
        <v>-254294045</v>
      </c>
      <c r="AZ49" s="125">
        <f>+'[2]METAS'!V49:V64-V49</f>
        <v>-242425711</v>
      </c>
      <c r="BB49" s="170">
        <f aca="true" t="shared" si="13" ref="BB49:BG49">SUBTOTAL(9,BB17:BB48)</f>
        <v>2612000000</v>
      </c>
      <c r="BC49" s="170">
        <f t="shared" si="13"/>
        <v>2612000000</v>
      </c>
      <c r="BD49" s="170">
        <f t="shared" si="13"/>
        <v>1028038200</v>
      </c>
      <c r="BE49" s="170">
        <f t="shared" si="13"/>
        <v>304734167</v>
      </c>
      <c r="BF49" s="170">
        <f t="shared" si="13"/>
        <v>562962078</v>
      </c>
      <c r="BG49" s="170">
        <f t="shared" si="13"/>
        <v>531820844</v>
      </c>
    </row>
    <row r="50" spans="17:59" ht="15">
      <c r="Q50" s="172"/>
      <c r="R50" s="172"/>
      <c r="S50" s="172"/>
      <c r="T50" s="172"/>
      <c r="U50" s="172"/>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126"/>
      <c r="BD50" s="126"/>
      <c r="BE50" s="126"/>
      <c r="BF50" s="126"/>
      <c r="BG50" s="173">
        <v>397947263</v>
      </c>
    </row>
    <row r="51" spans="17:54" ht="15">
      <c r="Q51" s="174"/>
      <c r="R51" s="174"/>
      <c r="S51" s="174"/>
      <c r="T51" s="125"/>
      <c r="U51" s="174"/>
      <c r="V51" s="125"/>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row>
    <row r="52" spans="20:54" ht="13.5" customHeight="1">
      <c r="T52" s="175"/>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row>
    <row r="53" spans="18:54" ht="15">
      <c r="R53" s="17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row>
    <row r="54" spans="28:54" ht="15">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row>
    <row r="55" spans="18:54" ht="15">
      <c r="R55" s="177"/>
      <c r="S55" s="178"/>
      <c r="T55" s="6"/>
      <c r="V55" s="174"/>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row>
    <row r="56" spans="18:54" ht="15">
      <c r="R56" s="177"/>
      <c r="S56" s="178"/>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row>
    <row r="57" spans="18:54" ht="15">
      <c r="R57" s="177"/>
      <c r="S57" s="178"/>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row>
    <row r="58" spans="18:54" ht="15">
      <c r="R58" s="177"/>
      <c r="S58" s="178"/>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row>
    <row r="59" spans="18:54" ht="15">
      <c r="R59" s="177"/>
      <c r="S59" s="178"/>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row>
    <row r="60" spans="18:54" ht="15">
      <c r="R60" s="177"/>
      <c r="S60" s="178"/>
      <c r="U60" s="17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row>
    <row r="61" spans="18:54" ht="15">
      <c r="R61" s="177"/>
      <c r="S61" s="178"/>
      <c r="U61" s="176"/>
      <c r="V61" s="179"/>
      <c r="X61" s="180"/>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row>
    <row r="62" spans="18:54" ht="15">
      <c r="R62" s="177"/>
      <c r="U62" s="176"/>
      <c r="V62" s="179"/>
      <c r="X62" s="180"/>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row>
    <row r="63" spans="18:54" ht="15">
      <c r="R63" s="177"/>
      <c r="U63" s="176"/>
      <c r="V63" s="179"/>
      <c r="X63" s="180"/>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row>
    <row r="64" spans="18:54" ht="15">
      <c r="R64" s="177"/>
      <c r="U64" s="176"/>
      <c r="V64" s="179"/>
      <c r="X64" s="180"/>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row>
    <row r="65" spans="21:54" ht="15">
      <c r="U65" s="176"/>
      <c r="V65" s="179"/>
      <c r="X65" s="180"/>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row>
    <row r="66" spans="21:54" ht="15">
      <c r="U66" s="176"/>
      <c r="V66" s="179"/>
      <c r="X66" s="180"/>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row>
    <row r="67" spans="21:54" ht="15">
      <c r="U67" s="176"/>
      <c r="V67" s="179"/>
      <c r="W67" s="181"/>
      <c r="X67" s="180"/>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row>
    <row r="68" spans="21:54" ht="15">
      <c r="U68" s="176"/>
      <c r="V68" s="179"/>
      <c r="W68" s="181"/>
      <c r="X68" s="180"/>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row>
    <row r="69" spans="18:54" ht="15">
      <c r="R69" s="176"/>
      <c r="U69" s="176"/>
      <c r="V69" s="179"/>
      <c r="W69" s="181"/>
      <c r="X69" s="180"/>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row>
    <row r="70" spans="21:54" ht="15">
      <c r="U70" s="176"/>
      <c r="V70" s="179"/>
      <c r="W70" s="181"/>
      <c r="X70" s="180"/>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row>
    <row r="71" spans="21:54" ht="15">
      <c r="U71" s="176"/>
      <c r="V71" s="179"/>
      <c r="W71" s="181"/>
      <c r="X71" s="180"/>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row>
    <row r="72" spans="18:54" ht="15">
      <c r="R72" s="182"/>
      <c r="U72" s="176"/>
      <c r="V72" s="179"/>
      <c r="W72" s="181"/>
      <c r="X72" s="180"/>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row>
    <row r="73" spans="21:54" ht="15">
      <c r="U73" s="176"/>
      <c r="V73" s="179"/>
      <c r="W73" s="181"/>
      <c r="X73" s="180"/>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row>
    <row r="74" spans="21:54" ht="15">
      <c r="U74" s="176"/>
      <c r="V74" s="179"/>
      <c r="W74" s="181"/>
      <c r="X74" s="180"/>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row>
    <row r="75" spans="21:54" ht="15">
      <c r="U75" s="176"/>
      <c r="V75" s="179"/>
      <c r="W75" s="181"/>
      <c r="X75" s="180"/>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row>
    <row r="76" spans="21:54" ht="15">
      <c r="U76" s="176"/>
      <c r="V76" s="179"/>
      <c r="W76" s="181"/>
      <c r="X76" s="180"/>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row>
    <row r="77" spans="21:54" ht="15">
      <c r="U77" s="176"/>
      <c r="V77" s="179"/>
      <c r="W77" s="181"/>
      <c r="X77" s="180"/>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row>
    <row r="78" spans="21:54" ht="15">
      <c r="U78" s="176"/>
      <c r="V78" s="179"/>
      <c r="W78" s="181"/>
      <c r="X78" s="180"/>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row>
    <row r="79" spans="28:54" ht="15">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row>
    <row r="80" spans="18:54" ht="15">
      <c r="R80" s="182"/>
      <c r="U80" s="181"/>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row>
    <row r="81" spans="21:54" ht="15">
      <c r="U81" s="181"/>
      <c r="V81" s="179"/>
      <c r="W81" s="17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row>
    <row r="82" spans="21:54" ht="15">
      <c r="U82" s="181"/>
      <c r="V82" s="179"/>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row>
    <row r="83" spans="21:54" ht="15">
      <c r="U83" s="181"/>
      <c r="V83" s="179"/>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row>
    <row r="84" spans="21:54" ht="15">
      <c r="U84" s="181"/>
      <c r="V84" s="179"/>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row>
    <row r="85" spans="18:54" ht="15">
      <c r="R85" s="176"/>
      <c r="U85" s="181"/>
      <c r="V85" s="179"/>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row>
    <row r="86" spans="21:54" ht="15">
      <c r="U86" s="181"/>
      <c r="V86" s="179"/>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row>
    <row r="87" spans="21:54" ht="15">
      <c r="U87" s="176"/>
      <c r="V87" s="179"/>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row>
    <row r="88" spans="28:54" ht="15">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row>
    <row r="89" spans="18:54" ht="15">
      <c r="R89" s="182"/>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row>
    <row r="90" spans="21:54" ht="15">
      <c r="U90" s="181"/>
      <c r="V90" s="179"/>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row>
    <row r="91" spans="21:54" ht="15">
      <c r="U91" s="181"/>
      <c r="V91" s="179"/>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row>
    <row r="92" spans="21:54" ht="15">
      <c r="U92" s="181"/>
      <c r="V92" s="179"/>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row>
    <row r="93" spans="21:54" ht="15">
      <c r="U93" s="181"/>
      <c r="V93" s="179"/>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row>
    <row r="94" spans="21:54" ht="15">
      <c r="U94" s="181"/>
      <c r="V94" s="179"/>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row>
    <row r="95" spans="21:54" ht="15">
      <c r="U95" s="181"/>
      <c r="V95" s="179"/>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row>
    <row r="96" spans="22:54" ht="15">
      <c r="V96" s="179"/>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row>
    <row r="97" spans="28:54" ht="15">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row>
    <row r="98" spans="18:54" ht="15">
      <c r="R98" s="182"/>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row>
    <row r="99" spans="21:54" ht="15">
      <c r="U99" s="181"/>
      <c r="V99" s="179"/>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row>
    <row r="100" spans="21:54" ht="15">
      <c r="U100" s="181"/>
      <c r="V100" s="179"/>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row>
    <row r="101" spans="21:54" ht="15">
      <c r="U101" s="181"/>
      <c r="V101" s="179"/>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row>
    <row r="102" spans="21:54" ht="15">
      <c r="U102" s="181"/>
      <c r="V102" s="179"/>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row>
    <row r="103" spans="21:54" ht="15">
      <c r="U103" s="181"/>
      <c r="V103" s="179"/>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row>
    <row r="104" spans="21:54" ht="15">
      <c r="U104" s="181"/>
      <c r="V104" s="179"/>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row>
    <row r="105" spans="21:54" ht="15">
      <c r="U105" s="176"/>
      <c r="V105" s="179"/>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row>
    <row r="106" spans="28:54" ht="15">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row>
    <row r="107" spans="18:54" ht="15">
      <c r="R107" s="182"/>
      <c r="U107" s="181"/>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row>
    <row r="108" spans="21:54" ht="15">
      <c r="U108" s="181"/>
      <c r="V108" s="179"/>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row>
    <row r="109" spans="21:54" ht="15">
      <c r="U109" s="181"/>
      <c r="V109" s="179"/>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row>
    <row r="110" spans="21:54" ht="15">
      <c r="U110" s="181"/>
      <c r="V110" s="179"/>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row>
    <row r="111" spans="21:54" ht="15">
      <c r="U111" s="181"/>
      <c r="V111" s="179"/>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row>
    <row r="112" spans="21:54" ht="15">
      <c r="U112" s="181"/>
      <c r="V112" s="179"/>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row>
    <row r="113" spans="21:54" ht="15">
      <c r="U113" s="181"/>
      <c r="V113" s="179"/>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row>
    <row r="114" spans="21:54" ht="15">
      <c r="U114" s="181"/>
      <c r="V114" s="179"/>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row>
    <row r="115" spans="22:54" ht="15">
      <c r="V115" s="179"/>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row>
    <row r="116" spans="18:54" ht="15">
      <c r="R116" s="182"/>
      <c r="U116" s="181"/>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row>
    <row r="117" spans="18:22" ht="15">
      <c r="R117" s="176"/>
      <c r="U117" s="181"/>
      <c r="V117" s="179"/>
    </row>
    <row r="118" spans="21:22" ht="15">
      <c r="U118" s="181"/>
      <c r="V118" s="179"/>
    </row>
    <row r="119" spans="21:22" ht="15">
      <c r="U119" s="181"/>
      <c r="V119" s="179"/>
    </row>
    <row r="120" spans="21:22" ht="15">
      <c r="U120" s="181"/>
      <c r="V120" s="179"/>
    </row>
    <row r="121" spans="21:22" ht="15">
      <c r="U121" s="181"/>
      <c r="V121" s="179"/>
    </row>
    <row r="122" spans="21:22" ht="15">
      <c r="U122" s="181"/>
      <c r="V122" s="179"/>
    </row>
    <row r="123" spans="21:22" ht="15">
      <c r="U123" s="181"/>
      <c r="V123" s="179"/>
    </row>
    <row r="126" spans="18:21" ht="15">
      <c r="R126" s="182"/>
      <c r="U126" s="181"/>
    </row>
    <row r="127" spans="21:22" ht="15">
      <c r="U127" s="181"/>
      <c r="V127" s="176"/>
    </row>
    <row r="128" spans="21:22" ht="15">
      <c r="U128" s="181"/>
      <c r="V128" s="176"/>
    </row>
    <row r="129" spans="21:22" ht="15">
      <c r="U129" s="181"/>
      <c r="V129" s="176"/>
    </row>
    <row r="130" spans="21:22" ht="15">
      <c r="U130" s="181"/>
      <c r="V130" s="176"/>
    </row>
    <row r="131" spans="21:22" ht="15">
      <c r="U131" s="181"/>
      <c r="V131" s="176"/>
    </row>
    <row r="132" spans="21:22" ht="15">
      <c r="U132" s="181"/>
      <c r="V132" s="176"/>
    </row>
    <row r="133" spans="18:22" ht="15">
      <c r="R133" s="176"/>
      <c r="U133" s="181"/>
      <c r="V133" s="176"/>
    </row>
    <row r="135" ht="15">
      <c r="R135" s="176"/>
    </row>
    <row r="136" spans="18:21" ht="15">
      <c r="R136" s="182"/>
      <c r="U136" s="181"/>
    </row>
    <row r="137" spans="21:22" ht="15">
      <c r="U137" s="181"/>
      <c r="V137" s="176"/>
    </row>
    <row r="138" spans="21:22" ht="15">
      <c r="U138" s="181"/>
      <c r="V138" s="176"/>
    </row>
    <row r="139" spans="21:22" ht="15">
      <c r="U139" s="181"/>
      <c r="V139" s="176"/>
    </row>
    <row r="140" spans="21:22" ht="15">
      <c r="U140" s="181"/>
      <c r="V140" s="176"/>
    </row>
    <row r="141" spans="21:22" ht="15">
      <c r="U141" s="181"/>
      <c r="V141" s="176"/>
    </row>
    <row r="142" spans="21:22" ht="15">
      <c r="U142" s="181"/>
      <c r="V142" s="176"/>
    </row>
    <row r="143" spans="21:22" ht="15">
      <c r="U143" s="181"/>
      <c r="V143" s="176"/>
    </row>
    <row r="144" ht="15">
      <c r="U144" s="176"/>
    </row>
    <row r="145" spans="18:21" ht="15">
      <c r="R145" s="182"/>
      <c r="U145" s="181"/>
    </row>
    <row r="146" spans="21:22" ht="15">
      <c r="U146" s="181"/>
      <c r="V146" s="176"/>
    </row>
    <row r="147" spans="21:22" ht="15">
      <c r="U147" s="181"/>
      <c r="V147" s="176"/>
    </row>
    <row r="148" spans="21:22" ht="15">
      <c r="U148" s="181"/>
      <c r="V148" s="176"/>
    </row>
    <row r="149" spans="21:22" ht="15">
      <c r="U149" s="181"/>
      <c r="V149" s="176"/>
    </row>
    <row r="150" spans="21:22" ht="15">
      <c r="U150" s="181"/>
      <c r="V150" s="176"/>
    </row>
    <row r="151" spans="21:22" ht="15">
      <c r="U151" s="181"/>
      <c r="V151" s="176"/>
    </row>
    <row r="152" spans="21:22" ht="15">
      <c r="U152" s="181"/>
      <c r="V152" s="176"/>
    </row>
    <row r="154" spans="18:21" ht="15">
      <c r="R154" s="182"/>
      <c r="U154" s="181"/>
    </row>
    <row r="155" spans="21:22" ht="15">
      <c r="U155" s="181"/>
      <c r="V155" s="176"/>
    </row>
    <row r="156" spans="21:22" ht="15">
      <c r="U156" s="181"/>
      <c r="V156" s="176"/>
    </row>
    <row r="157" spans="21:22" ht="15">
      <c r="U157" s="181"/>
      <c r="V157" s="176"/>
    </row>
    <row r="158" spans="21:22" ht="15">
      <c r="U158" s="181"/>
      <c r="V158" s="176"/>
    </row>
    <row r="159" spans="21:22" ht="15">
      <c r="U159" s="181"/>
      <c r="V159" s="176"/>
    </row>
    <row r="160" spans="21:22" ht="15">
      <c r="U160" s="181"/>
      <c r="V160" s="176"/>
    </row>
    <row r="161" spans="21:22" ht="15">
      <c r="U161" s="181"/>
      <c r="V161" s="176"/>
    </row>
    <row r="162" spans="21:22" ht="15">
      <c r="U162" s="181"/>
      <c r="V162" s="176"/>
    </row>
    <row r="163" spans="21:22" ht="15">
      <c r="U163" s="181"/>
      <c r="V163" s="176"/>
    </row>
    <row r="164" spans="21:22" ht="15">
      <c r="U164" s="176"/>
      <c r="V164" s="179"/>
    </row>
    <row r="165" spans="21:22" ht="15">
      <c r="U165" s="176"/>
      <c r="V165" s="179"/>
    </row>
    <row r="166" spans="18:22" ht="15">
      <c r="R166" s="182"/>
      <c r="U166" s="176"/>
      <c r="V166" s="179"/>
    </row>
    <row r="167" spans="21:22" ht="15">
      <c r="U167" s="176"/>
      <c r="V167" s="179"/>
    </row>
    <row r="168" spans="21:22" ht="15">
      <c r="U168" s="176"/>
      <c r="V168" s="179"/>
    </row>
    <row r="169" spans="21:22" ht="15">
      <c r="U169" s="176"/>
      <c r="V169" s="179"/>
    </row>
    <row r="170" spans="21:22" ht="15">
      <c r="U170" s="176"/>
      <c r="V170" s="179"/>
    </row>
    <row r="171" spans="21:22" ht="15">
      <c r="U171" s="176"/>
      <c r="V171" s="179"/>
    </row>
    <row r="172" spans="21:22" ht="15">
      <c r="U172" s="181"/>
      <c r="V172" s="176"/>
    </row>
    <row r="173" spans="21:22" ht="15">
      <c r="U173" s="181"/>
      <c r="V173" s="176"/>
    </row>
    <row r="174" spans="21:22" ht="15">
      <c r="U174" s="176"/>
      <c r="V174" s="179"/>
    </row>
    <row r="175" spans="21:22" ht="15">
      <c r="U175" s="176"/>
      <c r="V175" s="179"/>
    </row>
    <row r="176" spans="18:22" ht="15">
      <c r="R176" s="182"/>
      <c r="U176" s="176"/>
      <c r="V176" s="179"/>
    </row>
    <row r="177" spans="21:22" ht="15">
      <c r="U177" s="176"/>
      <c r="V177" s="179"/>
    </row>
    <row r="178" spans="21:22" ht="15">
      <c r="U178" s="176"/>
      <c r="V178" s="179"/>
    </row>
    <row r="179" spans="21:22" ht="15">
      <c r="U179" s="176"/>
      <c r="V179" s="179"/>
    </row>
    <row r="180" spans="21:22" ht="15">
      <c r="U180" s="176"/>
      <c r="V180" s="179"/>
    </row>
    <row r="181" spans="21:22" ht="15">
      <c r="U181" s="176"/>
      <c r="V181" s="179"/>
    </row>
    <row r="182" spans="21:22" ht="15">
      <c r="U182" s="181"/>
      <c r="V182" s="176"/>
    </row>
    <row r="183" spans="21:22" ht="15">
      <c r="U183" s="181"/>
      <c r="V183" s="176"/>
    </row>
    <row r="186" spans="18:21" ht="15">
      <c r="R186" s="182"/>
      <c r="U186" s="181"/>
    </row>
    <row r="187" spans="18:22" ht="15">
      <c r="R187" s="182"/>
      <c r="U187" s="181"/>
      <c r="V187" s="176"/>
    </row>
    <row r="188" spans="18:22" ht="15">
      <c r="R188" s="182"/>
      <c r="U188" s="181"/>
      <c r="V188" s="176"/>
    </row>
    <row r="189" spans="18:22" ht="15">
      <c r="R189" s="182"/>
      <c r="U189" s="181"/>
      <c r="V189" s="176"/>
    </row>
    <row r="190" spans="18:22" ht="15">
      <c r="R190" s="182"/>
      <c r="U190" s="181"/>
      <c r="V190" s="176"/>
    </row>
    <row r="191" spans="18:22" ht="15">
      <c r="R191" s="182"/>
      <c r="U191" s="181"/>
      <c r="V191" s="176"/>
    </row>
    <row r="192" spans="18:22" ht="15">
      <c r="R192" s="182"/>
      <c r="U192" s="181"/>
      <c r="V192" s="176"/>
    </row>
    <row r="193" spans="18:22" ht="15">
      <c r="R193" s="182"/>
      <c r="U193" s="181"/>
      <c r="V193" s="176"/>
    </row>
    <row r="194" ht="15">
      <c r="R194" s="182"/>
    </row>
    <row r="195" ht="15">
      <c r="R195" s="182"/>
    </row>
    <row r="196" spans="18:21" ht="15">
      <c r="R196" s="182"/>
      <c r="U196" s="181"/>
    </row>
    <row r="197" spans="18:22" ht="15">
      <c r="R197" s="182"/>
      <c r="U197" s="181"/>
      <c r="V197" s="176"/>
    </row>
    <row r="198" spans="18:22" ht="15">
      <c r="R198" s="182"/>
      <c r="U198" s="181"/>
      <c r="V198" s="176"/>
    </row>
    <row r="199" spans="18:22" ht="15">
      <c r="R199" s="182"/>
      <c r="U199" s="181"/>
      <c r="V199" s="176"/>
    </row>
    <row r="200" spans="18:22" ht="15">
      <c r="R200" s="182"/>
      <c r="U200" s="181"/>
      <c r="V200" s="176"/>
    </row>
    <row r="201" spans="18:22" ht="15">
      <c r="R201" s="182"/>
      <c r="U201" s="181"/>
      <c r="V201" s="176"/>
    </row>
    <row r="202" spans="18:22" ht="15">
      <c r="R202" s="182"/>
      <c r="U202" s="181"/>
      <c r="V202" s="176"/>
    </row>
    <row r="203" spans="18:22" ht="15">
      <c r="R203" s="182"/>
      <c r="U203" s="181"/>
      <c r="V203" s="176"/>
    </row>
    <row r="204" ht="15">
      <c r="R204" s="182"/>
    </row>
    <row r="205" ht="15">
      <c r="R205" s="182"/>
    </row>
    <row r="206" spans="18:21" ht="15">
      <c r="R206" s="182"/>
      <c r="U206" s="181"/>
    </row>
    <row r="207" spans="18:22" ht="15">
      <c r="R207" s="182"/>
      <c r="U207" s="181"/>
      <c r="V207" s="176"/>
    </row>
    <row r="208" spans="18:22" ht="15">
      <c r="R208" s="182"/>
      <c r="U208" s="181"/>
      <c r="V208" s="176"/>
    </row>
    <row r="209" spans="18:22" ht="15">
      <c r="R209" s="182"/>
      <c r="U209" s="181"/>
      <c r="V209" s="176"/>
    </row>
    <row r="210" spans="18:22" ht="15">
      <c r="R210" s="182"/>
      <c r="U210" s="181"/>
      <c r="V210" s="176"/>
    </row>
    <row r="211" spans="18:22" ht="15">
      <c r="R211" s="182"/>
      <c r="U211" s="181"/>
      <c r="V211" s="176"/>
    </row>
    <row r="212" spans="18:22" ht="15">
      <c r="R212" s="182"/>
      <c r="U212" s="181"/>
      <c r="V212" s="176"/>
    </row>
    <row r="213" spans="18:22" ht="15">
      <c r="R213" s="182"/>
      <c r="U213" s="181"/>
      <c r="V213" s="176"/>
    </row>
    <row r="214" ht="15">
      <c r="R214" s="182"/>
    </row>
    <row r="215" ht="15">
      <c r="R215" s="182"/>
    </row>
    <row r="216" spans="18:21" ht="15">
      <c r="R216" s="182"/>
      <c r="U216" s="181"/>
    </row>
    <row r="217" spans="21:22" ht="15">
      <c r="U217" s="181"/>
      <c r="V217" s="176"/>
    </row>
    <row r="218" spans="21:22" ht="15">
      <c r="U218" s="181"/>
      <c r="V218" s="176"/>
    </row>
    <row r="219" spans="21:22" ht="15">
      <c r="U219" s="181"/>
      <c r="V219" s="176"/>
    </row>
    <row r="220" spans="21:22" ht="15">
      <c r="U220" s="181"/>
      <c r="V220" s="176"/>
    </row>
    <row r="221" spans="21:22" ht="15">
      <c r="U221" s="181"/>
      <c r="V221" s="176"/>
    </row>
    <row r="222" spans="21:22" ht="15">
      <c r="U222" s="181"/>
      <c r="V222" s="176"/>
    </row>
    <row r="223" spans="21:22" ht="15">
      <c r="U223" s="181"/>
      <c r="V223" s="176"/>
    </row>
    <row r="226" spans="18:21" ht="15">
      <c r="R226" s="182"/>
      <c r="U226" s="181"/>
    </row>
    <row r="227" spans="21:22" ht="15">
      <c r="U227" s="181"/>
      <c r="V227" s="176"/>
    </row>
    <row r="228" spans="21:22" ht="15">
      <c r="U228" s="181"/>
      <c r="V228" s="176"/>
    </row>
    <row r="229" spans="21:22" ht="15">
      <c r="U229" s="181"/>
      <c r="V229" s="176"/>
    </row>
    <row r="230" spans="21:22" ht="15">
      <c r="U230" s="181"/>
      <c r="V230" s="176"/>
    </row>
    <row r="231" spans="21:22" ht="15">
      <c r="U231" s="181"/>
      <c r="V231" s="176"/>
    </row>
    <row r="232" spans="21:22" ht="15">
      <c r="U232" s="181"/>
      <c r="V232" s="176"/>
    </row>
    <row r="233" spans="21:22" ht="15">
      <c r="U233" s="181"/>
      <c r="V233" s="176"/>
    </row>
    <row r="235" spans="18:21" ht="15">
      <c r="R235" s="182"/>
      <c r="U235" s="181"/>
    </row>
    <row r="236" spans="21:22" ht="15">
      <c r="U236" s="181"/>
      <c r="V236" s="176"/>
    </row>
    <row r="237" spans="21:22" ht="15">
      <c r="U237" s="181"/>
      <c r="V237" s="176"/>
    </row>
    <row r="238" spans="21:22" ht="15">
      <c r="U238" s="181"/>
      <c r="V238" s="176"/>
    </row>
    <row r="239" spans="21:22" ht="15">
      <c r="U239" s="181"/>
      <c r="V239" s="176"/>
    </row>
    <row r="240" spans="21:22" ht="15">
      <c r="U240" s="181"/>
      <c r="V240" s="176"/>
    </row>
    <row r="241" spans="21:22" ht="15">
      <c r="U241" s="181"/>
      <c r="V241" s="176"/>
    </row>
    <row r="242" spans="21:22" ht="15">
      <c r="U242" s="181"/>
      <c r="V242" s="176"/>
    </row>
    <row r="245" spans="18:21" ht="15">
      <c r="R245" s="182"/>
      <c r="U245" s="181"/>
    </row>
    <row r="246" spans="21:22" ht="15">
      <c r="U246" s="181"/>
      <c r="V246" s="176"/>
    </row>
    <row r="247" spans="21:22" ht="15">
      <c r="U247" s="181"/>
      <c r="V247" s="176"/>
    </row>
    <row r="248" spans="21:22" ht="15">
      <c r="U248" s="181"/>
      <c r="V248" s="176"/>
    </row>
    <row r="249" spans="21:22" ht="15">
      <c r="U249" s="181"/>
      <c r="V249" s="176"/>
    </row>
    <row r="250" spans="21:22" ht="15">
      <c r="U250" s="181"/>
      <c r="V250" s="176"/>
    </row>
    <row r="251" spans="21:22" ht="15">
      <c r="U251" s="181"/>
      <c r="V251" s="176"/>
    </row>
    <row r="252" spans="21:22" ht="15">
      <c r="U252" s="181"/>
      <c r="V252" s="176"/>
    </row>
    <row r="255" ht="15">
      <c r="U255" s="181"/>
    </row>
    <row r="256" spans="21:22" ht="15">
      <c r="U256" s="181"/>
      <c r="V256" s="176"/>
    </row>
    <row r="257" spans="21:22" ht="15">
      <c r="U257" s="181"/>
      <c r="V257" s="176"/>
    </row>
    <row r="258" spans="21:22" ht="15">
      <c r="U258" s="181"/>
      <c r="V258" s="176"/>
    </row>
    <row r="259" spans="21:22" ht="15">
      <c r="U259" s="181"/>
      <c r="V259" s="176"/>
    </row>
    <row r="260" spans="21:22" ht="15">
      <c r="U260" s="181"/>
      <c r="V260" s="176"/>
    </row>
    <row r="261" spans="21:22" ht="15">
      <c r="U261" s="181"/>
      <c r="V261" s="176"/>
    </row>
    <row r="262" spans="21:22" ht="15">
      <c r="U262" s="181"/>
      <c r="V262" s="176"/>
    </row>
    <row r="264" ht="15">
      <c r="U264" s="183"/>
    </row>
    <row r="265" spans="19:20" ht="15">
      <c r="S265" s="181"/>
      <c r="T265" s="183"/>
    </row>
    <row r="266" spans="19:20" ht="15">
      <c r="S266" s="181"/>
      <c r="T266" s="183"/>
    </row>
    <row r="267" spans="19:20" ht="15">
      <c r="S267" s="181"/>
      <c r="T267" s="183"/>
    </row>
    <row r="268" spans="19:20" ht="15">
      <c r="S268" s="181"/>
      <c r="T268" s="183"/>
    </row>
    <row r="269" spans="19:20" ht="15">
      <c r="S269" s="181"/>
      <c r="T269" s="183"/>
    </row>
    <row r="270" spans="19:20" ht="15">
      <c r="S270" s="181"/>
      <c r="T270" s="183"/>
    </row>
    <row r="271" ht="15">
      <c r="S271" s="181"/>
    </row>
    <row r="273" ht="15">
      <c r="U273" s="176"/>
    </row>
    <row r="275" ht="15">
      <c r="U275" s="183"/>
    </row>
    <row r="276" ht="15">
      <c r="U276" s="183"/>
    </row>
    <row r="277" ht="15">
      <c r="U277" s="183"/>
    </row>
    <row r="278" spans="21:22" ht="15">
      <c r="U278" s="183"/>
      <c r="V278" s="184"/>
    </row>
    <row r="279" spans="21:22" ht="15">
      <c r="U279" s="183"/>
      <c r="V279" s="184"/>
    </row>
    <row r="280" spans="21:22" ht="15">
      <c r="U280" s="183"/>
      <c r="V280" s="184"/>
    </row>
    <row r="281" spans="21:22" ht="15">
      <c r="U281" s="183"/>
      <c r="V281" s="184"/>
    </row>
    <row r="282" spans="21:22" ht="15">
      <c r="U282" s="183"/>
      <c r="V282" s="184"/>
    </row>
    <row r="283" spans="21:22" ht="15">
      <c r="U283" s="183"/>
      <c r="V283" s="184"/>
    </row>
    <row r="284" spans="21:22" ht="15">
      <c r="U284" s="183"/>
      <c r="V284" s="184"/>
    </row>
    <row r="286" ht="15">
      <c r="X286" s="183"/>
    </row>
    <row r="287" ht="15">
      <c r="X287" s="183"/>
    </row>
    <row r="288" ht="15">
      <c r="X288" s="183"/>
    </row>
    <row r="289" ht="15">
      <c r="X289" s="183"/>
    </row>
    <row r="290" ht="15">
      <c r="X290" s="183"/>
    </row>
    <row r="291" ht="15">
      <c r="X291" s="183"/>
    </row>
    <row r="292" ht="15">
      <c r="X292" s="183"/>
    </row>
    <row r="293" ht="15">
      <c r="X293" s="183"/>
    </row>
    <row r="294" ht="15">
      <c r="X294" s="183"/>
    </row>
    <row r="295" ht="15">
      <c r="X295" s="183"/>
    </row>
    <row r="296" ht="15">
      <c r="X296" s="183"/>
    </row>
    <row r="297" ht="15">
      <c r="X297" s="183"/>
    </row>
    <row r="298" ht="15.75" thickBot="1"/>
    <row r="299" spans="19:20" ht="15.75" thickBot="1">
      <c r="S299" s="185"/>
      <c r="T299" s="186"/>
    </row>
    <row r="300" spans="20:25" ht="15">
      <c r="T300" s="186"/>
      <c r="V300" s="176"/>
      <c r="X300" s="181"/>
      <c r="Y300" s="174"/>
    </row>
    <row r="301" spans="20:25" ht="15">
      <c r="T301" s="186"/>
      <c r="V301" s="176"/>
      <c r="X301" s="181"/>
      <c r="Y301" s="174"/>
    </row>
    <row r="302" spans="20:25" ht="15">
      <c r="T302" s="186"/>
      <c r="V302" s="176"/>
      <c r="X302" s="181"/>
      <c r="Y302" s="174"/>
    </row>
    <row r="303" spans="20:25" ht="15">
      <c r="T303" s="186"/>
      <c r="V303" s="176"/>
      <c r="X303" s="181"/>
      <c r="Y303" s="174"/>
    </row>
    <row r="304" spans="20:25" ht="15">
      <c r="T304" s="186"/>
      <c r="V304" s="176"/>
      <c r="X304" s="181"/>
      <c r="Y304" s="174"/>
    </row>
    <row r="305" spans="20:25" ht="15">
      <c r="T305" s="186"/>
      <c r="V305" s="176"/>
      <c r="X305" s="181"/>
      <c r="Y305" s="174"/>
    </row>
    <row r="306" ht="15">
      <c r="T306" s="186"/>
    </row>
    <row r="307" spans="24:25" ht="15">
      <c r="X307" s="174"/>
      <c r="Y307" s="174"/>
    </row>
    <row r="308" spans="24:25" ht="15">
      <c r="X308" s="174"/>
      <c r="Y308" s="174"/>
    </row>
    <row r="309" spans="24:25" ht="15">
      <c r="X309" s="174"/>
      <c r="Y309" s="174"/>
    </row>
    <row r="310" spans="20:25" ht="15">
      <c r="T310" s="186"/>
      <c r="U310" s="176"/>
      <c r="X310" s="174"/>
      <c r="Y310" s="174"/>
    </row>
    <row r="311" spans="20:25" ht="15">
      <c r="T311" s="186"/>
      <c r="U311" s="176"/>
      <c r="X311" s="174"/>
      <c r="Y311" s="174"/>
    </row>
    <row r="312" spans="20:25" ht="15">
      <c r="T312" s="186"/>
      <c r="U312" s="176"/>
      <c r="X312" s="174"/>
      <c r="Y312" s="174"/>
    </row>
    <row r="313" spans="20:21" ht="15">
      <c r="T313" s="186"/>
      <c r="U313" s="176"/>
    </row>
    <row r="314" spans="20:21" ht="15">
      <c r="T314" s="186"/>
      <c r="U314" s="176"/>
    </row>
    <row r="315" spans="20:23" ht="15">
      <c r="T315" s="186"/>
      <c r="U315" s="176"/>
      <c r="W315" s="187"/>
    </row>
    <row r="316" ht="15">
      <c r="T316" s="186"/>
    </row>
    <row r="322" ht="15">
      <c r="V322" s="187"/>
    </row>
    <row r="324" ht="15.75" thickBot="1"/>
    <row r="325" ht="15.75" thickBot="1">
      <c r="V325" s="188"/>
    </row>
  </sheetData>
  <sheetProtection password="C61F" sheet="1"/>
  <autoFilter ref="A16:AA48"/>
  <mergeCells count="73">
    <mergeCell ref="AA33:AA48"/>
    <mergeCell ref="U33:U48"/>
    <mergeCell ref="V33:V48"/>
    <mergeCell ref="W33:W48"/>
    <mergeCell ref="X33:X48"/>
    <mergeCell ref="Y33:Y48"/>
    <mergeCell ref="Z33:Z48"/>
    <mergeCell ref="O33:O48"/>
    <mergeCell ref="P33:P48"/>
    <mergeCell ref="Q33:Q48"/>
    <mergeCell ref="R33:R48"/>
    <mergeCell ref="S33:S48"/>
    <mergeCell ref="T33:T48"/>
    <mergeCell ref="Y17:Y32"/>
    <mergeCell ref="Z17:Z32"/>
    <mergeCell ref="AA17:AA32"/>
    <mergeCell ref="H33:H48"/>
    <mergeCell ref="I33:I48"/>
    <mergeCell ref="J33:J48"/>
    <mergeCell ref="K33:K48"/>
    <mergeCell ref="L33:L48"/>
    <mergeCell ref="M33:M48"/>
    <mergeCell ref="N33:N48"/>
    <mergeCell ref="S17:S32"/>
    <mergeCell ref="T17:T32"/>
    <mergeCell ref="U17:U32"/>
    <mergeCell ref="V17:V32"/>
    <mergeCell ref="W17:W32"/>
    <mergeCell ref="X17:X32"/>
    <mergeCell ref="M17:M32"/>
    <mergeCell ref="N17:N32"/>
    <mergeCell ref="O17:O32"/>
    <mergeCell ref="P17:P32"/>
    <mergeCell ref="Q17:Q32"/>
    <mergeCell ref="R17:R32"/>
    <mergeCell ref="AO15:AP15"/>
    <mergeCell ref="AQ15:AR15"/>
    <mergeCell ref="BB15:BC15"/>
    <mergeCell ref="BD15:BE15"/>
    <mergeCell ref="BF15:BG15"/>
    <mergeCell ref="H17:H32"/>
    <mergeCell ref="I17:I32"/>
    <mergeCell ref="J17:J32"/>
    <mergeCell ref="K17:K32"/>
    <mergeCell ref="L17:L32"/>
    <mergeCell ref="AC15:AD15"/>
    <mergeCell ref="AE15:AF15"/>
    <mergeCell ref="AG15:AH15"/>
    <mergeCell ref="AI15:AJ15"/>
    <mergeCell ref="AK15:AL15"/>
    <mergeCell ref="AM15:AN15"/>
    <mergeCell ref="W15:W16"/>
    <mergeCell ref="X15:X16"/>
    <mergeCell ref="Y15:Y16"/>
    <mergeCell ref="Z15:Z16"/>
    <mergeCell ref="AA15:AA16"/>
    <mergeCell ref="AB15:AB16"/>
    <mergeCell ref="AK1:AN8"/>
    <mergeCell ref="AO1:AQ8"/>
    <mergeCell ref="G15:G16"/>
    <mergeCell ref="H15:H16"/>
    <mergeCell ref="I15:I16"/>
    <mergeCell ref="J15:L15"/>
    <mergeCell ref="O15:P15"/>
    <mergeCell ref="Q15:R15"/>
    <mergeCell ref="S15:T15"/>
    <mergeCell ref="U15:V15"/>
    <mergeCell ref="A1:D8"/>
    <mergeCell ref="E1:N8"/>
    <mergeCell ref="O1:R8"/>
    <mergeCell ref="S1:U8"/>
    <mergeCell ref="W1:Y8"/>
    <mergeCell ref="Z1:AJ8"/>
  </mergeCells>
  <conditionalFormatting sqref="Q49:T49 BB49:BG49">
    <cfRule type="cellIs" priority="4" dxfId="4" operator="notEqual" stopIfTrue="1">
      <formula>#REF!</formula>
    </cfRule>
  </conditionalFormatting>
  <conditionalFormatting sqref="Q17:V48">
    <cfRule type="cellIs" priority="3" dxfId="5" operator="notEqual" stopIfTrue="1">
      <formula>BB17</formula>
    </cfRule>
  </conditionalFormatting>
  <conditionalFormatting sqref="H17:H48">
    <cfRule type="containsText" priority="1" dxfId="1" operator="containsText" stopIfTrue="1" text="X">
      <formula>NOT(ISERROR(SEARCH("X",H17)))</formula>
    </cfRule>
    <cfRule type="containsText" priority="2" dxfId="0" operator="containsText" stopIfTrue="1" text="X">
      <formula>NOT(ISERROR(SEARCH("X",H17)))</formula>
    </cfRule>
  </conditionalFormatting>
  <dataValidations count="1">
    <dataValidation type="whole" allowBlank="1" showInputMessage="1" showErrorMessage="1" sqref="AC17:AR48">
      <formula1>0</formula1>
      <formula2>99999999999</formula2>
    </dataValidation>
  </dataValidation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A1:BF35"/>
  <sheetViews>
    <sheetView showGridLines="0" zoomScale="86" zoomScaleNormal="86" zoomScalePageLayoutView="0" workbookViewId="0" topLeftCell="C9">
      <selection activeCell="Y33" sqref="Y33:Y48"/>
    </sheetView>
  </sheetViews>
  <sheetFormatPr defaultColWidth="11.421875" defaultRowHeight="15" outlineLevelRow="2"/>
  <cols>
    <col min="1" max="1" width="3.00390625" style="5" hidden="1" customWidth="1"/>
    <col min="2" max="2" width="5.28125" style="5" hidden="1" customWidth="1"/>
    <col min="3" max="3" width="5.7109375" style="5" customWidth="1"/>
    <col min="4" max="4" width="20.7109375" style="5" customWidth="1"/>
    <col min="5" max="5" width="7.57421875" style="5" bestFit="1" customWidth="1"/>
    <col min="6" max="6" width="38.00390625" style="5" customWidth="1"/>
    <col min="7" max="7" width="11.421875" style="5" customWidth="1"/>
    <col min="8" max="8" width="9.00390625" style="8" customWidth="1"/>
    <col min="9" max="9" width="10.28125" style="5" customWidth="1"/>
    <col min="10" max="10" width="23.28125" style="192" customWidth="1"/>
    <col min="11" max="11" width="11.421875" style="5" customWidth="1"/>
    <col min="12" max="12" width="11.421875" style="193" customWidth="1"/>
    <col min="13" max="13" width="28.28125" style="5" customWidth="1"/>
    <col min="14" max="14" width="27.7109375" style="5" customWidth="1"/>
    <col min="15" max="15" width="21.421875" style="5" customWidth="1"/>
    <col min="16" max="16" width="25.8515625" style="5" customWidth="1"/>
    <col min="17" max="17" width="26.28125" style="5" customWidth="1"/>
    <col min="18" max="18" width="24.421875" style="5" customWidth="1"/>
    <col min="19" max="20" width="50.7109375" style="5" customWidth="1"/>
    <col min="21" max="21" width="19.421875" style="5" hidden="1" customWidth="1"/>
    <col min="22" max="22" width="19.8515625" style="5" hidden="1" customWidth="1"/>
    <col min="23" max="23" width="9.7109375" style="5" hidden="1" customWidth="1"/>
    <col min="24" max="25" width="15.7109375" style="5" customWidth="1"/>
    <col min="26" max="26" width="9.7109375" style="5" customWidth="1"/>
    <col min="27" max="28" width="15.7109375" style="5" customWidth="1"/>
    <col min="29" max="29" width="9.7109375" style="5" customWidth="1"/>
    <col min="30" max="31" width="15.7109375" style="5" customWidth="1"/>
    <col min="32" max="32" width="9.7109375" style="5" customWidth="1"/>
    <col min="33" max="34" width="15.7109375" style="5" customWidth="1"/>
    <col min="35" max="35" width="9.7109375" style="5" customWidth="1"/>
    <col min="36" max="37" width="15.7109375" style="5" customWidth="1"/>
    <col min="38" max="38" width="9.7109375" style="5" customWidth="1"/>
    <col min="39" max="40" width="15.7109375" style="5" customWidth="1"/>
    <col min="41" max="41" width="9.7109375" style="5" customWidth="1"/>
    <col min="42" max="43" width="15.7109375" style="5" customWidth="1"/>
    <col min="44" max="44" width="9.7109375" style="5" customWidth="1"/>
    <col min="45" max="45" width="19.00390625" style="5" customWidth="1"/>
    <col min="46" max="53" width="11.421875" style="5" customWidth="1"/>
    <col min="54" max="54" width="5.140625" style="5" customWidth="1"/>
    <col min="55" max="55" width="14.28125" style="5" customWidth="1"/>
    <col min="56" max="56" width="11.421875" style="5" customWidth="1"/>
    <col min="57" max="57" width="15.00390625" style="5" customWidth="1"/>
    <col min="58" max="16384" width="11.421875" style="5" customWidth="1"/>
  </cols>
  <sheetData>
    <row r="1" spans="1:51" s="72" customFormat="1" ht="12">
      <c r="A1" s="65"/>
      <c r="B1" s="66"/>
      <c r="C1" s="68"/>
      <c r="D1" s="69" t="s">
        <v>138</v>
      </c>
      <c r="E1" s="70"/>
      <c r="F1" s="70"/>
      <c r="G1" s="70"/>
      <c r="H1" s="70"/>
      <c r="I1" s="71"/>
      <c r="J1" s="62" t="s">
        <v>60</v>
      </c>
      <c r="K1" s="63"/>
      <c r="L1" s="63"/>
      <c r="M1" s="64"/>
      <c r="N1" s="69"/>
      <c r="O1" s="71"/>
      <c r="P1" s="69"/>
      <c r="Q1" s="70"/>
      <c r="R1" s="71"/>
      <c r="S1" s="86" t="s">
        <v>139</v>
      </c>
      <c r="T1" s="87"/>
      <c r="U1" s="87"/>
      <c r="V1" s="87"/>
      <c r="W1" s="87"/>
      <c r="X1" s="87"/>
      <c r="Y1" s="87"/>
      <c r="Z1" s="87"/>
      <c r="AA1" s="88"/>
      <c r="AB1" s="62" t="s">
        <v>60</v>
      </c>
      <c r="AC1" s="63"/>
      <c r="AD1" s="63"/>
      <c r="AE1" s="64"/>
      <c r="AF1" s="189"/>
      <c r="AG1" s="189"/>
      <c r="AH1" s="69"/>
      <c r="AI1" s="70"/>
      <c r="AJ1" s="71"/>
      <c r="AK1" s="86" t="s">
        <v>140</v>
      </c>
      <c r="AL1" s="87"/>
      <c r="AM1" s="87"/>
      <c r="AN1" s="87"/>
      <c r="AO1" s="87"/>
      <c r="AP1" s="87"/>
      <c r="AQ1" s="87"/>
      <c r="AR1" s="88"/>
      <c r="AS1" s="62" t="s">
        <v>60</v>
      </c>
      <c r="AT1" s="63"/>
      <c r="AU1" s="63"/>
      <c r="AV1" s="64"/>
      <c r="AW1" s="65"/>
      <c r="AX1" s="66"/>
      <c r="AY1" s="68"/>
    </row>
    <row r="2" spans="1:51" s="72" customFormat="1" ht="12">
      <c r="A2" s="82"/>
      <c r="B2" s="83"/>
      <c r="C2" s="85"/>
      <c r="D2" s="86"/>
      <c r="E2" s="87"/>
      <c r="F2" s="87"/>
      <c r="G2" s="87"/>
      <c r="H2" s="87"/>
      <c r="I2" s="88"/>
      <c r="J2" s="79"/>
      <c r="K2" s="80"/>
      <c r="L2" s="80"/>
      <c r="M2" s="81"/>
      <c r="N2" s="86"/>
      <c r="O2" s="88"/>
      <c r="P2" s="86"/>
      <c r="Q2" s="87"/>
      <c r="R2" s="88"/>
      <c r="S2" s="86"/>
      <c r="T2" s="87"/>
      <c r="U2" s="87"/>
      <c r="V2" s="87"/>
      <c r="W2" s="87"/>
      <c r="X2" s="87"/>
      <c r="Y2" s="87"/>
      <c r="Z2" s="87"/>
      <c r="AA2" s="88"/>
      <c r="AB2" s="79"/>
      <c r="AC2" s="80"/>
      <c r="AD2" s="80"/>
      <c r="AE2" s="81"/>
      <c r="AF2" s="190"/>
      <c r="AG2" s="190"/>
      <c r="AH2" s="86"/>
      <c r="AI2" s="87"/>
      <c r="AJ2" s="88"/>
      <c r="AK2" s="86"/>
      <c r="AL2" s="87"/>
      <c r="AM2" s="87"/>
      <c r="AN2" s="87"/>
      <c r="AO2" s="87"/>
      <c r="AP2" s="87"/>
      <c r="AQ2" s="87"/>
      <c r="AR2" s="88"/>
      <c r="AS2" s="79"/>
      <c r="AT2" s="80"/>
      <c r="AU2" s="80"/>
      <c r="AV2" s="81"/>
      <c r="AW2" s="82"/>
      <c r="AX2" s="83"/>
      <c r="AY2" s="85"/>
    </row>
    <row r="3" spans="1:51" s="72" customFormat="1" ht="12">
      <c r="A3" s="82"/>
      <c r="B3" s="83"/>
      <c r="C3" s="85"/>
      <c r="D3" s="86"/>
      <c r="E3" s="87"/>
      <c r="F3" s="87"/>
      <c r="G3" s="87"/>
      <c r="H3" s="87"/>
      <c r="I3" s="88"/>
      <c r="J3" s="79"/>
      <c r="K3" s="80"/>
      <c r="L3" s="80"/>
      <c r="M3" s="81"/>
      <c r="N3" s="86"/>
      <c r="O3" s="88"/>
      <c r="P3" s="86"/>
      <c r="Q3" s="87"/>
      <c r="R3" s="88"/>
      <c r="S3" s="86"/>
      <c r="T3" s="87"/>
      <c r="U3" s="87"/>
      <c r="V3" s="87"/>
      <c r="W3" s="87"/>
      <c r="X3" s="87"/>
      <c r="Y3" s="87"/>
      <c r="Z3" s="87"/>
      <c r="AA3" s="88"/>
      <c r="AB3" s="79"/>
      <c r="AC3" s="80"/>
      <c r="AD3" s="80"/>
      <c r="AE3" s="81"/>
      <c r="AF3" s="190"/>
      <c r="AG3" s="190"/>
      <c r="AH3" s="86"/>
      <c r="AI3" s="87"/>
      <c r="AJ3" s="88"/>
      <c r="AK3" s="86"/>
      <c r="AL3" s="87"/>
      <c r="AM3" s="87"/>
      <c r="AN3" s="87"/>
      <c r="AO3" s="87"/>
      <c r="AP3" s="87"/>
      <c r="AQ3" s="87"/>
      <c r="AR3" s="88"/>
      <c r="AS3" s="79"/>
      <c r="AT3" s="80"/>
      <c r="AU3" s="80"/>
      <c r="AV3" s="81"/>
      <c r="AW3" s="82"/>
      <c r="AX3" s="83"/>
      <c r="AY3" s="85"/>
    </row>
    <row r="4" spans="1:51" s="72" customFormat="1" ht="12">
      <c r="A4" s="82"/>
      <c r="B4" s="83"/>
      <c r="C4" s="85"/>
      <c r="D4" s="86"/>
      <c r="E4" s="87"/>
      <c r="F4" s="87"/>
      <c r="G4" s="87"/>
      <c r="H4" s="87"/>
      <c r="I4" s="88"/>
      <c r="J4" s="79"/>
      <c r="K4" s="80"/>
      <c r="L4" s="80"/>
      <c r="M4" s="81"/>
      <c r="N4" s="86"/>
      <c r="O4" s="88"/>
      <c r="P4" s="86"/>
      <c r="Q4" s="87"/>
      <c r="R4" s="88"/>
      <c r="S4" s="86"/>
      <c r="T4" s="87"/>
      <c r="U4" s="87"/>
      <c r="V4" s="87"/>
      <c r="W4" s="87"/>
      <c r="X4" s="87"/>
      <c r="Y4" s="87"/>
      <c r="Z4" s="87"/>
      <c r="AA4" s="88"/>
      <c r="AB4" s="79"/>
      <c r="AC4" s="80"/>
      <c r="AD4" s="80"/>
      <c r="AE4" s="81"/>
      <c r="AF4" s="190"/>
      <c r="AG4" s="190"/>
      <c r="AH4" s="86"/>
      <c r="AI4" s="87"/>
      <c r="AJ4" s="88"/>
      <c r="AK4" s="86"/>
      <c r="AL4" s="87"/>
      <c r="AM4" s="87"/>
      <c r="AN4" s="87"/>
      <c r="AO4" s="87"/>
      <c r="AP4" s="87"/>
      <c r="AQ4" s="87"/>
      <c r="AR4" s="88"/>
      <c r="AS4" s="79"/>
      <c r="AT4" s="80"/>
      <c r="AU4" s="80"/>
      <c r="AV4" s="81"/>
      <c r="AW4" s="82"/>
      <c r="AX4" s="83"/>
      <c r="AY4" s="85"/>
    </row>
    <row r="5" spans="1:51" s="72" customFormat="1" ht="12">
      <c r="A5" s="82"/>
      <c r="B5" s="83"/>
      <c r="C5" s="85"/>
      <c r="D5" s="86"/>
      <c r="E5" s="87"/>
      <c r="F5" s="87"/>
      <c r="G5" s="87"/>
      <c r="H5" s="87"/>
      <c r="I5" s="88"/>
      <c r="J5" s="79"/>
      <c r="K5" s="80"/>
      <c r="L5" s="80"/>
      <c r="M5" s="81"/>
      <c r="N5" s="86"/>
      <c r="O5" s="88"/>
      <c r="P5" s="86"/>
      <c r="Q5" s="87"/>
      <c r="R5" s="88"/>
      <c r="S5" s="86"/>
      <c r="T5" s="87"/>
      <c r="U5" s="87"/>
      <c r="V5" s="87"/>
      <c r="W5" s="87"/>
      <c r="X5" s="87"/>
      <c r="Y5" s="87"/>
      <c r="Z5" s="87"/>
      <c r="AA5" s="88"/>
      <c r="AB5" s="79"/>
      <c r="AC5" s="80"/>
      <c r="AD5" s="80"/>
      <c r="AE5" s="81"/>
      <c r="AF5" s="190"/>
      <c r="AG5" s="190"/>
      <c r="AH5" s="86"/>
      <c r="AI5" s="87"/>
      <c r="AJ5" s="88"/>
      <c r="AK5" s="86"/>
      <c r="AL5" s="87"/>
      <c r="AM5" s="87"/>
      <c r="AN5" s="87"/>
      <c r="AO5" s="87"/>
      <c r="AP5" s="87"/>
      <c r="AQ5" s="87"/>
      <c r="AR5" s="88"/>
      <c r="AS5" s="79"/>
      <c r="AT5" s="80"/>
      <c r="AU5" s="80"/>
      <c r="AV5" s="81"/>
      <c r="AW5" s="82"/>
      <c r="AX5" s="83"/>
      <c r="AY5" s="85"/>
    </row>
    <row r="6" spans="1:51" s="72" customFormat="1" ht="12">
      <c r="A6" s="82"/>
      <c r="B6" s="83"/>
      <c r="C6" s="85"/>
      <c r="D6" s="86"/>
      <c r="E6" s="87"/>
      <c r="F6" s="87"/>
      <c r="G6" s="87"/>
      <c r="H6" s="87"/>
      <c r="I6" s="88"/>
      <c r="J6" s="79"/>
      <c r="K6" s="80"/>
      <c r="L6" s="80"/>
      <c r="M6" s="81"/>
      <c r="N6" s="86"/>
      <c r="O6" s="88"/>
      <c r="P6" s="86"/>
      <c r="Q6" s="87"/>
      <c r="R6" s="88"/>
      <c r="S6" s="86"/>
      <c r="T6" s="87"/>
      <c r="U6" s="87"/>
      <c r="V6" s="87"/>
      <c r="W6" s="87"/>
      <c r="X6" s="87"/>
      <c r="Y6" s="87"/>
      <c r="Z6" s="87"/>
      <c r="AA6" s="88"/>
      <c r="AB6" s="79"/>
      <c r="AC6" s="80"/>
      <c r="AD6" s="80"/>
      <c r="AE6" s="81"/>
      <c r="AF6" s="190"/>
      <c r="AG6" s="190"/>
      <c r="AH6" s="86"/>
      <c r="AI6" s="87"/>
      <c r="AJ6" s="88"/>
      <c r="AK6" s="86"/>
      <c r="AL6" s="87"/>
      <c r="AM6" s="87"/>
      <c r="AN6" s="87"/>
      <c r="AO6" s="87"/>
      <c r="AP6" s="87"/>
      <c r="AQ6" s="87"/>
      <c r="AR6" s="88"/>
      <c r="AS6" s="79"/>
      <c r="AT6" s="80"/>
      <c r="AU6" s="80"/>
      <c r="AV6" s="81"/>
      <c r="AW6" s="82"/>
      <c r="AX6" s="83"/>
      <c r="AY6" s="85"/>
    </row>
    <row r="7" spans="1:51" s="72" customFormat="1" ht="12">
      <c r="A7" s="82"/>
      <c r="B7" s="83"/>
      <c r="C7" s="85"/>
      <c r="D7" s="86"/>
      <c r="E7" s="87"/>
      <c r="F7" s="87"/>
      <c r="G7" s="87"/>
      <c r="H7" s="87"/>
      <c r="I7" s="88"/>
      <c r="J7" s="79"/>
      <c r="K7" s="80"/>
      <c r="L7" s="80"/>
      <c r="M7" s="81"/>
      <c r="N7" s="86"/>
      <c r="O7" s="88"/>
      <c r="P7" s="86"/>
      <c r="Q7" s="87"/>
      <c r="R7" s="88"/>
      <c r="S7" s="86"/>
      <c r="T7" s="87"/>
      <c r="U7" s="87"/>
      <c r="V7" s="87"/>
      <c r="W7" s="87"/>
      <c r="X7" s="87"/>
      <c r="Y7" s="87"/>
      <c r="Z7" s="87"/>
      <c r="AA7" s="88"/>
      <c r="AB7" s="79"/>
      <c r="AC7" s="80"/>
      <c r="AD7" s="80"/>
      <c r="AE7" s="81"/>
      <c r="AF7" s="190"/>
      <c r="AG7" s="190"/>
      <c r="AH7" s="86"/>
      <c r="AI7" s="87"/>
      <c r="AJ7" s="88"/>
      <c r="AK7" s="86"/>
      <c r="AL7" s="87"/>
      <c r="AM7" s="87"/>
      <c r="AN7" s="87"/>
      <c r="AO7" s="87"/>
      <c r="AP7" s="87"/>
      <c r="AQ7" s="87"/>
      <c r="AR7" s="88"/>
      <c r="AS7" s="79"/>
      <c r="AT7" s="80"/>
      <c r="AU7" s="80"/>
      <c r="AV7" s="81"/>
      <c r="AW7" s="82"/>
      <c r="AX7" s="83"/>
      <c r="AY7" s="85"/>
    </row>
    <row r="8" spans="1:51" s="72" customFormat="1" ht="12.75" thickBot="1">
      <c r="A8" s="98"/>
      <c r="B8" s="99"/>
      <c r="C8" s="101"/>
      <c r="D8" s="102"/>
      <c r="E8" s="103"/>
      <c r="F8" s="103"/>
      <c r="G8" s="103"/>
      <c r="H8" s="103"/>
      <c r="I8" s="104"/>
      <c r="J8" s="95"/>
      <c r="K8" s="96"/>
      <c r="L8" s="96"/>
      <c r="M8" s="97"/>
      <c r="N8" s="102"/>
      <c r="O8" s="104"/>
      <c r="P8" s="102"/>
      <c r="Q8" s="103"/>
      <c r="R8" s="104"/>
      <c r="S8" s="102"/>
      <c r="T8" s="103"/>
      <c r="U8" s="103"/>
      <c r="V8" s="103"/>
      <c r="W8" s="103"/>
      <c r="X8" s="103"/>
      <c r="Y8" s="103"/>
      <c r="Z8" s="103"/>
      <c r="AA8" s="104"/>
      <c r="AB8" s="95"/>
      <c r="AC8" s="96"/>
      <c r="AD8" s="96"/>
      <c r="AE8" s="97"/>
      <c r="AF8" s="191"/>
      <c r="AG8" s="191"/>
      <c r="AH8" s="102"/>
      <c r="AI8" s="103"/>
      <c r="AJ8" s="104"/>
      <c r="AK8" s="102"/>
      <c r="AL8" s="103"/>
      <c r="AM8" s="103"/>
      <c r="AN8" s="103"/>
      <c r="AO8" s="103"/>
      <c r="AP8" s="103"/>
      <c r="AQ8" s="103"/>
      <c r="AR8" s="104"/>
      <c r="AS8" s="95"/>
      <c r="AT8" s="96"/>
      <c r="AU8" s="96"/>
      <c r="AV8" s="97"/>
      <c r="AW8" s="98"/>
      <c r="AX8" s="99"/>
      <c r="AY8" s="101"/>
    </row>
    <row r="9" ht="15"/>
    <row r="10" spans="6:9" ht="25.5">
      <c r="F10" s="2" t="s">
        <v>3</v>
      </c>
      <c r="G10" s="2"/>
      <c r="H10" s="9"/>
      <c r="I10" s="2"/>
    </row>
    <row r="11" spans="2:50" ht="36">
      <c r="B11" s="106" t="s">
        <v>141</v>
      </c>
      <c r="C11" s="194" t="s">
        <v>142</v>
      </c>
      <c r="D11" s="195"/>
      <c r="E11" s="107" t="s">
        <v>143</v>
      </c>
      <c r="F11" s="107" t="s">
        <v>8</v>
      </c>
      <c r="G11" s="49" t="s">
        <v>18</v>
      </c>
      <c r="H11" s="50"/>
      <c r="I11" s="51"/>
      <c r="J11" s="196"/>
      <c r="K11" s="48" t="s">
        <v>0</v>
      </c>
      <c r="L11" s="48"/>
      <c r="M11" s="48" t="s">
        <v>69</v>
      </c>
      <c r="N11" s="48"/>
      <c r="O11" s="48" t="s">
        <v>70</v>
      </c>
      <c r="P11" s="48"/>
      <c r="Q11" s="48" t="s">
        <v>71</v>
      </c>
      <c r="R11" s="48"/>
      <c r="S11" s="43" t="s">
        <v>1</v>
      </c>
      <c r="T11" s="43" t="s">
        <v>2</v>
      </c>
      <c r="U11" s="197" t="s">
        <v>144</v>
      </c>
      <c r="V11" s="198"/>
      <c r="W11" s="199"/>
      <c r="X11" s="107" t="s">
        <v>145</v>
      </c>
      <c r="Y11" s="107"/>
      <c r="Z11" s="107"/>
      <c r="AA11" s="107" t="s">
        <v>146</v>
      </c>
      <c r="AB11" s="107"/>
      <c r="AC11" s="107"/>
      <c r="AD11" s="107" t="s">
        <v>147</v>
      </c>
      <c r="AE11" s="107"/>
      <c r="AF11" s="107"/>
      <c r="AG11" s="49" t="s">
        <v>148</v>
      </c>
      <c r="AH11" s="50"/>
      <c r="AI11" s="51"/>
      <c r="AJ11" s="49" t="s">
        <v>149</v>
      </c>
      <c r="AK11" s="50"/>
      <c r="AL11" s="51"/>
      <c r="AM11" s="49" t="s">
        <v>150</v>
      </c>
      <c r="AN11" s="50"/>
      <c r="AO11" s="51"/>
      <c r="AP11" s="49" t="s">
        <v>151</v>
      </c>
      <c r="AQ11" s="50"/>
      <c r="AR11" s="51"/>
      <c r="AS11" s="200" t="s">
        <v>152</v>
      </c>
      <c r="AT11" s="200"/>
      <c r="AU11" s="200"/>
      <c r="AV11" s="49" t="s">
        <v>153</v>
      </c>
      <c r="AW11" s="50"/>
      <c r="AX11" s="51"/>
    </row>
    <row r="12" spans="1:50" ht="67.5">
      <c r="A12" s="1" t="s">
        <v>89</v>
      </c>
      <c r="B12" s="109"/>
      <c r="C12" s="201"/>
      <c r="D12" s="195" t="s">
        <v>9</v>
      </c>
      <c r="E12" s="107"/>
      <c r="F12" s="107"/>
      <c r="G12" s="4" t="s">
        <v>4</v>
      </c>
      <c r="H12" s="4" t="s">
        <v>5</v>
      </c>
      <c r="I12" s="4" t="s">
        <v>6</v>
      </c>
      <c r="J12" s="4" t="s">
        <v>7</v>
      </c>
      <c r="K12" s="3" t="s">
        <v>55</v>
      </c>
      <c r="L12" s="3" t="s">
        <v>56</v>
      </c>
      <c r="M12" s="202" t="s">
        <v>92</v>
      </c>
      <c r="N12" s="202" t="s">
        <v>93</v>
      </c>
      <c r="O12" s="3" t="s">
        <v>94</v>
      </c>
      <c r="P12" s="3" t="s">
        <v>95</v>
      </c>
      <c r="Q12" s="3" t="s">
        <v>96</v>
      </c>
      <c r="R12" s="3" t="s">
        <v>95</v>
      </c>
      <c r="S12" s="43"/>
      <c r="T12" s="43"/>
      <c r="U12" s="3" t="s">
        <v>154</v>
      </c>
      <c r="V12" s="3" t="s">
        <v>155</v>
      </c>
      <c r="W12" s="3" t="s">
        <v>156</v>
      </c>
      <c r="X12" s="3" t="s">
        <v>154</v>
      </c>
      <c r="Y12" s="3" t="s">
        <v>155</v>
      </c>
      <c r="Z12" s="3" t="s">
        <v>156</v>
      </c>
      <c r="AA12" s="3" t="s">
        <v>154</v>
      </c>
      <c r="AB12" s="3" t="s">
        <v>155</v>
      </c>
      <c r="AC12" s="3" t="s">
        <v>156</v>
      </c>
      <c r="AD12" s="3" t="s">
        <v>154</v>
      </c>
      <c r="AE12" s="3" t="s">
        <v>155</v>
      </c>
      <c r="AF12" s="3" t="s">
        <v>156</v>
      </c>
      <c r="AG12" s="3" t="s">
        <v>154</v>
      </c>
      <c r="AH12" s="3" t="s">
        <v>155</v>
      </c>
      <c r="AI12" s="3" t="s">
        <v>156</v>
      </c>
      <c r="AJ12" s="3" t="s">
        <v>154</v>
      </c>
      <c r="AK12" s="3" t="s">
        <v>155</v>
      </c>
      <c r="AL12" s="3" t="s">
        <v>156</v>
      </c>
      <c r="AM12" s="3" t="s">
        <v>154</v>
      </c>
      <c r="AN12" s="3" t="s">
        <v>155</v>
      </c>
      <c r="AO12" s="3" t="s">
        <v>156</v>
      </c>
      <c r="AP12" s="3" t="s">
        <v>154</v>
      </c>
      <c r="AQ12" s="3" t="s">
        <v>155</v>
      </c>
      <c r="AR12" s="3" t="s">
        <v>156</v>
      </c>
      <c r="AS12" s="3" t="s">
        <v>154</v>
      </c>
      <c r="AT12" s="3" t="s">
        <v>155</v>
      </c>
      <c r="AU12" s="3" t="s">
        <v>156</v>
      </c>
      <c r="AV12" s="3" t="s">
        <v>154</v>
      </c>
      <c r="AW12" s="3" t="s">
        <v>155</v>
      </c>
      <c r="AX12" s="3" t="s">
        <v>156</v>
      </c>
    </row>
    <row r="13" spans="1:58" s="6" customFormat="1" ht="141" customHeight="1" outlineLevel="2">
      <c r="A13" s="203"/>
      <c r="B13" s="203" t="s">
        <v>100</v>
      </c>
      <c r="C13" s="204">
        <v>884</v>
      </c>
      <c r="D13" s="205" t="s">
        <v>44</v>
      </c>
      <c r="E13" s="204">
        <v>1</v>
      </c>
      <c r="F13" s="206" t="s">
        <v>157</v>
      </c>
      <c r="G13" s="207"/>
      <c r="H13" s="208" t="s">
        <v>33</v>
      </c>
      <c r="I13" s="207"/>
      <c r="J13" s="209" t="s">
        <v>158</v>
      </c>
      <c r="K13" s="210">
        <v>0.3</v>
      </c>
      <c r="L13" s="210">
        <v>0.175</v>
      </c>
      <c r="M13" s="211">
        <v>296751560</v>
      </c>
      <c r="N13" s="212">
        <v>302875800</v>
      </c>
      <c r="O13" s="213">
        <v>243173800</v>
      </c>
      <c r="P13" s="213">
        <v>57824290</v>
      </c>
      <c r="Q13" s="211">
        <v>59499234</v>
      </c>
      <c r="R13" s="213">
        <v>59499234</v>
      </c>
      <c r="S13" s="214" t="s">
        <v>159</v>
      </c>
      <c r="T13" s="215"/>
      <c r="U13" s="213"/>
      <c r="V13" s="213"/>
      <c r="W13" s="216">
        <f>IF(U13=0,"",V13/U13)</f>
      </c>
      <c r="X13" s="213">
        <f aca="true" t="shared" si="0" ref="X13:Y15">N13</f>
        <v>302875800</v>
      </c>
      <c r="Y13" s="213">
        <f t="shared" si="0"/>
        <v>243173800</v>
      </c>
      <c r="Z13" s="216">
        <f>IF(X13=0,"",Y13/X13)</f>
        <v>0.8028828978743102</v>
      </c>
      <c r="AA13" s="217"/>
      <c r="AB13" s="217"/>
      <c r="AC13" s="216">
        <f>IF(AA13=0,"",AB13/AA13)</f>
      </c>
      <c r="AD13" s="217"/>
      <c r="AE13" s="217"/>
      <c r="AF13" s="216">
        <f>IF(AD13=0,"",AE13/AD13)</f>
      </c>
      <c r="AG13" s="217"/>
      <c r="AH13" s="217"/>
      <c r="AI13" s="216">
        <f>IF(AG13=0,"",AH13/AG13)</f>
      </c>
      <c r="AJ13" s="217"/>
      <c r="AK13" s="217"/>
      <c r="AL13" s="216">
        <f>IF(AJ13=0,"",AK13/AJ13)</f>
      </c>
      <c r="AM13" s="217"/>
      <c r="AN13" s="217"/>
      <c r="AO13" s="216">
        <f>IF(AM13=0,"",AN13/AM13)</f>
      </c>
      <c r="AP13" s="217"/>
      <c r="AQ13" s="217"/>
      <c r="AR13" s="216">
        <f>IF(AP13=0,"",AQ13/AP13)</f>
      </c>
      <c r="AS13" s="217"/>
      <c r="AT13" s="217"/>
      <c r="AU13" s="216">
        <f>IF(AS13=0,"",AT13/AS13)</f>
      </c>
      <c r="AV13" s="217"/>
      <c r="AW13" s="217"/>
      <c r="AX13" s="216">
        <f>IF(AV13=0,"",AW13/AV13)</f>
      </c>
      <c r="AY13" s="218">
        <f>+N13-O13</f>
        <v>59702000</v>
      </c>
      <c r="AZ13" s="218">
        <f>+O13-P13</f>
        <v>185349510</v>
      </c>
      <c r="BA13" s="218">
        <f>+Q13-R13</f>
        <v>0</v>
      </c>
      <c r="BC13" s="218">
        <f>+'[2]ACTIVIDADES'!O13-O13</f>
        <v>-60730033</v>
      </c>
      <c r="BD13" s="218">
        <f>+'[2]ACTIVIDADES'!P13-P13</f>
        <v>57883796</v>
      </c>
      <c r="BE13" s="219">
        <f>+'[2]ACTIVIDADES'!Q13-Q13</f>
        <v>46603899</v>
      </c>
      <c r="BF13" s="218">
        <f>+'[2]ACTIVIDADES'!R13-R13</f>
        <v>41429166</v>
      </c>
    </row>
    <row r="14" spans="1:58" s="6" customFormat="1" ht="189" customHeight="1" outlineLevel="2">
      <c r="A14" s="203"/>
      <c r="B14" s="203" t="s">
        <v>100</v>
      </c>
      <c r="C14" s="204">
        <v>884</v>
      </c>
      <c r="D14" s="205" t="s">
        <v>44</v>
      </c>
      <c r="E14" s="204">
        <v>2</v>
      </c>
      <c r="F14" s="206" t="s">
        <v>157</v>
      </c>
      <c r="G14" s="207"/>
      <c r="H14" s="208" t="s">
        <v>33</v>
      </c>
      <c r="I14" s="207"/>
      <c r="J14" s="209" t="s">
        <v>160</v>
      </c>
      <c r="K14" s="210">
        <v>0.3</v>
      </c>
      <c r="L14" s="220">
        <v>0.175</v>
      </c>
      <c r="M14" s="211">
        <v>72604560</v>
      </c>
      <c r="N14" s="211">
        <v>71963800</v>
      </c>
      <c r="O14" s="213">
        <v>71963800</v>
      </c>
      <c r="P14" s="213">
        <v>29674390</v>
      </c>
      <c r="Q14" s="211">
        <v>33616084</v>
      </c>
      <c r="R14" s="213">
        <v>33616084</v>
      </c>
      <c r="S14" s="214" t="s">
        <v>161</v>
      </c>
      <c r="T14" s="221"/>
      <c r="U14" s="213"/>
      <c r="V14" s="213"/>
      <c r="W14" s="216">
        <f>IF(U14=0,"",V14/U14)</f>
      </c>
      <c r="X14" s="213">
        <f t="shared" si="0"/>
        <v>71963800</v>
      </c>
      <c r="Y14" s="213">
        <f t="shared" si="0"/>
        <v>71963800</v>
      </c>
      <c r="Z14" s="216">
        <f>IF(X14=0,"",Y14/X14)</f>
        <v>1</v>
      </c>
      <c r="AA14" s="217"/>
      <c r="AB14" s="217"/>
      <c r="AC14" s="216"/>
      <c r="AD14" s="217"/>
      <c r="AE14" s="217"/>
      <c r="AF14" s="216"/>
      <c r="AG14" s="217"/>
      <c r="AH14" s="217"/>
      <c r="AI14" s="216"/>
      <c r="AJ14" s="217"/>
      <c r="AK14" s="217"/>
      <c r="AL14" s="216"/>
      <c r="AM14" s="217"/>
      <c r="AN14" s="217"/>
      <c r="AO14" s="216"/>
      <c r="AP14" s="217"/>
      <c r="AQ14" s="217"/>
      <c r="AR14" s="216"/>
      <c r="AS14" s="217"/>
      <c r="AT14" s="217"/>
      <c r="AU14" s="216"/>
      <c r="AV14" s="217"/>
      <c r="AW14" s="217"/>
      <c r="AX14" s="216"/>
      <c r="AY14" s="218">
        <f aca="true" t="shared" si="1" ref="AY14:AZ20">+N14-O14</f>
        <v>0</v>
      </c>
      <c r="AZ14" s="218">
        <f t="shared" si="1"/>
        <v>42289410</v>
      </c>
      <c r="BA14" s="218">
        <f aca="true" t="shared" si="2" ref="BA14:BA20">+Q14-R14</f>
        <v>0</v>
      </c>
      <c r="BC14" s="218">
        <f>+'[2]ACTIVIDADES'!O14-O14</f>
        <v>-17674700</v>
      </c>
      <c r="BD14" s="218">
        <f>+'[2]ACTIVIDADES'!P14-P14</f>
        <v>2975596</v>
      </c>
      <c r="BE14" s="219">
        <f>+'[2]ACTIVIDADES'!Q14-Q14</f>
        <v>-17641084</v>
      </c>
      <c r="BF14" s="218">
        <f>+'[2]ACTIVIDADES'!R14-R14</f>
        <v>-17641084</v>
      </c>
    </row>
    <row r="15" spans="1:58" s="6" customFormat="1" ht="95.25" customHeight="1" outlineLevel="2">
      <c r="A15" s="203"/>
      <c r="B15" s="203" t="s">
        <v>100</v>
      </c>
      <c r="C15" s="204">
        <v>884</v>
      </c>
      <c r="D15" s="205" t="s">
        <v>44</v>
      </c>
      <c r="E15" s="204">
        <v>3</v>
      </c>
      <c r="F15" s="206" t="s">
        <v>162</v>
      </c>
      <c r="G15" s="207"/>
      <c r="H15" s="208" t="s">
        <v>33</v>
      </c>
      <c r="I15" s="207"/>
      <c r="J15" s="209" t="s">
        <v>163</v>
      </c>
      <c r="K15" s="210">
        <v>0.3</v>
      </c>
      <c r="L15" s="220">
        <v>0.12</v>
      </c>
      <c r="M15" s="211">
        <v>17204560</v>
      </c>
      <c r="N15" s="212">
        <v>16563800</v>
      </c>
      <c r="O15" s="213">
        <v>16563800</v>
      </c>
      <c r="P15" s="213">
        <v>6646340</v>
      </c>
      <c r="Q15" s="211">
        <v>25679983</v>
      </c>
      <c r="R15" s="213">
        <v>25679983</v>
      </c>
      <c r="S15" s="214" t="s">
        <v>164</v>
      </c>
      <c r="T15" s="222" t="s">
        <v>165</v>
      </c>
      <c r="U15" s="213"/>
      <c r="V15" s="213"/>
      <c r="W15" s="216">
        <f>IF(U15=0,"",V15/U15)</f>
      </c>
      <c r="X15" s="213">
        <f t="shared" si="0"/>
        <v>16563800</v>
      </c>
      <c r="Y15" s="213">
        <f t="shared" si="0"/>
        <v>16563800</v>
      </c>
      <c r="Z15" s="216">
        <f>IF(X15=0,"",Y15/X15)</f>
        <v>1</v>
      </c>
      <c r="AA15" s="217"/>
      <c r="AB15" s="217"/>
      <c r="AC15" s="216">
        <f>IF(AA15=0,"",AB15/AA15)</f>
      </c>
      <c r="AD15" s="217"/>
      <c r="AE15" s="217"/>
      <c r="AF15" s="216">
        <f>IF(AD15=0,"",AE15/AD15)</f>
      </c>
      <c r="AG15" s="217"/>
      <c r="AH15" s="217"/>
      <c r="AI15" s="216">
        <f>IF(AG15=0,"",AH15/AG15)</f>
      </c>
      <c r="AJ15" s="217"/>
      <c r="AK15" s="217"/>
      <c r="AL15" s="216">
        <f>IF(AJ15=0,"",AK15/AJ15)</f>
      </c>
      <c r="AM15" s="217"/>
      <c r="AN15" s="217"/>
      <c r="AO15" s="216">
        <f>IF(AM15=0,"",AN15/AM15)</f>
      </c>
      <c r="AP15" s="217"/>
      <c r="AQ15" s="217"/>
      <c r="AR15" s="216">
        <f>IF(AP15=0,"",AQ15/AP15)</f>
      </c>
      <c r="AS15" s="217"/>
      <c r="AT15" s="217"/>
      <c r="AU15" s="216">
        <f>IF(AS15=0,"",AT15/AS15)</f>
      </c>
      <c r="AV15" s="217"/>
      <c r="AW15" s="217"/>
      <c r="AX15" s="216">
        <f>IF(AV15=0,"",AW15/AV15)</f>
      </c>
      <c r="AY15" s="218">
        <f t="shared" si="1"/>
        <v>0</v>
      </c>
      <c r="AZ15" s="218">
        <f t="shared" si="1"/>
        <v>9917460</v>
      </c>
      <c r="BA15" s="218">
        <f t="shared" si="2"/>
        <v>0</v>
      </c>
      <c r="BC15" s="218">
        <f>+'[2]ACTIVIDADES'!O15-O15</f>
        <v>62794633</v>
      </c>
      <c r="BD15" s="218">
        <f>+'[2]ACTIVIDADES'!P15-P15</f>
        <v>45739446</v>
      </c>
      <c r="BE15" s="219">
        <f>+'[2]ACTIVIDADES'!Q15-Q15</f>
        <v>-850216</v>
      </c>
      <c r="BF15" s="218">
        <f>+'[2]ACTIVIDADES'!R15-R15</f>
        <v>-850216</v>
      </c>
    </row>
    <row r="16" spans="1:58" s="232" customFormat="1" ht="15" outlineLevel="1">
      <c r="A16" s="223"/>
      <c r="B16" s="224"/>
      <c r="C16" s="225"/>
      <c r="D16" s="225"/>
      <c r="E16" s="225"/>
      <c r="F16" s="226"/>
      <c r="G16" s="226"/>
      <c r="H16" s="227"/>
      <c r="I16" s="226"/>
      <c r="J16" s="228"/>
      <c r="K16" s="225"/>
      <c r="L16" s="225"/>
      <c r="M16" s="229">
        <f>SUM(M13:M15)</f>
        <v>386560680</v>
      </c>
      <c r="N16" s="229">
        <f>SUM(N13:N15)</f>
        <v>391403400</v>
      </c>
      <c r="O16" s="229">
        <v>298749400</v>
      </c>
      <c r="P16" s="229">
        <v>54432187</v>
      </c>
      <c r="Q16" s="229">
        <v>118795301</v>
      </c>
      <c r="R16" s="229">
        <v>118795301</v>
      </c>
      <c r="S16" s="226"/>
      <c r="T16" s="230"/>
      <c r="U16" s="229"/>
      <c r="V16" s="229"/>
      <c r="W16" s="231"/>
      <c r="X16" s="229">
        <f>+X13+X14+X15</f>
        <v>391403400</v>
      </c>
      <c r="Y16" s="229">
        <f>+Y13+Y14+Y15</f>
        <v>331701400</v>
      </c>
      <c r="Z16" s="231"/>
      <c r="AA16" s="225"/>
      <c r="AB16" s="225"/>
      <c r="AC16" s="231"/>
      <c r="AD16" s="225"/>
      <c r="AE16" s="225"/>
      <c r="AF16" s="231"/>
      <c r="AG16" s="225"/>
      <c r="AH16" s="225"/>
      <c r="AI16" s="231"/>
      <c r="AJ16" s="225"/>
      <c r="AK16" s="225"/>
      <c r="AL16" s="231"/>
      <c r="AM16" s="225"/>
      <c r="AN16" s="225"/>
      <c r="AO16" s="231"/>
      <c r="AP16" s="225"/>
      <c r="AQ16" s="225"/>
      <c r="AR16" s="231"/>
      <c r="AS16" s="225"/>
      <c r="AT16" s="225"/>
      <c r="AU16" s="231"/>
      <c r="AV16" s="225"/>
      <c r="AW16" s="225"/>
      <c r="AX16" s="231"/>
      <c r="AY16" s="218">
        <f t="shared" si="1"/>
        <v>92654000</v>
      </c>
      <c r="AZ16" s="218">
        <f t="shared" si="1"/>
        <v>244317213</v>
      </c>
      <c r="BA16" s="218">
        <f t="shared" si="2"/>
        <v>0</v>
      </c>
      <c r="BC16" s="218">
        <f>+'[2]ACTIVIDADES'!O16-O16</f>
        <v>17341900</v>
      </c>
      <c r="BD16" s="218">
        <f>+'[2]ACTIVIDADES'!P16-P16</f>
        <v>146311671</v>
      </c>
      <c r="BE16" s="219">
        <f>+'[2]ACTIVIDADES'!Q16-Q16</f>
        <v>28112599</v>
      </c>
      <c r="BF16" s="218">
        <f>+'[2]ACTIVIDADES'!R16-R16</f>
        <v>22937866</v>
      </c>
    </row>
    <row r="17" spans="1:58" s="6" customFormat="1" ht="100.5" customHeight="1" outlineLevel="2">
      <c r="A17" s="203"/>
      <c r="B17" s="203" t="s">
        <v>129</v>
      </c>
      <c r="C17" s="204">
        <v>884</v>
      </c>
      <c r="D17" s="205" t="s">
        <v>25</v>
      </c>
      <c r="E17" s="204">
        <v>1</v>
      </c>
      <c r="F17" s="206" t="s">
        <v>166</v>
      </c>
      <c r="G17" s="207"/>
      <c r="H17" s="208" t="s">
        <v>33</v>
      </c>
      <c r="I17" s="207"/>
      <c r="J17" s="209" t="s">
        <v>167</v>
      </c>
      <c r="K17" s="210">
        <v>0.3</v>
      </c>
      <c r="L17" s="220">
        <v>0.13</v>
      </c>
      <c r="M17" s="211">
        <v>2147294760</v>
      </c>
      <c r="N17" s="212">
        <v>2148632800</v>
      </c>
      <c r="O17" s="213">
        <v>624373000</v>
      </c>
      <c r="P17" s="213">
        <v>185704474</v>
      </c>
      <c r="Q17" s="211">
        <v>186892793</v>
      </c>
      <c r="R17" s="213">
        <f>259138310-2193116</f>
        <v>256945194</v>
      </c>
      <c r="S17" s="233" t="s">
        <v>168</v>
      </c>
      <c r="T17" s="215"/>
      <c r="U17" s="213"/>
      <c r="V17" s="213"/>
      <c r="W17" s="216">
        <f>IF(U17=0,"",V17/U17)</f>
      </c>
      <c r="X17" s="213">
        <f>N17</f>
        <v>2148632800</v>
      </c>
      <c r="Y17" s="213">
        <f>O17</f>
        <v>624373000</v>
      </c>
      <c r="Z17" s="216">
        <f>IF(X17=0,"",Y17/X17)</f>
        <v>0.29059083525114204</v>
      </c>
      <c r="AA17" s="217"/>
      <c r="AB17" s="217"/>
      <c r="AC17" s="216">
        <f>IF(AA17=0,"",AB17/AA17)</f>
      </c>
      <c r="AD17" s="217"/>
      <c r="AE17" s="217"/>
      <c r="AF17" s="216">
        <f>IF(AD17=0,"",AE17/AD17)</f>
      </c>
      <c r="AG17" s="217"/>
      <c r="AH17" s="217"/>
      <c r="AI17" s="216">
        <f>IF(AG17=0,"",AH17/AG17)</f>
      </c>
      <c r="AJ17" s="217"/>
      <c r="AK17" s="217"/>
      <c r="AL17" s="216">
        <f>IF(AJ17=0,"",AK17/AJ17)</f>
      </c>
      <c r="AM17" s="217"/>
      <c r="AN17" s="217"/>
      <c r="AO17" s="216">
        <f>IF(AM17=0,"",AN17/AM17)</f>
      </c>
      <c r="AP17" s="217"/>
      <c r="AQ17" s="217"/>
      <c r="AR17" s="216">
        <f>IF(AP17=0,"",AQ17/AP17)</f>
      </c>
      <c r="AS17" s="217"/>
      <c r="AT17" s="217"/>
      <c r="AU17" s="216">
        <f>IF(AS17=0,"",AT17/AS17)</f>
      </c>
      <c r="AV17" s="217"/>
      <c r="AW17" s="217"/>
      <c r="AX17" s="216">
        <f>IF(AV17=0,"",AW17/AV17)</f>
      </c>
      <c r="AY17" s="218">
        <f t="shared" si="1"/>
        <v>1524259800</v>
      </c>
      <c r="AZ17" s="218">
        <f t="shared" si="1"/>
        <v>438668526</v>
      </c>
      <c r="BA17" s="218">
        <f t="shared" si="2"/>
        <v>-70052401</v>
      </c>
      <c r="BC17" s="218">
        <f>+'[2]ACTIVIDADES'!O17-O17</f>
        <v>642812501</v>
      </c>
      <c r="BD17" s="218">
        <f>+'[2]ACTIVIDADES'!P17-P17</f>
        <v>262061798</v>
      </c>
      <c r="BE17" s="219">
        <f>+'[2]ACTIVIDADES'!Q17-Q17</f>
        <v>-34335327</v>
      </c>
      <c r="BF17" s="218">
        <f>+'[2]ACTIVIDADES'!R17-R17</f>
        <v>-118485895</v>
      </c>
    </row>
    <row r="18" spans="1:58" s="6" customFormat="1" ht="71.25" customHeight="1" outlineLevel="1">
      <c r="A18" s="234"/>
      <c r="B18" s="203" t="s">
        <v>129</v>
      </c>
      <c r="C18" s="204">
        <v>884</v>
      </c>
      <c r="D18" s="205" t="s">
        <v>25</v>
      </c>
      <c r="E18" s="204">
        <v>2</v>
      </c>
      <c r="F18" s="206" t="s">
        <v>169</v>
      </c>
      <c r="G18" s="207"/>
      <c r="H18" s="208" t="s">
        <v>33</v>
      </c>
      <c r="I18" s="207"/>
      <c r="J18" s="209" t="s">
        <v>170</v>
      </c>
      <c r="K18" s="210">
        <v>0.3</v>
      </c>
      <c r="L18" s="210">
        <v>0.18</v>
      </c>
      <c r="M18" s="211">
        <v>78144560</v>
      </c>
      <c r="N18" s="212">
        <v>71963800</v>
      </c>
      <c r="O18" s="213">
        <v>71963800</v>
      </c>
      <c r="P18" s="213">
        <v>24884673</v>
      </c>
      <c r="Q18" s="211">
        <v>257273984</v>
      </c>
      <c r="R18" s="213">
        <v>156080349</v>
      </c>
      <c r="S18" s="233" t="s">
        <v>171</v>
      </c>
      <c r="T18" s="215"/>
      <c r="U18" s="213"/>
      <c r="V18" s="213"/>
      <c r="W18" s="216">
        <f>IF(U18=0,"",V18/U18)</f>
      </c>
      <c r="X18" s="213">
        <f>N18</f>
        <v>71963800</v>
      </c>
      <c r="Y18" s="213">
        <f>O18</f>
        <v>71963800</v>
      </c>
      <c r="Z18" s="216">
        <f>IF(X18=0,"",Y18/X18)</f>
        <v>1</v>
      </c>
      <c r="AA18" s="217"/>
      <c r="AB18" s="217"/>
      <c r="AC18" s="216"/>
      <c r="AD18" s="217"/>
      <c r="AE18" s="217"/>
      <c r="AF18" s="216"/>
      <c r="AG18" s="217"/>
      <c r="AH18" s="217"/>
      <c r="AI18" s="216"/>
      <c r="AJ18" s="217"/>
      <c r="AK18" s="217"/>
      <c r="AL18" s="216"/>
      <c r="AM18" s="217"/>
      <c r="AN18" s="217"/>
      <c r="AO18" s="216"/>
      <c r="AP18" s="217"/>
      <c r="AQ18" s="217"/>
      <c r="AR18" s="216"/>
      <c r="AS18" s="217"/>
      <c r="AT18" s="217"/>
      <c r="AU18" s="216"/>
      <c r="AV18" s="217"/>
      <c r="AW18" s="217"/>
      <c r="AX18" s="216"/>
      <c r="AY18" s="218">
        <f t="shared" si="1"/>
        <v>0</v>
      </c>
      <c r="AZ18" s="218">
        <f t="shared" si="1"/>
        <v>47079127</v>
      </c>
      <c r="BA18" s="218">
        <f t="shared" si="2"/>
        <v>101193635</v>
      </c>
      <c r="BC18" s="218">
        <f>+'[2]ACTIVIDADES'!O18-O18</f>
        <v>61447151</v>
      </c>
      <c r="BD18" s="218">
        <f>+'[2]ACTIVIDADES'!P18-P18</f>
        <v>50758717</v>
      </c>
      <c r="BE18" s="219">
        <f>+'[2]ACTIVIDADES'!Q18-Q18</f>
        <v>-248071317</v>
      </c>
      <c r="BF18" s="218">
        <f>+'[2]ACTIVIDADES'!R18-R18</f>
        <v>-146877682</v>
      </c>
    </row>
    <row r="19" spans="1:58" s="232" customFormat="1" ht="15" outlineLevel="2">
      <c r="A19" s="224"/>
      <c r="B19" s="224"/>
      <c r="C19" s="225"/>
      <c r="D19" s="225"/>
      <c r="E19" s="225"/>
      <c r="F19" s="226"/>
      <c r="G19" s="226"/>
      <c r="H19" s="227"/>
      <c r="I19" s="226"/>
      <c r="J19" s="228"/>
      <c r="K19" s="235"/>
      <c r="L19" s="236"/>
      <c r="M19" s="229">
        <f aca="true" t="shared" si="3" ref="M19:R19">SUM(M17:M18)</f>
        <v>2225439320</v>
      </c>
      <c r="N19" s="229">
        <f>SUM(N17:N18)</f>
        <v>2220596600</v>
      </c>
      <c r="O19" s="229">
        <f t="shared" si="3"/>
        <v>696336800</v>
      </c>
      <c r="P19" s="229">
        <f t="shared" si="3"/>
        <v>210589147</v>
      </c>
      <c r="Q19" s="229">
        <f t="shared" si="3"/>
        <v>444166777</v>
      </c>
      <c r="R19" s="229">
        <f t="shared" si="3"/>
        <v>413025543</v>
      </c>
      <c r="S19" s="237"/>
      <c r="T19" s="230"/>
      <c r="U19" s="229"/>
      <c r="V19" s="229"/>
      <c r="W19" s="231"/>
      <c r="X19" s="229">
        <f>+X17+X18</f>
        <v>2220596600</v>
      </c>
      <c r="Y19" s="229">
        <f>+Y17+Y18</f>
        <v>696336800</v>
      </c>
      <c r="Z19" s="231"/>
      <c r="AA19" s="225"/>
      <c r="AB19" s="225"/>
      <c r="AC19" s="231"/>
      <c r="AD19" s="225"/>
      <c r="AE19" s="225"/>
      <c r="AF19" s="231"/>
      <c r="AG19" s="225"/>
      <c r="AH19" s="225"/>
      <c r="AI19" s="231"/>
      <c r="AJ19" s="225"/>
      <c r="AK19" s="225"/>
      <c r="AL19" s="231"/>
      <c r="AM19" s="225"/>
      <c r="AN19" s="225"/>
      <c r="AO19" s="231"/>
      <c r="AP19" s="225"/>
      <c r="AQ19" s="225"/>
      <c r="AR19" s="231"/>
      <c r="AS19" s="225"/>
      <c r="AT19" s="225"/>
      <c r="AU19" s="231"/>
      <c r="AV19" s="225"/>
      <c r="AW19" s="225"/>
      <c r="AX19" s="231"/>
      <c r="AY19" s="218">
        <f t="shared" si="1"/>
        <v>1524259800</v>
      </c>
      <c r="AZ19" s="218">
        <f t="shared" si="1"/>
        <v>485747653</v>
      </c>
      <c r="BA19" s="218">
        <f t="shared" si="2"/>
        <v>31141234</v>
      </c>
      <c r="BC19" s="218">
        <f>+'[2]ACTIVIDADES'!O19-O19</f>
        <v>704259652</v>
      </c>
      <c r="BD19" s="218">
        <f>+'[2]ACTIVIDADES'!P19-P19</f>
        <v>312820515</v>
      </c>
      <c r="BE19" s="219">
        <f>+'[2]ACTIVIDADES'!Q19-Q19</f>
        <v>-282406644</v>
      </c>
      <c r="BF19" s="218">
        <f>+'[2]ACTIVIDADES'!R19-R19</f>
        <v>-265363577</v>
      </c>
    </row>
    <row r="20" spans="1:58" s="247" customFormat="1" ht="15">
      <c r="A20" s="238" t="s">
        <v>172</v>
      </c>
      <c r="B20" s="238"/>
      <c r="C20" s="239"/>
      <c r="D20" s="239"/>
      <c r="E20" s="239"/>
      <c r="F20" s="240"/>
      <c r="G20" s="240"/>
      <c r="H20" s="241"/>
      <c r="I20" s="240"/>
      <c r="J20" s="242"/>
      <c r="K20" s="243"/>
      <c r="L20" s="244"/>
      <c r="M20" s="245">
        <f aca="true" t="shared" si="4" ref="M20:R20">+M16+M19</f>
        <v>2612000000</v>
      </c>
      <c r="N20" s="245">
        <f>+N16+N19</f>
        <v>2612000000</v>
      </c>
      <c r="O20" s="245">
        <f t="shared" si="4"/>
        <v>995086200</v>
      </c>
      <c r="P20" s="245">
        <f t="shared" si="4"/>
        <v>265021334</v>
      </c>
      <c r="Q20" s="245">
        <f t="shared" si="4"/>
        <v>562962078</v>
      </c>
      <c r="R20" s="245">
        <f t="shared" si="4"/>
        <v>531820844</v>
      </c>
      <c r="S20" s="245">
        <f>SUBTOTAL(9,S13:S19)</f>
        <v>0</v>
      </c>
      <c r="T20" s="245">
        <f>SUBTOTAL(9,T13:T19)</f>
        <v>0</v>
      </c>
      <c r="U20" s="245">
        <f>SUBTOTAL(9,U13:U19)</f>
        <v>0</v>
      </c>
      <c r="V20" s="245">
        <f>SUBTOTAL(9,V13:V19)</f>
        <v>0</v>
      </c>
      <c r="W20" s="246"/>
      <c r="X20" s="245">
        <f>+X16+X19</f>
        <v>2612000000</v>
      </c>
      <c r="Y20" s="245">
        <f>+Y16+Y19</f>
        <v>1028038200</v>
      </c>
      <c r="Z20" s="245"/>
      <c r="AA20" s="245">
        <f>SUBTOTAL(9,AA13:AA19)</f>
        <v>0</v>
      </c>
      <c r="AB20" s="245">
        <f>SUBTOTAL(9,AB13:AB19)</f>
        <v>0</v>
      </c>
      <c r="AC20" s="245"/>
      <c r="AD20" s="245">
        <f>SUBTOTAL(9,AD13:AD19)</f>
        <v>0</v>
      </c>
      <c r="AE20" s="245">
        <f>SUBTOTAL(9,AE13:AE19)</f>
        <v>0</v>
      </c>
      <c r="AF20" s="245"/>
      <c r="AG20" s="245">
        <f>SUBTOTAL(9,AG13:AG19)</f>
        <v>0</v>
      </c>
      <c r="AH20" s="245">
        <f>SUBTOTAL(9,AH13:AH19)</f>
        <v>0</v>
      </c>
      <c r="AI20" s="245"/>
      <c r="AJ20" s="245">
        <f>SUBTOTAL(9,AJ13:AJ19)</f>
        <v>0</v>
      </c>
      <c r="AK20" s="245">
        <f>SUBTOTAL(9,AK13:AK19)</f>
        <v>0</v>
      </c>
      <c r="AL20" s="245"/>
      <c r="AM20" s="245">
        <f>SUBTOTAL(9,AM13:AM19)</f>
        <v>0</v>
      </c>
      <c r="AN20" s="245">
        <f>SUBTOTAL(9,AN13:AN19)</f>
        <v>0</v>
      </c>
      <c r="AO20" s="245"/>
      <c r="AP20" s="245">
        <f>SUBTOTAL(9,AP13:AP19)</f>
        <v>0</v>
      </c>
      <c r="AQ20" s="245">
        <f>SUBTOTAL(9,AQ13:AQ19)</f>
        <v>0</v>
      </c>
      <c r="AR20" s="245"/>
      <c r="AS20" s="245">
        <f>SUBTOTAL(9,AS13:AS19)</f>
        <v>0</v>
      </c>
      <c r="AT20" s="245">
        <f>SUBTOTAL(9,AT13:AT19)</f>
        <v>0</v>
      </c>
      <c r="AU20" s="245"/>
      <c r="AV20" s="245">
        <f>SUBTOTAL(9,AV13:AV19)</f>
        <v>0</v>
      </c>
      <c r="AW20" s="245">
        <f>SUBTOTAL(9,AW13:AW19)</f>
        <v>0</v>
      </c>
      <c r="AX20" s="245"/>
      <c r="AY20" s="218">
        <f t="shared" si="1"/>
        <v>1616913800</v>
      </c>
      <c r="AZ20" s="218">
        <f t="shared" si="1"/>
        <v>730064866</v>
      </c>
      <c r="BA20" s="218">
        <f t="shared" si="2"/>
        <v>31141234</v>
      </c>
      <c r="BC20" s="218">
        <f>+'[2]ACTIVIDADES'!O20-O20</f>
        <v>721601552</v>
      </c>
      <c r="BD20" s="218">
        <f>+'[2]ACTIVIDADES'!P20-P20</f>
        <v>459132186</v>
      </c>
      <c r="BE20" s="219">
        <f>+'[2]ACTIVIDADES'!Q20-Q20</f>
        <v>-254294045</v>
      </c>
      <c r="BF20" s="218">
        <f>+'[2]ACTIVIDADES'!R20-R20</f>
        <v>-242425711</v>
      </c>
    </row>
    <row r="21" spans="13:25" ht="15">
      <c r="M21" s="248"/>
      <c r="N21" s="248"/>
      <c r="O21" s="248"/>
      <c r="P21" s="248"/>
      <c r="Q21" s="248"/>
      <c r="R21" s="249">
        <v>397947263</v>
      </c>
      <c r="U21" s="219"/>
      <c r="V21" s="219"/>
      <c r="X21" s="250"/>
      <c r="Y21" s="250"/>
    </row>
    <row r="22" spans="13:25" ht="15">
      <c r="M22" s="248"/>
      <c r="N22" s="248">
        <f>2612000000-N20</f>
        <v>0</v>
      </c>
      <c r="O22" s="248"/>
      <c r="P22" s="248"/>
      <c r="Q22" s="248"/>
      <c r="R22" s="248"/>
      <c r="U22" s="251"/>
      <c r="V22" s="251"/>
      <c r="X22" s="218"/>
      <c r="Y22" s="218"/>
    </row>
    <row r="23" spans="14:22" ht="15">
      <c r="N23" s="252"/>
      <c r="P23" s="250"/>
      <c r="U23" s="250"/>
      <c r="V23" s="250"/>
    </row>
    <row r="24" spans="14:22" ht="15">
      <c r="N24" s="253"/>
      <c r="R24" s="254"/>
      <c r="U24" s="250"/>
      <c r="V24" s="250"/>
    </row>
    <row r="25" spans="17:19" ht="15">
      <c r="Q25" s="254"/>
      <c r="R25" s="254"/>
      <c r="S25" s="254"/>
    </row>
    <row r="26" spans="17:19" ht="15">
      <c r="Q26" s="254"/>
      <c r="R26" s="254"/>
      <c r="S26" s="254"/>
    </row>
    <row r="27" spans="14:18" ht="15">
      <c r="N27" s="253"/>
      <c r="Q27" s="254"/>
      <c r="R27" s="254"/>
    </row>
    <row r="28" spans="14:19" ht="15">
      <c r="N28" s="253"/>
      <c r="R28" s="254"/>
      <c r="S28" s="254"/>
    </row>
    <row r="29" ht="15">
      <c r="N29" s="253"/>
    </row>
    <row r="35" ht="15">
      <c r="S35" s="254">
        <f>+Q26-R28</f>
        <v>0</v>
      </c>
    </row>
  </sheetData>
  <sheetProtection password="C61F" sheet="1"/>
  <autoFilter ref="A12:AR19"/>
  <mergeCells count="31">
    <mergeCell ref="AM11:AO11"/>
    <mergeCell ref="AP11:AR11"/>
    <mergeCell ref="AV11:AX11"/>
    <mergeCell ref="U11:W11"/>
    <mergeCell ref="X11:Z11"/>
    <mergeCell ref="AA11:AC11"/>
    <mergeCell ref="AD11:AF11"/>
    <mergeCell ref="AG11:AI11"/>
    <mergeCell ref="AJ11:AL11"/>
    <mergeCell ref="K11:L11"/>
    <mergeCell ref="M11:N11"/>
    <mergeCell ref="O11:P11"/>
    <mergeCell ref="Q11:R11"/>
    <mergeCell ref="S11:S12"/>
    <mergeCell ref="T11:T12"/>
    <mergeCell ref="AB1:AE8"/>
    <mergeCell ref="AH1:AJ8"/>
    <mergeCell ref="AK1:AR8"/>
    <mergeCell ref="AS1:AV8"/>
    <mergeCell ref="AW1:AY8"/>
    <mergeCell ref="B11:B12"/>
    <mergeCell ref="C11:C12"/>
    <mergeCell ref="E11:E12"/>
    <mergeCell ref="F11:F12"/>
    <mergeCell ref="G11:I11"/>
    <mergeCell ref="A1:C8"/>
    <mergeCell ref="D1:I8"/>
    <mergeCell ref="J1:M8"/>
    <mergeCell ref="N1:O8"/>
    <mergeCell ref="P1:R8"/>
    <mergeCell ref="S1:AA8"/>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V52"/>
  <sheetViews>
    <sheetView showGridLines="0" tabSelected="1" zoomScale="80" zoomScaleNormal="80" zoomScalePageLayoutView="0" workbookViewId="0" topLeftCell="K1">
      <selection activeCell="U12" sqref="U12"/>
    </sheetView>
  </sheetViews>
  <sheetFormatPr defaultColWidth="11.421875" defaultRowHeight="15" zeroHeight="1" outlineLevelRow="2"/>
  <cols>
    <col min="1" max="1" width="9.421875" style="8" customWidth="1"/>
    <col min="2" max="2" width="18.421875" style="5" customWidth="1"/>
    <col min="3" max="3" width="10.140625" style="8" customWidth="1"/>
    <col min="4" max="4" width="24.140625" style="5" customWidth="1"/>
    <col min="5" max="5" width="11.00390625" style="8" customWidth="1"/>
    <col min="6" max="6" width="24.140625" style="5" customWidth="1"/>
    <col min="7" max="7" width="8.7109375" style="8" customWidth="1"/>
    <col min="8" max="8" width="24.140625" style="5" customWidth="1"/>
    <col min="9" max="9" width="10.57421875" style="5" customWidth="1"/>
    <col min="10" max="10" width="24.140625" style="5" customWidth="1"/>
    <col min="11" max="11" width="8.7109375" style="8" customWidth="1"/>
    <col min="12" max="12" width="30.421875" style="5" customWidth="1"/>
    <col min="13" max="13" width="8.7109375" style="8" customWidth="1"/>
    <col min="14" max="14" width="38.00390625" style="5" customWidth="1"/>
    <col min="15" max="17" width="8.7109375" style="8" customWidth="1"/>
    <col min="18" max="18" width="21.421875" style="5" customWidth="1"/>
    <col min="19" max="19" width="13.00390625" style="8" customWidth="1"/>
    <col min="20" max="20" width="11.421875" style="10" customWidth="1"/>
    <col min="21" max="21" width="60.8515625" style="31" customWidth="1"/>
    <col min="22" max="22" width="48.57421875" style="31" customWidth="1"/>
    <col min="23" max="23" width="11.421875" style="5" customWidth="1"/>
    <col min="24" max="16384" width="11.421875" style="5" customWidth="1"/>
  </cols>
  <sheetData>
    <row r="1" spans="14:17" ht="25.5">
      <c r="N1" s="2" t="s">
        <v>3</v>
      </c>
      <c r="O1" s="9"/>
      <c r="P1" s="9"/>
      <c r="Q1" s="9"/>
    </row>
    <row r="2" spans="1:22" ht="107.25" customHeight="1">
      <c r="A2" s="55" t="s">
        <v>17</v>
      </c>
      <c r="B2" s="45"/>
      <c r="C2" s="55" t="s">
        <v>10</v>
      </c>
      <c r="D2" s="45"/>
      <c r="E2" s="44" t="s">
        <v>16</v>
      </c>
      <c r="F2" s="45"/>
      <c r="G2" s="44" t="s">
        <v>11</v>
      </c>
      <c r="H2" s="45"/>
      <c r="I2" s="44" t="s">
        <v>19</v>
      </c>
      <c r="J2" s="45"/>
      <c r="K2" s="52" t="s">
        <v>9</v>
      </c>
      <c r="L2" s="53"/>
      <c r="M2" s="54" t="s">
        <v>8</v>
      </c>
      <c r="N2" s="51"/>
      <c r="O2" s="49" t="s">
        <v>18</v>
      </c>
      <c r="P2" s="50"/>
      <c r="Q2" s="51"/>
      <c r="R2" s="46" t="s">
        <v>7</v>
      </c>
      <c r="S2" s="48" t="s">
        <v>0</v>
      </c>
      <c r="T2" s="48"/>
      <c r="U2" s="43" t="s">
        <v>1</v>
      </c>
      <c r="V2" s="43" t="s">
        <v>2</v>
      </c>
    </row>
    <row r="3" spans="1:22" ht="28.5" customHeight="1">
      <c r="A3" s="1" t="s">
        <v>14</v>
      </c>
      <c r="B3" s="1" t="s">
        <v>15</v>
      </c>
      <c r="C3" s="1" t="s">
        <v>14</v>
      </c>
      <c r="D3" s="1" t="s">
        <v>15</v>
      </c>
      <c r="E3" s="1" t="s">
        <v>14</v>
      </c>
      <c r="F3" s="1" t="s">
        <v>15</v>
      </c>
      <c r="G3" s="1" t="s">
        <v>14</v>
      </c>
      <c r="H3" s="1" t="s">
        <v>15</v>
      </c>
      <c r="I3" s="1" t="s">
        <v>14</v>
      </c>
      <c r="J3" s="1" t="s">
        <v>15</v>
      </c>
      <c r="K3" s="7" t="s">
        <v>12</v>
      </c>
      <c r="L3" s="7" t="s">
        <v>13</v>
      </c>
      <c r="M3" s="7" t="s">
        <v>12</v>
      </c>
      <c r="N3" s="7" t="s">
        <v>13</v>
      </c>
      <c r="O3" s="4" t="s">
        <v>4</v>
      </c>
      <c r="P3" s="4" t="s">
        <v>5</v>
      </c>
      <c r="Q3" s="4" t="s">
        <v>6</v>
      </c>
      <c r="R3" s="47"/>
      <c r="S3" s="3" t="s">
        <v>55</v>
      </c>
      <c r="T3" s="3" t="s">
        <v>56</v>
      </c>
      <c r="U3" s="43"/>
      <c r="V3" s="43"/>
    </row>
    <row r="4" spans="1:22" s="16" customFormat="1" ht="340.5" customHeight="1" hidden="1" outlineLevel="2">
      <c r="A4" s="23">
        <v>7</v>
      </c>
      <c r="B4" s="29" t="s">
        <v>20</v>
      </c>
      <c r="C4" s="23">
        <v>8</v>
      </c>
      <c r="D4" s="29" t="s">
        <v>21</v>
      </c>
      <c r="E4" s="23">
        <v>2</v>
      </c>
      <c r="F4" s="29" t="s">
        <v>22</v>
      </c>
      <c r="G4" s="23">
        <v>884</v>
      </c>
      <c r="H4" s="29" t="s">
        <v>23</v>
      </c>
      <c r="I4" s="23">
        <v>6</v>
      </c>
      <c r="J4" s="29" t="s">
        <v>24</v>
      </c>
      <c r="K4" s="23">
        <v>1</v>
      </c>
      <c r="L4" s="30" t="s">
        <v>44</v>
      </c>
      <c r="M4" s="23">
        <v>1</v>
      </c>
      <c r="N4" s="21" t="s">
        <v>45</v>
      </c>
      <c r="O4" s="23" t="s">
        <v>33</v>
      </c>
      <c r="P4" s="27"/>
      <c r="Q4" s="27"/>
      <c r="R4" s="33" t="s">
        <v>50</v>
      </c>
      <c r="S4" s="22">
        <v>0.3</v>
      </c>
      <c r="T4" s="34"/>
      <c r="U4" s="35"/>
      <c r="V4" s="35"/>
    </row>
    <row r="5" spans="1:22" s="16" customFormat="1" ht="340.5" customHeight="1" hidden="1" outlineLevel="2">
      <c r="A5" s="23">
        <v>7</v>
      </c>
      <c r="B5" s="29" t="s">
        <v>20</v>
      </c>
      <c r="C5" s="23">
        <v>8</v>
      </c>
      <c r="D5" s="29" t="s">
        <v>21</v>
      </c>
      <c r="E5" s="23">
        <v>2</v>
      </c>
      <c r="F5" s="29" t="s">
        <v>22</v>
      </c>
      <c r="G5" s="23">
        <v>884</v>
      </c>
      <c r="H5" s="29" t="s">
        <v>23</v>
      </c>
      <c r="I5" s="23">
        <v>6</v>
      </c>
      <c r="J5" s="29" t="s">
        <v>24</v>
      </c>
      <c r="K5" s="23">
        <v>1</v>
      </c>
      <c r="L5" s="30" t="s">
        <v>44</v>
      </c>
      <c r="M5" s="23">
        <v>2</v>
      </c>
      <c r="N5" s="21" t="s">
        <v>46</v>
      </c>
      <c r="O5" s="23" t="s">
        <v>33</v>
      </c>
      <c r="P5" s="27"/>
      <c r="Q5" s="27"/>
      <c r="R5" s="21" t="s">
        <v>51</v>
      </c>
      <c r="S5" s="22">
        <v>0.3</v>
      </c>
      <c r="T5" s="34"/>
      <c r="U5" s="35"/>
      <c r="V5" s="35"/>
    </row>
    <row r="6" spans="1:22" s="16" customFormat="1" ht="340.5" customHeight="1" hidden="1" outlineLevel="2">
      <c r="A6" s="23">
        <v>7</v>
      </c>
      <c r="B6" s="29" t="s">
        <v>20</v>
      </c>
      <c r="C6" s="23">
        <v>8</v>
      </c>
      <c r="D6" s="29" t="s">
        <v>21</v>
      </c>
      <c r="E6" s="23">
        <v>2</v>
      </c>
      <c r="F6" s="29" t="s">
        <v>22</v>
      </c>
      <c r="G6" s="23">
        <v>884</v>
      </c>
      <c r="H6" s="29" t="s">
        <v>23</v>
      </c>
      <c r="I6" s="23">
        <v>6</v>
      </c>
      <c r="J6" s="29" t="s">
        <v>24</v>
      </c>
      <c r="K6" s="23">
        <v>1</v>
      </c>
      <c r="L6" s="30" t="s">
        <v>44</v>
      </c>
      <c r="M6" s="23">
        <v>3</v>
      </c>
      <c r="N6" s="21" t="s">
        <v>47</v>
      </c>
      <c r="O6" s="23" t="s">
        <v>33</v>
      </c>
      <c r="P6" s="27"/>
      <c r="Q6" s="27"/>
      <c r="R6" s="21" t="s">
        <v>52</v>
      </c>
      <c r="S6" s="22">
        <v>0.3</v>
      </c>
      <c r="T6" s="34"/>
      <c r="U6" s="35"/>
      <c r="V6" s="35"/>
    </row>
    <row r="7" spans="1:22" s="11" customFormat="1" ht="15" hidden="1">
      <c r="A7" s="40"/>
      <c r="B7" s="41"/>
      <c r="C7" s="42"/>
      <c r="D7" s="17"/>
      <c r="E7" s="17"/>
      <c r="F7" s="17"/>
      <c r="G7" s="17"/>
      <c r="H7" s="17"/>
      <c r="I7" s="17"/>
      <c r="J7" s="17"/>
      <c r="K7" s="17"/>
      <c r="L7" s="17"/>
      <c r="M7" s="17"/>
      <c r="N7" s="18"/>
      <c r="O7" s="18"/>
      <c r="P7" s="18"/>
      <c r="Q7" s="18"/>
      <c r="R7" s="17"/>
      <c r="S7" s="19"/>
      <c r="T7" s="36"/>
      <c r="U7" s="37"/>
      <c r="V7" s="37"/>
    </row>
    <row r="8" spans="1:22" s="16" customFormat="1" ht="161.25" customHeight="1" hidden="1" outlineLevel="2">
      <c r="A8" s="23"/>
      <c r="B8" s="29"/>
      <c r="C8" s="23"/>
      <c r="D8" s="29"/>
      <c r="E8" s="23"/>
      <c r="F8" s="29"/>
      <c r="G8" s="23"/>
      <c r="H8" s="29"/>
      <c r="I8" s="23"/>
      <c r="J8" s="29"/>
      <c r="K8" s="23"/>
      <c r="L8" s="23"/>
      <c r="M8" s="14"/>
      <c r="N8" s="20"/>
      <c r="O8" s="15"/>
      <c r="P8" s="15"/>
      <c r="Q8" s="15"/>
      <c r="R8" s="21"/>
      <c r="S8" s="22"/>
      <c r="T8" s="34"/>
      <c r="U8" s="35"/>
      <c r="V8" s="35"/>
    </row>
    <row r="9" spans="1:22" s="16" customFormat="1" ht="161.25" customHeight="1" hidden="1" outlineLevel="2">
      <c r="A9" s="23">
        <v>7</v>
      </c>
      <c r="B9" s="29" t="s">
        <v>20</v>
      </c>
      <c r="C9" s="23">
        <v>8</v>
      </c>
      <c r="D9" s="29" t="s">
        <v>21</v>
      </c>
      <c r="E9" s="23">
        <v>2</v>
      </c>
      <c r="F9" s="29" t="s">
        <v>22</v>
      </c>
      <c r="G9" s="23">
        <v>884</v>
      </c>
      <c r="H9" s="29" t="s">
        <v>23</v>
      </c>
      <c r="I9" s="23">
        <v>6</v>
      </c>
      <c r="J9" s="29" t="s">
        <v>24</v>
      </c>
      <c r="K9" s="23">
        <v>2</v>
      </c>
      <c r="L9" s="23" t="s">
        <v>25</v>
      </c>
      <c r="M9" s="14">
        <v>1</v>
      </c>
      <c r="N9" s="20" t="s">
        <v>34</v>
      </c>
      <c r="O9" s="15"/>
      <c r="P9" s="15"/>
      <c r="Q9" s="15" t="s">
        <v>33</v>
      </c>
      <c r="R9" s="21" t="s">
        <v>39</v>
      </c>
      <c r="S9" s="22">
        <v>1</v>
      </c>
      <c r="T9" s="34"/>
      <c r="U9" s="35"/>
      <c r="V9" s="35"/>
    </row>
    <row r="10" spans="1:22" s="16" customFormat="1" ht="326.25" customHeight="1" hidden="1" outlineLevel="2">
      <c r="A10" s="23">
        <v>7</v>
      </c>
      <c r="B10" s="29" t="s">
        <v>20</v>
      </c>
      <c r="C10" s="23">
        <v>8</v>
      </c>
      <c r="D10" s="29" t="s">
        <v>21</v>
      </c>
      <c r="E10" s="23">
        <v>2</v>
      </c>
      <c r="F10" s="29" t="s">
        <v>22</v>
      </c>
      <c r="G10" s="23">
        <v>884</v>
      </c>
      <c r="H10" s="29" t="s">
        <v>23</v>
      </c>
      <c r="I10" s="23">
        <v>6</v>
      </c>
      <c r="J10" s="29" t="s">
        <v>24</v>
      </c>
      <c r="K10" s="23">
        <v>2</v>
      </c>
      <c r="L10" s="30" t="s">
        <v>25</v>
      </c>
      <c r="M10" s="23">
        <v>1</v>
      </c>
      <c r="N10" s="21" t="s">
        <v>48</v>
      </c>
      <c r="O10" s="23" t="s">
        <v>33</v>
      </c>
      <c r="P10" s="27"/>
      <c r="Q10" s="27"/>
      <c r="R10" s="21" t="s">
        <v>53</v>
      </c>
      <c r="S10" s="22">
        <v>0.3</v>
      </c>
      <c r="T10" s="34"/>
      <c r="U10" s="35"/>
      <c r="V10" s="35"/>
    </row>
    <row r="11" spans="1:22" s="16" customFormat="1" ht="326.25" customHeight="1" hidden="1" outlineLevel="2">
      <c r="A11" s="23">
        <v>7</v>
      </c>
      <c r="B11" s="29" t="s">
        <v>20</v>
      </c>
      <c r="C11" s="23">
        <v>8</v>
      </c>
      <c r="D11" s="29" t="s">
        <v>21</v>
      </c>
      <c r="E11" s="23">
        <v>2</v>
      </c>
      <c r="F11" s="29" t="s">
        <v>22</v>
      </c>
      <c r="G11" s="23">
        <v>884</v>
      </c>
      <c r="H11" s="29" t="s">
        <v>23</v>
      </c>
      <c r="I11" s="23">
        <v>6</v>
      </c>
      <c r="J11" s="29" t="s">
        <v>24</v>
      </c>
      <c r="K11" s="23">
        <v>2</v>
      </c>
      <c r="L11" s="30" t="s">
        <v>25</v>
      </c>
      <c r="M11" s="23">
        <v>2</v>
      </c>
      <c r="N11" s="21" t="s">
        <v>49</v>
      </c>
      <c r="O11" s="23" t="s">
        <v>33</v>
      </c>
      <c r="P11" s="27"/>
      <c r="Q11" s="27"/>
      <c r="R11" s="21" t="s">
        <v>54</v>
      </c>
      <c r="S11" s="22">
        <v>0.3</v>
      </c>
      <c r="T11" s="34"/>
      <c r="U11" s="35"/>
      <c r="V11" s="35"/>
    </row>
    <row r="12" spans="1:22" s="16" customFormat="1" ht="305.25" customHeight="1" outlineLevel="2">
      <c r="A12" s="23">
        <v>7</v>
      </c>
      <c r="B12" s="29" t="s">
        <v>20</v>
      </c>
      <c r="C12" s="23">
        <v>8</v>
      </c>
      <c r="D12" s="29" t="s">
        <v>21</v>
      </c>
      <c r="E12" s="23">
        <v>2</v>
      </c>
      <c r="F12" s="29" t="s">
        <v>22</v>
      </c>
      <c r="G12" s="23">
        <v>884</v>
      </c>
      <c r="H12" s="29" t="s">
        <v>23</v>
      </c>
      <c r="I12" s="23">
        <v>6</v>
      </c>
      <c r="J12" s="29" t="s">
        <v>24</v>
      </c>
      <c r="K12" s="23">
        <v>2</v>
      </c>
      <c r="L12" s="30" t="s">
        <v>25</v>
      </c>
      <c r="M12" s="23">
        <v>3</v>
      </c>
      <c r="N12" s="21" t="s">
        <v>34</v>
      </c>
      <c r="O12" s="23"/>
      <c r="P12" s="27"/>
      <c r="Q12" s="23" t="s">
        <v>33</v>
      </c>
      <c r="R12" s="21" t="s">
        <v>39</v>
      </c>
      <c r="S12" s="22">
        <v>1</v>
      </c>
      <c r="T12" s="34">
        <v>0.5288</v>
      </c>
      <c r="U12" s="35" t="s">
        <v>58</v>
      </c>
      <c r="V12" s="39" t="s">
        <v>57</v>
      </c>
    </row>
    <row r="13" spans="1:22" s="11" customFormat="1" ht="15">
      <c r="A13" s="40"/>
      <c r="B13" s="41"/>
      <c r="C13" s="42"/>
      <c r="D13" s="17"/>
      <c r="E13" s="17"/>
      <c r="F13" s="17"/>
      <c r="G13" s="17"/>
      <c r="H13" s="17"/>
      <c r="I13" s="17"/>
      <c r="J13" s="17"/>
      <c r="K13" s="17"/>
      <c r="L13" s="17"/>
      <c r="M13" s="17"/>
      <c r="N13" s="18"/>
      <c r="O13" s="18"/>
      <c r="P13" s="18"/>
      <c r="Q13" s="18"/>
      <c r="R13" s="17"/>
      <c r="S13" s="19"/>
      <c r="T13" s="36"/>
      <c r="U13" s="37"/>
      <c r="V13" s="37"/>
    </row>
    <row r="14" spans="1:22" s="16" customFormat="1" ht="144" customHeight="1" hidden="1" outlineLevel="2">
      <c r="A14" s="23">
        <v>7</v>
      </c>
      <c r="B14" s="29" t="s">
        <v>20</v>
      </c>
      <c r="C14" s="23">
        <v>7</v>
      </c>
      <c r="D14" s="29" t="s">
        <v>26</v>
      </c>
      <c r="E14" s="23">
        <v>3</v>
      </c>
      <c r="F14" s="29" t="s">
        <v>27</v>
      </c>
      <c r="G14" s="23">
        <v>886</v>
      </c>
      <c r="H14" s="29" t="s">
        <v>28</v>
      </c>
      <c r="I14" s="23">
        <v>7</v>
      </c>
      <c r="J14" s="29" t="s">
        <v>29</v>
      </c>
      <c r="K14" s="23">
        <v>1</v>
      </c>
      <c r="L14" s="23" t="s">
        <v>30</v>
      </c>
      <c r="M14" s="14">
        <v>2</v>
      </c>
      <c r="N14" s="24" t="s">
        <v>35</v>
      </c>
      <c r="O14" s="15"/>
      <c r="P14" s="15"/>
      <c r="Q14" s="15" t="s">
        <v>33</v>
      </c>
      <c r="R14" s="25" t="s">
        <v>40</v>
      </c>
      <c r="S14" s="26">
        <v>1</v>
      </c>
      <c r="T14" s="34"/>
      <c r="U14" s="35"/>
      <c r="V14" s="35"/>
    </row>
    <row r="15" spans="1:22" s="16" customFormat="1" ht="161.25" customHeight="1" hidden="1" outlineLevel="2">
      <c r="A15" s="23">
        <v>7</v>
      </c>
      <c r="B15" s="29" t="s">
        <v>20</v>
      </c>
      <c r="C15" s="23">
        <v>7</v>
      </c>
      <c r="D15" s="29" t="s">
        <v>26</v>
      </c>
      <c r="E15" s="23">
        <v>3</v>
      </c>
      <c r="F15" s="29" t="s">
        <v>27</v>
      </c>
      <c r="G15" s="23">
        <v>886</v>
      </c>
      <c r="H15" s="29" t="s">
        <v>28</v>
      </c>
      <c r="I15" s="23">
        <v>7</v>
      </c>
      <c r="J15" s="29" t="s">
        <v>29</v>
      </c>
      <c r="K15" s="23">
        <v>1</v>
      </c>
      <c r="L15" s="23" t="s">
        <v>30</v>
      </c>
      <c r="M15" s="14">
        <v>3</v>
      </c>
      <c r="N15" s="24" t="s">
        <v>36</v>
      </c>
      <c r="O15" s="15"/>
      <c r="P15" s="15"/>
      <c r="Q15" s="15" t="s">
        <v>33</v>
      </c>
      <c r="R15" s="25" t="s">
        <v>41</v>
      </c>
      <c r="S15" s="26">
        <v>1</v>
      </c>
      <c r="T15" s="34"/>
      <c r="U15" s="35"/>
      <c r="V15" s="35"/>
    </row>
    <row r="16" spans="1:22" s="11" customFormat="1" ht="15" hidden="1">
      <c r="A16" s="40"/>
      <c r="B16" s="41"/>
      <c r="C16" s="42"/>
      <c r="D16" s="17"/>
      <c r="E16" s="17"/>
      <c r="F16" s="17"/>
      <c r="G16" s="17"/>
      <c r="H16" s="17"/>
      <c r="I16" s="17"/>
      <c r="J16" s="17"/>
      <c r="K16" s="17"/>
      <c r="L16" s="17"/>
      <c r="M16" s="17"/>
      <c r="N16" s="18"/>
      <c r="O16" s="18"/>
      <c r="P16" s="18"/>
      <c r="Q16" s="18"/>
      <c r="R16" s="17"/>
      <c r="S16" s="19"/>
      <c r="T16" s="36"/>
      <c r="U16" s="37"/>
      <c r="V16" s="37"/>
    </row>
    <row r="17" spans="1:22" s="16" customFormat="1" ht="161.25" customHeight="1" hidden="1" outlineLevel="2">
      <c r="A17" s="23">
        <v>7</v>
      </c>
      <c r="B17" s="29" t="s">
        <v>20</v>
      </c>
      <c r="C17" s="23">
        <v>7</v>
      </c>
      <c r="D17" s="29" t="s">
        <v>26</v>
      </c>
      <c r="E17" s="23">
        <v>30</v>
      </c>
      <c r="F17" s="29" t="s">
        <v>27</v>
      </c>
      <c r="G17" s="23">
        <v>886</v>
      </c>
      <c r="H17" s="29" t="s">
        <v>28</v>
      </c>
      <c r="I17" s="23">
        <v>7</v>
      </c>
      <c r="J17" s="29" t="s">
        <v>29</v>
      </c>
      <c r="K17" s="23">
        <v>2</v>
      </c>
      <c r="L17" s="23" t="s">
        <v>31</v>
      </c>
      <c r="M17" s="14">
        <v>4</v>
      </c>
      <c r="N17" s="25" t="s">
        <v>37</v>
      </c>
      <c r="O17" s="15"/>
      <c r="P17" s="15"/>
      <c r="Q17" s="15" t="s">
        <v>33</v>
      </c>
      <c r="R17" s="25" t="s">
        <v>42</v>
      </c>
      <c r="S17" s="26">
        <v>1</v>
      </c>
      <c r="T17" s="34"/>
      <c r="U17" s="35"/>
      <c r="V17" s="35"/>
    </row>
    <row r="18" spans="1:22" s="11" customFormat="1" ht="15" hidden="1">
      <c r="A18" s="40"/>
      <c r="B18" s="41"/>
      <c r="C18" s="42"/>
      <c r="D18" s="17"/>
      <c r="E18" s="17"/>
      <c r="F18" s="17"/>
      <c r="G18" s="17"/>
      <c r="H18" s="17"/>
      <c r="I18" s="17"/>
      <c r="J18" s="17"/>
      <c r="K18" s="17"/>
      <c r="L18" s="17"/>
      <c r="M18" s="17"/>
      <c r="N18" s="18"/>
      <c r="O18" s="18"/>
      <c r="P18" s="18"/>
      <c r="Q18" s="18"/>
      <c r="R18" s="17"/>
      <c r="S18" s="19"/>
      <c r="T18" s="36"/>
      <c r="U18" s="37"/>
      <c r="V18" s="37"/>
    </row>
    <row r="19" spans="1:22" s="16" customFormat="1" ht="161.25" customHeight="1" hidden="1" outlineLevel="2">
      <c r="A19" s="23">
        <v>7</v>
      </c>
      <c r="B19" s="29" t="s">
        <v>20</v>
      </c>
      <c r="C19" s="23">
        <v>7</v>
      </c>
      <c r="D19" s="29" t="s">
        <v>26</v>
      </c>
      <c r="E19" s="23">
        <v>30</v>
      </c>
      <c r="F19" s="29" t="s">
        <v>27</v>
      </c>
      <c r="G19" s="23">
        <v>886</v>
      </c>
      <c r="H19" s="29" t="s">
        <v>28</v>
      </c>
      <c r="I19" s="23">
        <v>7</v>
      </c>
      <c r="J19" s="29" t="s">
        <v>29</v>
      </c>
      <c r="K19" s="23">
        <v>3</v>
      </c>
      <c r="L19" s="23" t="s">
        <v>32</v>
      </c>
      <c r="M19" s="14">
        <v>5</v>
      </c>
      <c r="N19" s="28" t="s">
        <v>38</v>
      </c>
      <c r="O19" s="15"/>
      <c r="P19" s="15"/>
      <c r="Q19" s="15" t="s">
        <v>33</v>
      </c>
      <c r="R19" s="25" t="s">
        <v>43</v>
      </c>
      <c r="S19" s="26">
        <v>1</v>
      </c>
      <c r="T19" s="34"/>
      <c r="U19" s="35"/>
      <c r="V19" s="35"/>
    </row>
    <row r="20" spans="1:22" s="11" customFormat="1" ht="15" hidden="1">
      <c r="A20" s="40"/>
      <c r="B20" s="41"/>
      <c r="C20" s="42"/>
      <c r="D20" s="17"/>
      <c r="E20" s="17"/>
      <c r="F20" s="17"/>
      <c r="G20" s="17"/>
      <c r="H20" s="17"/>
      <c r="I20" s="17"/>
      <c r="J20" s="17"/>
      <c r="K20" s="17"/>
      <c r="L20" s="17"/>
      <c r="M20" s="17"/>
      <c r="N20" s="18"/>
      <c r="O20" s="18"/>
      <c r="P20" s="18"/>
      <c r="Q20" s="18"/>
      <c r="R20" s="17"/>
      <c r="S20" s="19"/>
      <c r="T20" s="36"/>
      <c r="U20" s="37"/>
      <c r="V20" s="37"/>
    </row>
    <row r="21" spans="1:22" s="11" customFormat="1" ht="15" customHeight="1">
      <c r="A21" s="12"/>
      <c r="C21" s="12"/>
      <c r="E21" s="12"/>
      <c r="G21" s="12"/>
      <c r="K21" s="12"/>
      <c r="M21" s="12"/>
      <c r="O21" s="12"/>
      <c r="P21" s="12"/>
      <c r="Q21" s="12"/>
      <c r="S21" s="12"/>
      <c r="T21" s="13"/>
      <c r="U21" s="32"/>
      <c r="V21" s="32"/>
    </row>
    <row r="22" spans="1:22" s="11" customFormat="1" ht="15" customHeight="1">
      <c r="A22" s="12"/>
      <c r="C22" s="12"/>
      <c r="E22" s="12"/>
      <c r="G22" s="12"/>
      <c r="K22" s="12"/>
      <c r="M22" s="12"/>
      <c r="O22" s="12"/>
      <c r="P22" s="12"/>
      <c r="Q22" s="12"/>
      <c r="S22" s="12"/>
      <c r="T22" s="13"/>
      <c r="U22" s="32"/>
      <c r="V22" s="32"/>
    </row>
    <row r="23" spans="1:22" s="11" customFormat="1" ht="15" customHeight="1">
      <c r="A23" s="12"/>
      <c r="C23" s="12"/>
      <c r="E23" s="12"/>
      <c r="G23" s="12"/>
      <c r="K23" s="12"/>
      <c r="M23" s="12"/>
      <c r="O23" s="12"/>
      <c r="P23" s="12"/>
      <c r="Q23" s="12"/>
      <c r="S23" s="12"/>
      <c r="T23" s="13"/>
      <c r="U23" s="32"/>
      <c r="V23" s="32"/>
    </row>
    <row r="24" spans="1:22" s="11" customFormat="1" ht="15" customHeight="1">
      <c r="A24" s="12"/>
      <c r="C24" s="12"/>
      <c r="E24" s="12"/>
      <c r="G24" s="12"/>
      <c r="K24" s="12"/>
      <c r="M24" s="12"/>
      <c r="O24" s="12"/>
      <c r="P24" s="12"/>
      <c r="Q24" s="12"/>
      <c r="S24" s="12"/>
      <c r="T24" s="13"/>
      <c r="U24" s="32"/>
      <c r="V24" s="32"/>
    </row>
    <row r="25" spans="1:22" s="11" customFormat="1" ht="15" customHeight="1">
      <c r="A25" s="12"/>
      <c r="C25" s="12"/>
      <c r="E25" s="12"/>
      <c r="G25" s="12"/>
      <c r="K25" s="12"/>
      <c r="M25" s="12"/>
      <c r="O25" s="12"/>
      <c r="P25" s="12"/>
      <c r="Q25" s="12"/>
      <c r="S25" s="12"/>
      <c r="T25" s="13"/>
      <c r="U25" s="32"/>
      <c r="V25" s="32"/>
    </row>
    <row r="26" spans="1:22" s="11" customFormat="1" ht="15" customHeight="1">
      <c r="A26" s="12"/>
      <c r="C26" s="12"/>
      <c r="E26" s="12"/>
      <c r="G26" s="12"/>
      <c r="K26" s="12"/>
      <c r="M26" s="12"/>
      <c r="O26" s="12"/>
      <c r="P26" s="12"/>
      <c r="Q26" s="12"/>
      <c r="S26" s="12"/>
      <c r="T26" s="13"/>
      <c r="U26" s="32"/>
      <c r="V26" s="32"/>
    </row>
    <row r="27" spans="1:22" s="11" customFormat="1" ht="15" customHeight="1">
      <c r="A27" s="12"/>
      <c r="C27" s="12"/>
      <c r="E27" s="12"/>
      <c r="G27" s="12"/>
      <c r="K27" s="12"/>
      <c r="M27" s="12"/>
      <c r="O27" s="12"/>
      <c r="P27" s="12"/>
      <c r="Q27" s="12"/>
      <c r="S27" s="12"/>
      <c r="T27" s="13"/>
      <c r="U27" s="32"/>
      <c r="V27" s="32"/>
    </row>
    <row r="28" spans="1:22" s="11" customFormat="1" ht="15" customHeight="1">
      <c r="A28" s="12"/>
      <c r="C28" s="12"/>
      <c r="E28" s="12"/>
      <c r="G28" s="12"/>
      <c r="K28" s="12"/>
      <c r="M28" s="12"/>
      <c r="O28" s="12"/>
      <c r="P28" s="12"/>
      <c r="Q28" s="12"/>
      <c r="S28" s="12"/>
      <c r="T28" s="13"/>
      <c r="U28" s="32"/>
      <c r="V28" s="32"/>
    </row>
    <row r="29" spans="1:22" s="11" customFormat="1" ht="15" customHeight="1">
      <c r="A29" s="12"/>
      <c r="C29" s="12"/>
      <c r="E29" s="12"/>
      <c r="G29" s="12"/>
      <c r="K29" s="12"/>
      <c r="M29" s="12"/>
      <c r="O29" s="12"/>
      <c r="P29" s="12"/>
      <c r="Q29" s="12"/>
      <c r="S29" s="12"/>
      <c r="T29" s="13"/>
      <c r="U29" s="32"/>
      <c r="V29" s="32"/>
    </row>
    <row r="30" spans="1:22" s="11" customFormat="1" ht="15" customHeight="1">
      <c r="A30" s="12"/>
      <c r="C30" s="12"/>
      <c r="E30" s="12"/>
      <c r="G30" s="12"/>
      <c r="K30" s="12"/>
      <c r="M30" s="12"/>
      <c r="O30" s="12"/>
      <c r="P30" s="12"/>
      <c r="Q30" s="12"/>
      <c r="S30" s="12"/>
      <c r="T30" s="13"/>
      <c r="U30" s="32"/>
      <c r="V30" s="32"/>
    </row>
    <row r="31" spans="1:22" s="11" customFormat="1" ht="15" customHeight="1">
      <c r="A31" s="12"/>
      <c r="C31" s="12"/>
      <c r="E31" s="12"/>
      <c r="G31" s="12"/>
      <c r="K31" s="12"/>
      <c r="M31" s="12"/>
      <c r="O31" s="12"/>
      <c r="P31" s="12"/>
      <c r="Q31" s="12"/>
      <c r="S31" s="12"/>
      <c r="T31" s="13"/>
      <c r="U31" s="32"/>
      <c r="V31" s="32"/>
    </row>
    <row r="32" spans="1:22" s="11" customFormat="1" ht="15" customHeight="1">
      <c r="A32" s="12"/>
      <c r="C32" s="12"/>
      <c r="E32" s="12"/>
      <c r="G32" s="12"/>
      <c r="K32" s="12"/>
      <c r="M32" s="12"/>
      <c r="O32" s="12"/>
      <c r="P32" s="12"/>
      <c r="Q32" s="12"/>
      <c r="S32" s="12"/>
      <c r="T32" s="13"/>
      <c r="U32" s="32"/>
      <c r="V32" s="32"/>
    </row>
    <row r="33" spans="1:22" s="11" customFormat="1" ht="15" customHeight="1">
      <c r="A33" s="12"/>
      <c r="C33" s="12"/>
      <c r="E33" s="12"/>
      <c r="G33" s="12"/>
      <c r="K33" s="12"/>
      <c r="M33" s="12"/>
      <c r="O33" s="12"/>
      <c r="P33" s="12"/>
      <c r="Q33" s="12"/>
      <c r="S33" s="12"/>
      <c r="T33" s="13"/>
      <c r="U33" s="32"/>
      <c r="V33" s="32"/>
    </row>
    <row r="34" spans="1:22" s="11" customFormat="1" ht="15" customHeight="1">
      <c r="A34" s="12"/>
      <c r="C34" s="12"/>
      <c r="E34" s="12"/>
      <c r="G34" s="12"/>
      <c r="K34" s="12"/>
      <c r="M34" s="12"/>
      <c r="O34" s="12"/>
      <c r="P34" s="12"/>
      <c r="Q34" s="12"/>
      <c r="S34" s="12"/>
      <c r="T34" s="13"/>
      <c r="U34" s="32"/>
      <c r="V34" s="32"/>
    </row>
    <row r="35" spans="1:22" s="11" customFormat="1" ht="15" customHeight="1">
      <c r="A35" s="12"/>
      <c r="C35" s="12"/>
      <c r="E35" s="12"/>
      <c r="G35" s="12"/>
      <c r="K35" s="12"/>
      <c r="M35" s="12"/>
      <c r="O35" s="12"/>
      <c r="P35" s="12"/>
      <c r="Q35" s="12"/>
      <c r="S35" s="12"/>
      <c r="T35" s="13"/>
      <c r="U35" s="32"/>
      <c r="V35" s="32"/>
    </row>
    <row r="36" spans="1:22" s="11" customFormat="1" ht="15" customHeight="1">
      <c r="A36" s="12"/>
      <c r="C36" s="12"/>
      <c r="E36" s="12"/>
      <c r="G36" s="12"/>
      <c r="K36" s="12"/>
      <c r="M36" s="12"/>
      <c r="O36" s="12"/>
      <c r="P36" s="12"/>
      <c r="Q36" s="12"/>
      <c r="S36" s="12"/>
      <c r="T36" s="13"/>
      <c r="U36" s="32"/>
      <c r="V36" s="32"/>
    </row>
    <row r="37" spans="1:22" s="11" customFormat="1" ht="15" customHeight="1">
      <c r="A37" s="12"/>
      <c r="C37" s="12"/>
      <c r="E37" s="12"/>
      <c r="G37" s="12"/>
      <c r="K37" s="12"/>
      <c r="M37" s="12"/>
      <c r="O37" s="12"/>
      <c r="P37" s="12"/>
      <c r="Q37" s="12"/>
      <c r="S37" s="12"/>
      <c r="T37" s="13"/>
      <c r="U37" s="32"/>
      <c r="V37" s="32"/>
    </row>
    <row r="38" spans="1:22" s="11" customFormat="1" ht="15" customHeight="1">
      <c r="A38" s="12"/>
      <c r="C38" s="12"/>
      <c r="E38" s="12"/>
      <c r="G38" s="12"/>
      <c r="K38" s="12"/>
      <c r="M38" s="12"/>
      <c r="O38" s="12"/>
      <c r="P38" s="12"/>
      <c r="Q38" s="12"/>
      <c r="S38" s="12"/>
      <c r="T38" s="13"/>
      <c r="U38" s="32"/>
      <c r="V38" s="32"/>
    </row>
    <row r="39" spans="1:22" s="11" customFormat="1" ht="15" customHeight="1">
      <c r="A39" s="12"/>
      <c r="C39" s="12"/>
      <c r="E39" s="12"/>
      <c r="G39" s="12"/>
      <c r="K39" s="12"/>
      <c r="M39" s="12"/>
      <c r="O39" s="12"/>
      <c r="P39" s="12"/>
      <c r="Q39" s="12"/>
      <c r="S39" s="12"/>
      <c r="T39" s="13"/>
      <c r="U39" s="32"/>
      <c r="V39" s="32"/>
    </row>
    <row r="40" spans="1:22" s="11" customFormat="1" ht="15" customHeight="1">
      <c r="A40" s="12"/>
      <c r="C40" s="12"/>
      <c r="E40" s="12"/>
      <c r="G40" s="12"/>
      <c r="K40" s="12"/>
      <c r="M40" s="12"/>
      <c r="O40" s="12"/>
      <c r="P40" s="12"/>
      <c r="Q40" s="12"/>
      <c r="S40" s="12"/>
      <c r="T40" s="13"/>
      <c r="U40" s="32"/>
      <c r="V40" s="32"/>
    </row>
    <row r="41" spans="1:22" s="11" customFormat="1" ht="15" customHeight="1">
      <c r="A41" s="12"/>
      <c r="C41" s="12"/>
      <c r="E41" s="12"/>
      <c r="G41" s="12"/>
      <c r="K41" s="12"/>
      <c r="M41" s="12"/>
      <c r="O41" s="12"/>
      <c r="P41" s="12"/>
      <c r="Q41" s="12"/>
      <c r="S41" s="12"/>
      <c r="T41" s="13"/>
      <c r="U41" s="32"/>
      <c r="V41" s="32"/>
    </row>
    <row r="42" spans="1:22" s="11" customFormat="1" ht="15" customHeight="1">
      <c r="A42" s="12"/>
      <c r="C42" s="12"/>
      <c r="E42" s="12"/>
      <c r="G42" s="12"/>
      <c r="K42" s="12"/>
      <c r="M42" s="12"/>
      <c r="O42" s="12"/>
      <c r="P42" s="12"/>
      <c r="Q42" s="12"/>
      <c r="S42" s="12"/>
      <c r="T42" s="13"/>
      <c r="U42" s="32"/>
      <c r="V42" s="32"/>
    </row>
    <row r="43" spans="1:22" s="11" customFormat="1" ht="15" customHeight="1">
      <c r="A43" s="12"/>
      <c r="C43" s="12"/>
      <c r="E43" s="12"/>
      <c r="G43" s="12"/>
      <c r="K43" s="12"/>
      <c r="M43" s="12"/>
      <c r="O43" s="12"/>
      <c r="P43" s="12"/>
      <c r="Q43" s="12"/>
      <c r="S43" s="12"/>
      <c r="T43" s="13"/>
      <c r="U43" s="32"/>
      <c r="V43" s="32"/>
    </row>
    <row r="44" spans="1:22" s="11" customFormat="1" ht="15" customHeight="1">
      <c r="A44" s="12"/>
      <c r="C44" s="12"/>
      <c r="E44" s="12"/>
      <c r="G44" s="12"/>
      <c r="K44" s="12"/>
      <c r="M44" s="12"/>
      <c r="O44" s="12"/>
      <c r="P44" s="12"/>
      <c r="Q44" s="12"/>
      <c r="S44" s="12"/>
      <c r="T44" s="13"/>
      <c r="U44" s="32"/>
      <c r="V44" s="32"/>
    </row>
    <row r="45" spans="1:22" s="11" customFormat="1" ht="15" customHeight="1">
      <c r="A45" s="12"/>
      <c r="C45" s="12"/>
      <c r="E45" s="12"/>
      <c r="G45" s="12"/>
      <c r="K45" s="12"/>
      <c r="M45" s="12"/>
      <c r="O45" s="12"/>
      <c r="P45" s="12"/>
      <c r="Q45" s="12"/>
      <c r="S45" s="12"/>
      <c r="T45" s="13"/>
      <c r="U45" s="32"/>
      <c r="V45" s="32"/>
    </row>
    <row r="46" spans="1:22" s="11" customFormat="1" ht="15" customHeight="1">
      <c r="A46" s="12"/>
      <c r="C46" s="12"/>
      <c r="E46" s="12"/>
      <c r="G46" s="12"/>
      <c r="K46" s="12"/>
      <c r="M46" s="12"/>
      <c r="O46" s="12"/>
      <c r="P46" s="12"/>
      <c r="Q46" s="12"/>
      <c r="S46" s="12"/>
      <c r="T46" s="13"/>
      <c r="U46" s="32"/>
      <c r="V46" s="32"/>
    </row>
    <row r="47" spans="1:22" s="11" customFormat="1" ht="15" customHeight="1">
      <c r="A47" s="12"/>
      <c r="C47" s="12"/>
      <c r="E47" s="12"/>
      <c r="G47" s="12"/>
      <c r="K47" s="12"/>
      <c r="M47" s="12"/>
      <c r="O47" s="12"/>
      <c r="P47" s="12"/>
      <c r="Q47" s="12"/>
      <c r="S47" s="12"/>
      <c r="T47" s="13"/>
      <c r="U47" s="32"/>
      <c r="V47" s="32"/>
    </row>
    <row r="48" spans="1:22" s="11" customFormat="1" ht="15" customHeight="1">
      <c r="A48" s="12"/>
      <c r="C48" s="12"/>
      <c r="E48" s="12"/>
      <c r="G48" s="12"/>
      <c r="K48" s="12"/>
      <c r="M48" s="12"/>
      <c r="O48" s="12"/>
      <c r="P48" s="12"/>
      <c r="Q48" s="12"/>
      <c r="S48" s="12"/>
      <c r="T48" s="13"/>
      <c r="U48" s="32"/>
      <c r="V48" s="32"/>
    </row>
    <row r="49" spans="1:22" s="11" customFormat="1" ht="15" customHeight="1">
      <c r="A49" s="12"/>
      <c r="C49" s="12"/>
      <c r="E49" s="12"/>
      <c r="G49" s="12"/>
      <c r="K49" s="12"/>
      <c r="M49" s="12"/>
      <c r="O49" s="12"/>
      <c r="P49" s="12"/>
      <c r="Q49" s="12"/>
      <c r="S49" s="12"/>
      <c r="T49" s="13"/>
      <c r="U49" s="32"/>
      <c r="V49" s="32"/>
    </row>
    <row r="50" spans="1:22" s="11" customFormat="1" ht="15" customHeight="1">
      <c r="A50" s="12"/>
      <c r="C50" s="12"/>
      <c r="E50" s="12"/>
      <c r="G50" s="12"/>
      <c r="K50" s="12"/>
      <c r="M50" s="12"/>
      <c r="O50" s="12"/>
      <c r="P50" s="12"/>
      <c r="Q50" s="12"/>
      <c r="S50" s="12"/>
      <c r="T50" s="13"/>
      <c r="U50" s="32"/>
      <c r="V50" s="32"/>
    </row>
    <row r="51" spans="1:22" s="11" customFormat="1" ht="15" customHeight="1">
      <c r="A51" s="12"/>
      <c r="C51" s="12"/>
      <c r="E51" s="12"/>
      <c r="G51" s="12"/>
      <c r="K51" s="12"/>
      <c r="M51" s="12"/>
      <c r="O51" s="12"/>
      <c r="P51" s="12"/>
      <c r="Q51" s="12"/>
      <c r="S51" s="12"/>
      <c r="T51" s="13"/>
      <c r="U51" s="32"/>
      <c r="V51" s="32"/>
    </row>
    <row r="52" spans="1:22" s="11" customFormat="1" ht="15" customHeight="1">
      <c r="A52" s="12"/>
      <c r="C52" s="12"/>
      <c r="E52" s="12"/>
      <c r="G52" s="12"/>
      <c r="K52" s="12"/>
      <c r="M52" s="12"/>
      <c r="O52" s="12"/>
      <c r="P52" s="12"/>
      <c r="Q52" s="12"/>
      <c r="S52" s="12"/>
      <c r="T52" s="13"/>
      <c r="U52" s="32"/>
      <c r="V52" s="32"/>
    </row>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sheetData>
  <sheetProtection password="ED45" sheet="1"/>
  <autoFilter ref="A3:V9"/>
  <mergeCells count="17">
    <mergeCell ref="U2:U3"/>
    <mergeCell ref="A16:C16"/>
    <mergeCell ref="A7:C7"/>
    <mergeCell ref="M2:N2"/>
    <mergeCell ref="A2:B2"/>
    <mergeCell ref="C2:D2"/>
    <mergeCell ref="E2:F2"/>
    <mergeCell ref="A18:C18"/>
    <mergeCell ref="V2:V3"/>
    <mergeCell ref="A20:C20"/>
    <mergeCell ref="I2:J2"/>
    <mergeCell ref="R2:R3"/>
    <mergeCell ref="S2:T2"/>
    <mergeCell ref="O2:Q2"/>
    <mergeCell ref="G2:H2"/>
    <mergeCell ref="K2:L2"/>
    <mergeCell ref="A13:C1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2015-03-09T16:44:54Z</cp:lastPrinted>
  <dcterms:created xsi:type="dcterms:W3CDTF">2011-03-15T20:12:03Z</dcterms:created>
  <dcterms:modified xsi:type="dcterms:W3CDTF">2015-09-22T20:57:35Z</dcterms:modified>
  <cp:category/>
  <cp:version/>
  <cp:contentType/>
  <cp:contentStatus/>
</cp:coreProperties>
</file>