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235" tabRatio="737" activeTab="3"/>
  </bookViews>
  <sheets>
    <sheet name="Metas inversión 883" sheetId="1" r:id="rId1"/>
    <sheet name="Actividades inversión 883" sheetId="2" r:id="rId2"/>
    <sheet name="Metas gestión" sheetId="3" r:id="rId3"/>
    <sheet name="Actividades gestión" sheetId="4" r:id="rId4"/>
  </sheets>
  <externalReferences>
    <externalReference r:id="rId7"/>
    <externalReference r:id="rId8"/>
  </externalReferences>
  <definedNames>
    <definedName name="_xlnm._FilterDatabase" localSheetId="3" hidden="1">'Actividades gestión'!$A$3:$V$4</definedName>
    <definedName name="_xlnm._FilterDatabase" localSheetId="1" hidden="1">'Actividades inversión 883'!$A$12:$AU$14</definedName>
    <definedName name="_xlnm._FilterDatabase" localSheetId="0" hidden="1">'Metas inversión 883'!$A$15:$AA$31</definedName>
    <definedName name="_xlnm.Print_Area" localSheetId="2">'Metas gestión'!#REF!</definedName>
    <definedName name="_xlnm.Print_Area" localSheetId="0">'Metas inversión 883'!#REF!</definedName>
  </definedNames>
  <calcPr fullCalcOnLoad="1"/>
</workbook>
</file>

<file path=xl/comments1.xml><?xml version="1.0" encoding="utf-8"?>
<comments xmlns="http://schemas.openxmlformats.org/spreadsheetml/2006/main">
  <authors>
    <author>sjgomez</author>
  </authors>
  <commentList>
    <comment ref="O16" authorId="0">
      <text>
        <r>
          <rPr>
            <b/>
            <sz val="9"/>
            <rFont val="Tahoma"/>
            <family val="2"/>
          </rPr>
          <t>sjgomez:</t>
        </r>
        <r>
          <rPr>
            <sz val="9"/>
            <rFont val="Tahoma"/>
            <family val="2"/>
          </rPr>
          <t xml:space="preserve">
meta de suma</t>
        </r>
      </text>
    </comment>
  </commentList>
</comments>
</file>

<file path=xl/comments3.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4.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11" authorId="1">
      <text>
        <r>
          <rPr>
            <sz val="11"/>
            <rFont val="Tahoma"/>
            <family val="2"/>
          </rPr>
          <t>El objetivo es cumplir el 100% durante cada trimestre.</t>
        </r>
      </text>
    </comment>
    <comment ref="S13" authorId="1">
      <text>
        <r>
          <rPr>
            <sz val="11"/>
            <rFont val="Tahoma"/>
            <family val="2"/>
          </rPr>
          <t>El objetivo es cumplir el 100% durante cada trimestre.</t>
        </r>
      </text>
    </comment>
  </commentList>
</comments>
</file>

<file path=xl/sharedStrings.xml><?xml version="1.0" encoding="utf-8"?>
<sst xmlns="http://schemas.openxmlformats.org/spreadsheetml/2006/main" count="383" uniqueCount="168">
  <si>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</si>
  <si>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</si>
  <si>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</si>
  <si>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</si>
  <si>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</si>
  <si>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</si>
  <si>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</si>
  <si>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</si>
  <si>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</si>
  <si>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</si>
  <si>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</si>
  <si>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</si>
  <si>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</si>
  <si>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</si>
  <si>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</si>
  <si>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</si>
  <si>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</si>
  <si>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</si>
  <si>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</si>
  <si>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</si>
  <si>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Gobernanza y Rectoría</t>
  </si>
  <si>
    <t>Mejorar la oportunidad, veracidad y consistencia de la información para la toma de decisiones de gestión en salud del Distrito Capital,  facilitando los flujos de información y comunicaciones los niveles intra e interinstitucional, intersectorial.</t>
  </si>
  <si>
    <t>Territorios saludables y red de salud para la vida desde la diversidad</t>
  </si>
  <si>
    <t xml:space="preserve">Salud en Línea </t>
  </si>
  <si>
    <t>Implantar un sistema integrado de información para la gestión de la salud en los territorios, incorporando las tecnologías para la información y comunicación, TIC, necesarias, integrándolo en los casos que se acuerde al sistema distrital de información, al 2016.</t>
  </si>
  <si>
    <t>Componente de Gobernanza y Rectoría</t>
  </si>
  <si>
    <t>Bogotá decide y protege el derecho fundamental a la salud pública</t>
  </si>
  <si>
    <t>X</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</si>
  <si>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</si>
  <si>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</si>
  <si>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Implementación de una estrategia de eSalud (Salud electrónica) para el Distrito Capital. (Sistemas de Información para salud en los Territorios, Historia Clínica Electrónica Unificada - HCEU, Redes Telesalud,  Factura Electrónica)</t>
  </si>
  <si>
    <t>Porcentaje de avance en la implantación de los componentes de la estrategia eS@lud en el Distrito Capital, de acuerdo al peso diferencial en cada uno de los componentes.</t>
  </si>
  <si>
    <t>Integración de Sistemas de Información para la Gestión Corporativa de la Secretaría Distrital de Salud.</t>
  </si>
  <si>
    <t>Porcentaje de avance en la integración Sistemas de Información para la Gestión Corporativa de la Secretaría Distrital de Salud.</t>
  </si>
  <si>
    <t>Realizar la administración  de la plataforma de TICS de la SDS.</t>
  </si>
  <si>
    <t>Realizar el soporte y mantenimiento a los sistemas de información de los cuales al SDS  se tiene código fuente</t>
  </si>
  <si>
    <t>Cobertura del soporte y mantenimiento a los sistemas de información de los cuales al SDS  se tiene código fuente</t>
  </si>
  <si>
    <t>Programado 2015</t>
  </si>
  <si>
    <t>Ejecutado
2015</t>
  </si>
  <si>
    <t>Implementar las fases 0 y 1 de Arquitectura Empresarial en la SDS.</t>
  </si>
  <si>
    <t xml:space="preserve">Porcentaje de  implementación de Arquitectrura de Software, Arquitectura de Negocio y Arquitectura Técnica. </t>
  </si>
  <si>
    <t>Realizar soporte y Mantenimiento del Sistema de información Si Capital a los módulos puestos en producción</t>
  </si>
  <si>
    <t>Porcentaje de  implementación, mantenimiento, soporte y ajustes en los módulos administrativos y financieros del proyecto SI CAPITAL</t>
  </si>
  <si>
    <t>Cobertura de administracuión de la plataforma de Tic de la SDS</t>
  </si>
  <si>
    <t>Fecha de diligenciamiento:</t>
  </si>
  <si>
    <t xml:space="preserve">No. </t>
  </si>
  <si>
    <t>Eje Estratégico del Plan de Desarrollo  Bogotá Humana 2012-2016 [Acuerdo 489 de junio de 2012]</t>
  </si>
  <si>
    <t>CLASIFICACIÓN DE LA META</t>
  </si>
  <si>
    <t>Línea de Base</t>
  </si>
  <si>
    <t>VALOR APROPIACION PRESUPUESTAL</t>
  </si>
  <si>
    <t>VALOR EJECUCIÓN PRESUPUESTAL</t>
  </si>
  <si>
    <t>RESERVAS PRESUPUESTALES</t>
  </si>
  <si>
    <t>AVANCES</t>
  </si>
  <si>
    <t>LOGROS</t>
  </si>
  <si>
    <t>RESULTADOS</t>
  </si>
  <si>
    <t>DIFICULTADES Y SOLUCIONES</t>
  </si>
  <si>
    <t>VALOR APROPIACION</t>
  </si>
  <si>
    <t>VALOR PRESUPUESTO</t>
  </si>
  <si>
    <t>Programado</t>
  </si>
  <si>
    <t>Ejecutado</t>
  </si>
  <si>
    <t>INICIAL</t>
  </si>
  <si>
    <t>DEFINITIVA</t>
  </si>
  <si>
    <t>Ejecutado o Comprometido</t>
  </si>
  <si>
    <t>GIROS</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</si>
  <si>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</si>
  <si>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</si>
  <si>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</si>
  <si>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</si>
  <si>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</si>
  <si>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x</t>
  </si>
  <si>
    <t>% de avance en las etapas para el mantenimiento de la certificación de la SDS</t>
  </si>
  <si>
    <t>Seguimiento trimestral</t>
  </si>
  <si>
    <t>% de avance en la  implementación de los subsistemas del sistema integrado de gestión</t>
  </si>
  <si>
    <t>Nombre de la Direción u Oficina:  Dirección de TIC</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</si>
  <si>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</si>
  <si>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</si>
  <si>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</si>
  <si>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</si>
  <si>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1. Divulgación del nuevo mapa de procesos de la SDS a los colaboradores de la Dirección TIC. 
2. Actualización de acciones correctivas del  proceso Gestión TIC en el aplicativo ISolución.
3. Propuesta de nueva versión de la caracterización del proceso de Gestión TIC.</t>
  </si>
  <si>
    <t>1. Se logró la asistencia de 22 colaboradores de la Dirección TIC a la charla y la realización de la evaluación de la misma. 
2. Se reformuló y actualizó el avance y las evidencias de la acción correctiva por no conformidad de la Auditoría Externa de Calidad de 2014 (No. 1007) , a cargo del proceso Gestión TIC. Se envió memoranod a la Dirección de Planeación Institucional y Calidad solicitando la actualización del plan enviado a ICONTEC.
Se actualizó y cerró la acción correctiva No. 977 a cargo de la Dirección TIC.
3. Se generó la propuesta de la nueva versión de la caracterización del proceso, está en revisión de la Dirección TIC para su aprobación.</t>
  </si>
  <si>
    <t>1. Los colaboradores entendieron el enfoque de gestión por procesos y reconocieron la importancia del mismo, la diferencia entre procesos y procedimientos y ubicaron sus funciones dentro del mapa de procesos y el organigrama de la Entidad.
2. Se logró alinear la acción correctiva por la no conformidad de la Auditoria Externa de Calidad, basándose en un análisis de causas real y consecuente con las actividades que se están desarrollando, para evitar que se vuelva a presentar una no conformidad de la misma naturaleza.
3. Se logró dar un enfoque nuevo al proceso de Gestión TIC, basado en las buenas prácticas de ITIL y COBIT.</t>
  </si>
  <si>
    <t>1. A razón de los procesos de contratación que se estaban adelantando con prioridad alta, no se logró la asistencia del 100% de los colaboradores a la charla-taller. Se programará una nueva sesión en el siguiente trimestre. 
2. Se presentaba el inconveniente de que la acción correctiva ya había sido reportada a ICONTEC, sin embargo se acordó con la Dirección de Planeación Institucional y Calidad que ellos remitirían una actualización del plan a dicha Entidad.
3. No se ha avanzado lo esperado en la revisión de la caracterización, se programará una sesión de revisión para hacer los ajustes necesarios y generar la aprobación.</t>
  </si>
  <si>
    <t>1. Nueva Resolución del Comité de Seguridad de la Información de la SDS.
2. Divulgación de las políticas de seguridad de la información.
3. Adopción del nuevo lineamiento de caracterización documental y activos de información para la actualización del inventario de activos de información.</t>
  </si>
  <si>
    <t>1. Se generó, revisó y remitió oficialmente a la Oficina Asesora Jurídica el proyecto de una nueva resolución de conformación del Comité de Seguridad de la Información de la SDS. 
2. Se realizó sesión de divulgación con todos los gestores de seguridad de la información de las diferentes áreas de la Entidad. Se publicó Tomo 3 de la Enciclopedia de la Excelencia con el tema de la política y el ejercicio de evaluación correspondiente.
3. Se realizó el estudio sobre el nuevo formato y lineamiento, se discutió en las sesiones del grupo H de la Comisión Distrital de Sistemas para la aclaración de dudas, se adoptó el nuevo formato, se realizó sesión de capacitación con los gestores SIG, gestores de seguridad de la información y gestores documentales y de archivo de las diferentes dependencias. Se programaron reuniones de asesoría técnica y seguimiento, para orientar el diligenciamiento del formato, por parte de un grupo interdisciplinario de Planeación Institucional y Calidad, Gestión Documental y Archivo y la Dirección TIC, como responsable del SGSI.</t>
  </si>
  <si>
    <t>1. Resolución del nuevo Comité de Seguridad de la Información en proceso de publicación.
2. Los gestores de seguridad de la información tomaron conciencia sobre el significado, importancia y responsabilidades en torno al SGSI de la SDS, así como del cumplimiento de las políticas de seguridad de la información.
3. Se logró coordinar la actualización de la información de toda la Entidad sobre caracterización documental y activos de información, de manera integral, en cumplimiento de la normatividad aplicable e integrando el SIG, el SIGA y el SGSI.</t>
  </si>
  <si>
    <t xml:space="preserve">2. Se presentan dificultades en la divulgación hacia los colaboradores de cada dependencia, puesto que no se cuenta con el compromiso del 100% para el ingreso a la Intranet, al Tomo 3 de la Enciclopedia de la Excelencia y al correspondiente ejercicio de evaluación. Se ha realizado divulgación por parte de los gestores.
3. Se ha realizado un gran esfuerzo por incorporar los requisitos normativos y homologar los conceptos entre los diferentes subsistemas. Para esto se ha logrado conformar un equipo interdisciplinario capacitado y comprometido con la asesoría y seguimiento a esta actividad. Es necesario contar con el compromiso y dedicación de tiempo de los colaboradores de la Entidad que cuentan con la información necesaria para diligenciar el formato. </t>
  </si>
  <si>
    <t>No se realizaron actividades por no contar con personal de contrato para dicha actividad</t>
  </si>
  <si>
    <t xml:space="preserve">SIDBA
-Ajustes al software de acuerdo a nuevas solicitudes- Administración del modulo
 LINEA 195 – Ajuste y administración del aplicativo de acurdo a solitudes nuevas de los usuarios
PAI: Se realiza la generación del archivo de facturación y se publica en el aplicativo PAI. Se informa sobre el proceso realizado.  - Se realiza la generación y publicación de los archivos de facturación del periodo abril/2015. - Se trabaja en la configuración de la ETL de carga del cubo PAI de acuerdo a la nueva ubicación de las bases de datos de PAI, tanto transaccional, como multidimensional. 
- Se realiza el apoyo a las preguntas generadas desde el ministerio de salud de Honduras, para lo cual se remite un correo con archivo de Word, en el cual se dé un concepto técnico y respuesta a la ayuda solicitada. Se resuelven todos los requerimientos realizados por los suarios y se realiza administración del aplicativo
GIS – Geocodificador:   - Se remite el Instalador con la nueva versión del aplicativo “Códificador de direcciones de escritorio”. Este aplicativo cuenta con la modificación de la URL en la cual se encuentra el servicio web de geocodificador, la cual está acorde a la nueva infraestructura de servidor establecida para todo el proceso y componente SIG.  Para dar inicio al proceso de pruebas, se remite el instalador del aplicativo de escritorio, algunos archivos de texto con el formato valido de direcciones a ser codificadas y el formato de solicitudes de pruebas diligenciado. Para realizar esta actividad fue necesario la búsqueda del código fuente en el equipo que había dejado la referente Edilma Herrera, se recupera el código fuente y se reconstruye el proyecto bajo Visual Studio 2012. - Se remite el código base de codificación de direcciones con el fin de ser verificado por el Ing. Darío Medina. Y los datos y estructura de la tabla Predial de la base de datos del codificador de direcciones.  - Se realiza el proceso de geo-codificación de la base de datos del sistema de información PDS, de acuerdo a la solicitud realizada por el referente funcional Edgar Ardila. Del proceso realizado sobre 67.343 registros, se encontró que en la base de datos ya contaba con 30.799 registros ya codificados, se remitió un archivo con personas y casos y se agregaron las variables de Código dirección, coordenada x y coordenada y. 
SIRHO: Generación y envío de los reportes requeridos por los referentes funcionales o Secretaría de Ambiente. Brindar soporte a referentes funcionales. Realizar los ajustes al aplicativo solicitados por los referentes funcionales.
PORTAL WEB E INRANET: Realizar las publicaciones enviadas por la Oficina de Comunicaciones. Crear las bibliotecas, encuestas, páginas o componentes nuevos,  publicación de imágenes y documentos, asignación de permisos según requerimiento de los usuarios a través de la Oficina de Comunicaciones.
</t>
  </si>
  <si>
    <t>Se realizó la administración y gestión de los servicios de TIC, Administración de los servicios core, centro de cómputo, servicios de apoyo, sistemas de información, seguridad, redes, comunicaciones y mesa de servicios.  Se realizaron todos  los servicios solicitados por los funcionarios a través de la mesa de ayuda, Servicios atendidos y resueltos de acuerdo a los casos registrados en el software Aranda durante el período. Se realizaron reuniones de seguimiento a los contratos de soporte, mantenimiento y gestión de TIC, Reuniones de seguimiento realizadas a los contratos de los técnicos de la mesa de servicios y de los especialistas del centro de cómputo. Realización del proceso de contratación para el soporte técnico a productos de Microsoft. En este período se realizaron tres reuniones con proveedores que suministran los recursos TIC. Realización de copias de seguridad para mantener el esquema de backup de la Entidad, Verificar el correcto funcionamiento de los equipos de seguridad perimetral, Verificar log de eventos de cada uno de los equipos.</t>
  </si>
  <si>
    <t xml:space="preserve">Administración de CORDIS: creación, seguimiento de usuarios, Creación   de usuarios en CORDIS y USR. Actualizar usuarios de Red en Administración de usuarios. Actualización de usuarios de Red en el módulo CORDIS.  Asignaciones de roles a usuarios nuevos. Cambios de Roles a usuarios que rotan en las dependencias  de la Secretaria. Se documentan nuevas funcionalidades en el módulo CORDIS. Se desarrollan nuevos campos en los reportes del sistema CORDIS. Parametrización del sistema CIUDADES, CODIGOS, ENTIDADES EXTERNAS, TIPOS DE DOCUMENTOS- Se realizan pruebas de los inconvenientes reportados por los usuarios. Soporte  a los usuarios finales por medio: correo Electrónico, Personal. Se realiza el  Desarrollo del nuevo requerimiento en la estructura de la nueva codificación. Pruebas a los requerimientos nuevos realizados a los entregados por la firma  GTS. Se avanza en el afinamiento del módulo de correspondencia CORDIS.
Se ajustan nuevos procedimientos, para el sistema CORDIS
</t>
  </si>
  <si>
    <t xml:space="preserve">Ejecución de las acciones del plan de mejoramiento derivado de las no conformidades detectadas por Icontec en auditoría de recertificación: Se incluyó el plan de mejoramiento en isolución (análisis de causas, corrección, acciones correctivas) desde el usuario del líder del proceso, Se realizó la  corrección y registro del seguimiento en isolución incluyendo evidencias. Se realizaron  las acciones correctivas de manera oportuna y sistemática y registrar seguimiento
Actualización de toda la gestión documental del proceso de acuerdo con nueva estructura y mapa de procesos: Ajustar los encabezados de los documentos adjuntos (formato, manual, lineamiento, programa, etc) según nueva codificación, estructura organizacional y mapa de procesos. Presentar propuesta de actualización de la gestión documental avalada por el líder del proceso (Cuántos procedimientos conformarán el proceso y cuáles de estos deben ser creados, cuáles formatos serán los definitivos a usar en el proceso, etc).
Socialización del nuevo mapa de procesos: Se diseñó  un instrumento para verificar la apropiación del conocimiento del mapa de procesos., se convocó a los colaboradores del proceso y se realizó socialización al 50% de los funcionarios
</t>
  </si>
  <si>
    <t>El 100% de los colaboradores(as) diligenciaron la caracterización sociodemográfica El 100% de los colaboradores  estan  afiliados a la ARL.Se participó  en las reuniones de actualización de tablas de retención documental y cuadros de caracterización documental. El 50% de colaboradores de la Dirección TIC conocen  las políticas de seguridad de la información (se dieron a concoer en dos reuniones)</t>
  </si>
  <si>
    <r>
      <rPr>
        <b/>
        <sz val="9"/>
        <rFont val="Arial"/>
        <family val="2"/>
      </rPr>
      <t>DIRECCIÓN DE PLANEACIÓN Y SISTEMAS</t>
    </r>
    <r>
      <rPr>
        <sz val="9"/>
        <rFont val="Arial"/>
        <family val="2"/>
      </rPr>
      <t xml:space="preserve">
</t>
    </r>
    <r>
      <rPr>
        <b/>
        <sz val="9"/>
        <rFont val="Arial"/>
        <family val="2"/>
      </rPr>
      <t>SISTEMA INTEGRADO DE GESTIÓN</t>
    </r>
    <r>
      <rPr>
        <sz val="9"/>
        <rFont val="Arial"/>
        <family val="2"/>
      </rPr>
      <t xml:space="preserve">
CONTROL DOCUMENTAL
</t>
    </r>
    <r>
      <rPr>
        <b/>
        <sz val="9"/>
        <color indexed="8"/>
        <rFont val="Arial"/>
        <family val="2"/>
      </rPr>
      <t xml:space="preserve">SEGUIMIENTO A METAS PROYECTOS DE INVERSIÓN
</t>
    </r>
    <r>
      <rPr>
        <b/>
        <sz val="9"/>
        <color indexed="10"/>
        <rFont val="Arial"/>
        <family val="2"/>
      </rPr>
      <t xml:space="preserve">  </t>
    </r>
    <r>
      <rPr>
        <sz val="9"/>
        <color indexed="8"/>
        <rFont val="Arial"/>
        <family val="2"/>
      </rPr>
      <t xml:space="preserve">
</t>
    </r>
    <r>
      <rPr>
        <b/>
        <sz val="9"/>
        <color indexed="8"/>
        <rFont val="Arial"/>
        <family val="2"/>
      </rPr>
      <t>Codigo:</t>
    </r>
    <r>
      <rPr>
        <sz val="9"/>
        <color indexed="8"/>
        <rFont val="Arial"/>
        <family val="2"/>
      </rPr>
      <t xml:space="preserve"> 114 - PLI - FT -  062 V.01</t>
    </r>
  </si>
  <si>
    <t>Elaborado por: 
Mario Ivan Albarracin Navas
Sandra Gomez Gomez
Revisado por: 
Gabriel Lozano Diaz
Aprobado por: 
Martha Liliana Cruz B
Control documental:
Planeación y Sistemas  
 Grupo –   SIG</t>
  </si>
  <si>
    <r>
      <rPr>
        <b/>
        <sz val="9"/>
        <color indexed="8"/>
        <rFont val="Arial"/>
        <family val="2"/>
      </rPr>
      <t>DIRECCIÓN DE PLANEACIÓN Y SISTEMAS</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 METAS PROYECTOS DE INVERSIÓN</t>
    </r>
    <r>
      <rPr>
        <sz val="9"/>
        <color indexed="8"/>
        <rFont val="Arial"/>
        <family val="2"/>
      </rPr>
      <t xml:space="preserve">
</t>
    </r>
    <r>
      <rPr>
        <b/>
        <sz val="9"/>
        <color indexed="8"/>
        <rFont val="Arial"/>
        <family val="2"/>
      </rPr>
      <t xml:space="preserve">Codigo: </t>
    </r>
    <r>
      <rPr>
        <sz val="9"/>
        <color indexed="8"/>
        <rFont val="Arial"/>
        <family val="2"/>
      </rPr>
      <t>114 - PLI - FT -  062 V.01</t>
    </r>
  </si>
  <si>
    <t>EJE ESTRATEGICO DEL PLAN DE DESARROLLO BOGOTA HUMANA 2012-2016: UNA CIUDAD QUE REDUCE LA SEGREGACIÓN Y LA DISCRIMINACIÓN: EL SER HUMANO EN EL CENTRO DE LAS PREOCUPACIONES DEL DESARROLLO</t>
  </si>
  <si>
    <t>EJE ESTRATEGICO DEL PLAN TERRITORIAL DE SALUD PARA BOGOTÁ 2012-2016: COMPONENTE DE GOBERNANZA Y RECTORIA</t>
  </si>
  <si>
    <t>PROGRAMA DEL PLAN DE DESARROLLO BOGOTA HUMANA 2012-2016:   TERRITORIOS SALUDABLES Y RED DE SALUD PARA LA VIDA DESDE LA DIVERSIDAD</t>
  </si>
  <si>
    <t>PROYECTO DE INVERSIÓN DEL PLAN DE DESARROLLO BOGOTA HUMANA 2012-2016:  SALUD EN LINEA</t>
  </si>
  <si>
    <t>NUMERO
META
SEGPLAN</t>
  </si>
  <si>
    <t>PROYECTO</t>
  </si>
  <si>
    <t>TIPO DE POBLACION</t>
  </si>
  <si>
    <t>Menores a 1 año</t>
  </si>
  <si>
    <t>1 a 5 AÑOS</t>
  </si>
  <si>
    <t>6 A 13 AÑOS</t>
  </si>
  <si>
    <t>14 A 17 AÑOS</t>
  </si>
  <si>
    <t xml:space="preserve">18 A 26 AÑOS </t>
  </si>
  <si>
    <t>27 A 59 AÑOS</t>
  </si>
  <si>
    <t>60 Y MAS</t>
  </si>
  <si>
    <t>TOTAL</t>
  </si>
  <si>
    <t>META</t>
  </si>
  <si>
    <t>Eje 
Estructurante</t>
  </si>
  <si>
    <t>Eje</t>
  </si>
  <si>
    <t>Objetivo</t>
  </si>
  <si>
    <t>Meta</t>
  </si>
  <si>
    <t>Ejecutado 2015</t>
  </si>
  <si>
    <t>Hombres</t>
  </si>
  <si>
    <t>Mujeres</t>
  </si>
  <si>
    <t>e04o01m01</t>
  </si>
  <si>
    <t>e04o01m01-617</t>
  </si>
  <si>
    <t xml:space="preserve">Promoción  Social </t>
  </si>
  <si>
    <t>04</t>
  </si>
  <si>
    <t>01</t>
  </si>
  <si>
    <t xml:space="preserve">5,5 % de avance en la implementación de la estrategia 
e-Salud a Junio 2012
34% de avance en la estrategia de incorporación de Sistemas de Información para la Gestión Corporativa  a Junio 2012.
</t>
  </si>
  <si>
    <t>Porcentaje de avance en la implantación del sistema integrado de Información para la gestión de la salud en los territorios.</t>
  </si>
  <si>
    <t xml:space="preserve">Avances
SIDBA - LINEA 195
Se realiza la actualización de los aplicativos SIDBA y Línea 195, modificando principalmente los motivos de barreras de acceso, los cuales fueron reclasificados de acuerdo a la mesa de trabajo intersectorial sobre barreras de acceso a los servicios de salud. La nueva clasificación incluye la clasificación de motivos de barreras en motivos y sub-motivos de barreras, lo cual genero cambios en las tres capas del sistema (arquitectura del sistema) y finalizando en los reportes de los sistemas de información.
GIS - Geo codificador
Se genera la nueva versión del aplicativo de escritorio, afectado por el daño en el servidor de bases de datos.
SIRHO
La referente funcional del aplicativo SIRHO, aclaró la forma en que se deben realizar los cálculos para el módulo de capacitación y accidentalidad, adicionalmente solicitó realizar unos ajustes sobre el módulo de residuos. Lo anterior está siendo desarrollado.
Se generó y envió a la referente funcional del aplicativo SIRHO los reportes de lo registrado en reciclaje para los años 2012, 2013 y 2014
Se generó y envió a la referente funcional del aplicativo SIRHO los reportes de los residuos registrados en los años 2010, 2011, 2012 y 2013 
PORTAL WEB E INTRANET
Tanto en la Sección de Financiera (http://www.saludcapital.gov.co/DFIN/Paginas/InformacionPresupuestal.aspx) como en SDS Transparente (http://www.saludcapital.gov.co/Paginas2/Informacion_Financiera.aspx ) se  publicaron 14 documentos sobre ingresos y gastos tanto de la Secretaría Distrital de Salud como del Fondo Financiero Distrital de Salud. Esta es información presupuestal con información de abril y mayo de 2015.
En la sección de RIPS (http://www.saludcapital.gov.co/DPYS/Paginas/BoletinEstadistico.aspx ) se publicaron los 3 tomos del boletín estadístico N°9.  Adicionalmente se creó una biblioteca para guardar el historial de los boletines y se cargaron allí  los documentos correspondientes a los boletines 1 al 9.
Se brindó soporte a usuarios de hospitales en el cargue de información RIPS.
Se creó la carpeta 2014 para cada una de las bibliotecas donde los hospitales realizan el cargue de la información correspondiente a  Resolución 4505.  El enlace es el siguiente
(http://www.saludcapital.gov.co/Paginas2/CargadeResolucion4505.aspx).
En el carrusel de la página inicial, se actualizó la información de Donación de Sangre y a su vez se actualizó la página “Quiero ser donante (http://www.saludcapital.gov.co/DDS/Paginas/QuieroSerDonante.aspx)”.
Se actualizó el enlace del “Periódico Participación al Día”, ubicado en la página inicial de la SDS, quedando el siguiente: http://issuu.com/75632/docs/periodico_51_web__1_
Para el Sorteo  de Plazas SSO  se publicó el documento con las plazas disponibles para el Sorteo del 16 de Julio de 2015 (http://www.saludcapital.gov.co/Paginas2/SorteoPlazas.aspx )
En la sección SDS Transparente se  creó la subsección de Contratación, se crearon 4 bibliotecas y se publicaron allí 345 archivos. Se brindó soporte y  capacitación en el cargue de documentos, actualización de páginas  y creación de bibliotecas  a la referente de la intranet Andrea Corredor.
Se realizan las pruebas de los sistemas: SIRC – Modulo Trasplantes, SIVIGILA DC, SIDBA, Comprobador de Derechos. Pruebas de autenticación con usuarios, por roles de bases de datos de SQL Server, bases de datos parcialmente contenidas. Se solucionaron temporalmente los problemas generados por los daños físicos en los 4 servidores de bases de datos que soportaban las 5 instancias de SQL Server 2008 en producción.
HIS (Historia clínica electrónica): '* Pruebas de conexión y certificación de funcionamiento de conectividad. * Identificación y solución de inconvenientes puntuales en la conexión de algunas ESE-- Avances en la definición de aspectos básicos para la Unificación de la Historia Clínica Electrónica. * Documento preliminar para la elaboración de la HCEU
SI CAPITAL: * Validación de información para Ingreso de 975  estudios previos al módulo SISCO  persona Natural de le entidad fondo 2015. * Validación y preparación de la información para Ingreso de  estudios previos al módulo SISCO Persona Natural SDS por parte de cada referente de contratación. *  Actualización del Plan de Adquisiciones vigencia 2015 con las Direcciones. * Apoyo y capacitación a los referentes de las Direcciones de la Entidad en estudios previos y proceso contractual. * Falta de Talento Humano para el desarrollo de las actividades. * Inclusión información Modificaciones del  Plan de Adquisiciones del FONDO Y SDS en las Direcciones Revisión y Aprobación. *  Reporte de 200 Pat para asistencia técnica a la firma GTS. *  Interacción con los usuarios funcionales y aplicativo en el proceso plan piloto En las Direcciones de la SDS inclusión de Estudios Previos y Plan de Adquisiciones. CARGUE DE ARCHIVOS  E INICIO DE CAPACITACIONES  FUNCIONALES. * Actualización de las Cuentas contables con los  movimientos del Módulo SAE/SAI. * Depuración base datos terceros. Validación parametrización de los PROCESOS FUNCIONALES CONTABLES (COMODATO - DEPRECIACION- Amortización).  PREPARACION DE CARGUE DE ARCHIVOS  E INICIO DE CAPACITACIONES  FUNCIONALES PROCESOS  LIMAY_SISCO_CXP. Validación de la homologación de terceros y cuentas contables en el aplicativo INTERFAZ CONTABLE relacionada con la información  manejada entre  la SDS y SHD. 
Infraestructura: Mantener disponible la plataforma de TIC de la entidad beneficiando 1500 funcionarios. Identificación del portafolio de servicios de los proveedores y nuevas tecnologías de TI. Respaldo de la información de la Entidad, Disponer de los equipos de seguridad perimetral actualizados para mantener la red segura en cuanto a malware, intentos de intrusión y propagación de virus en la red. 
</t>
  </si>
  <si>
    <t xml:space="preserve">Logros
Concepto técnico de la viabilidad de la fase de análisis y diseño (arquitectura) del sistema de información territorios saludables.
Entrega formal de 1115 tabletas a los 14 hospitales que manejan la estrategia del programa  Si territorios 
Versión en producción actualizada y estable de acuerdo a los requerimientos de los usuarios funcionales del sistema SIIAS (Sistema de Información de Investigaciones Administrativas en Salud).  Nuevo sub módulo de administración de firmas para el sistema SIIAS.  Documento de análisis del módulo de integración entre los sistemas SIIAS y SIVIGILA D.C.
Documento de análisis y propuesta de integración revisada por el Director TIC y la Subdirectora de Vigilancia en Salud para desarrollar la Arquitectura del componente de los sistemas de Información de la Subdirección de Vigilancia en salud Pública 
Desarrollar nuevos  módulos del Sistema de Información AMBIENTE: 13 versiones actualizadas, las cuales contienen los ajustes solicitados por los referentes funcionales.  
SIDBA - LINEA 195 : Aplicativos configurados y actualizados de acuerdo al cronograma de trabajo establecido para el mantenimiento respectivo.
PAI: Restauración del funcionamiento del sistema base del aplicativo PAI. Por daño en la infraestructura de almacenamiento de datos.
GIS – Geocodificador: Se realiza el soporte a los procesos de geocodificación de la SDS, con el fin de superar la falta del geocodificar en su versión de escritorio.
SIRHO: Se atendieron los requerimientos de soporte u mantenimiento solicitados por el referente funcional de SIRHO
PORTAL WEB E INTRANET: Portales web extranet e intranet actualizados según solicitudes realizadas a través de la Oficina de Comunicaciones.
Se realizan las pruebas respectivas para garantizar, seguridad, disponibilidad, usabilidad e integridad de datos de los sistemas de información probados y certificados: (SIRC – Modulo Trasplantes, SIVIGILA DC, SIDBA, Comprobador de Derechos).
Se garantiza la disponibilidad, integralidad y confidencialidad de la información que soportan los diferentes procesos misionales de la SDS.
Se publicaron los ajustes correspondientes en el servidor de pruebas (canalización) y producción (optimización de consulta de portafolio de servicios) para el aplicativo SIRC. Se logró el diseño del módulo de autorizaciones de servicios para que sea validado por el usuario. Se logró mantener estable la estadística el reporte de la información en la aplicación SIRC. Entrega de los módulos de canalización y consulta de portafolio servicios en los servidores destinados 
HIS: Estandarización de formatos para seguimiento del proyecto HIS y los cinco convenios Red de Conectividad Distrital funcionando para las ESE de la red adscrita en la parte de datos. Documento preliminar para la elaboración de la HCEU
SI CAPITAL: Requerimientos  aprobados por parte de los líderes y referentes funcionales para el sistema SISCO (sistema de contabilidad). Información actualizada y validada contablemente con corte diario del  sistema de almacén. Sistema interoperable con módulos financieros. Sistema de recursos humanos en producción.  Se logró mantener la plataforma Oracle estable. * Se logró ejecutar las pruebas técnicas y funcionales para la SDS a que hubieron lugar. Se logró  mantener los módulos del proyecto SI CAPITAL sincronizados a nivel de datos según requerimientos. Documentos revisados del sistema SI CAPITAL MÓDULO PERNO (NÓMINA)
Mantener disponible la plataforma de TIC de la entidad beneficiando 1500 funcionarios
Resolver los incidentes o llamadas de servicio registradas durante el período
Respaldo de la información de la Entidad, Disponer de los equipos de seguridad perimetral actualizados para mantener la red segura en cuanto a malware, intentos de intrución y propagación de virus en la red.
AFINAMIENTO AMBIENTES PARALELO PRODUCCION-PRUEBAS FUNCIONAL DEL MODULO SISCO.
INCLUSION DE INFORMACION A CORTE DIARIO DE ALMACEN CON LA VALIDACION CONTABLE.
INTEROPERABILIDAD CONTABLE CON MODULOS  FINANCIEROS
Se logró realizar la migración de la información del módulo de CXP, PR, CO, LM2, OGT, TRC, USR, SHD. * Contabilización de la Nómina según información enviada por la SHD
Infraestructura: Mantener disponible la plataforma de TIC de la entidad beneficiando 1500 funcionarios. Respaldo de la información de la Entidad, Disponer de los equipos de seguridad perimetral actualizados para mantener la red segura en cuanto a malware, intentos de intrusión y propagación de virus en la red. Responder a todas  las solicitudes mediante oficio radicado o por medio de correo electrónico. Conocer el portafolio de servicios de los proveedores y nuevas tecnologías de TI. 
</t>
  </si>
  <si>
    <t xml:space="preserve">Resultados
Se cuenta con el modelo preliminar conceptual del sistema de información TERRITORIOS SALUDABLES, lo que facilitará su implementación y desarrollo. 
Contar con información actualizada de los seguimientos a las familias a través del  uso de las tabletas por parte de los referentes del programa Territorios saludables 
Aplicativo SIIAS (Sistema de Información de Investigaciones Administrativas en Salud) funcionando en el ambiente de producción de acuerdo a la última versión del aplicativo publicada.  
Bodega de datos para la creación de salidas de información por parte de Salud Pública del mes de Mayo, adicional se generaron tanto los (14) reportes de digitación  como los (14) Archivos Access del correspondiente mes de Mayo de las ESEs pertenecientes al programa 
SIDBA - LINEA 195: Aplicativo SIDBA configurado en el ambiente de pruebas y producción funcionando correctamente. Aplicativo  Línea 195 configurado en el ambiente de pruebas y producción funcionando correctamente. 
PAI: Sistema funcionando en el ambiente de producción.
GIS – Geocodificador: Proceso de geocodificación soportado desde la dirección TIC
SIRHO: Aplicativo en funcionamiento en producción.
PORTAL WEB E INTRANET: Se hicieron 38 actualizaciones sobre los portales web institucionales, se publicaron 383 archivos, se crearon 4 bibliotecas. Se puede evidenciar en la extranet e intranet actualizadas de acuerdo a las solicitudes enviadas por la Oficina de Comunicaciones
Aplicativos certificados en el cumplimiento de las políticas mínimas de calidad de software, antes de su paso a producción. (SIRC – Modulo Trasplantes, SIVIGILA DC, SIDBA, Comprobador de Derechos). Disminución del riesgo de fallos y errores en los sistemas probados por el equipo de calidad de software. (SIRC – Modulo Trasplantes, SIVIGILA DC, SIDBA, Comprobador de Derechos).
Verificación y pruebas de migración bases de datos que no entran en el esquema de alta disponibilidad. Ampliación de la cobertura en el uso de la aplicación SIRC. 
HIS: 22 ESE conectadas a la Red de Conectividad Distrital
SI CAPITAL:  pago mensual a los funcionarios de planta en forma oportuna con el nuevo módulo de nómina, inclusión de estudios previos 975 persona Natural en el aplicativo. * Actualizaciones del Plan de Adquisiciones vigencia 2015 en el módulo SISCO. * Inclusión de la etapa contractual en el módulo SISCO.  Interacción de los Usuarios funcionales relacionados con el aplicativo SISCO, (Plan de Adquisiciones y Diferentes etapas de la Contratación Persona Natura BASE DE DATOS FONDO Y SDS.). 
iNFRAESTRUCTURA: Los recursos de infraestructura en completo funcionamiento lo que garantiza el desarrollo de la labor de los funcionarios de la Entidad y el usos de los aplicativos a los  ciudadanos de la capital tiene acceso en lo relacionado con la salud
</t>
  </si>
  <si>
    <t xml:space="preserve">Dificultades
Se cuenta con poco recurso de apoyo en el área de vigilancia en Salud Pública, debido a la contratación. 
'* Cambios de ingenieros en dos ESE han retrasado las actividades (HIS)
SI CAPITAL: * Disponibilidad del Talento Humano Funcional para el proceso de Validación Integral. * Liquidación Contrato 2141-2012 con la firma implementadora. * Disponibilidad de Talento humano para la ejecución de las pruebas. * Disponibilidad de los Referentes funcionales para ejecutar pruebas relacionadas con procedimientos y resultados, Daño en la infraestructura de Hardware, específicamente los discos duros del sistema, genera reprocesos para estabilizar la versión nuevamente y la respectiva configuración de todos los servicios con los que contaba el aplicativo PAI 2,0. Lo que genera atrasos en compromisos previamente adquiridos Daño en los 4 servidores físicos de SQL Server 2008. Problemas en la configuración del registro del servicio SPN en el directorio activo para el servicio de SQL Server 2014
</t>
  </si>
  <si>
    <t>DESPLAZADOS INDIGENAS</t>
  </si>
  <si>
    <t>DESPLAZADOS ROM</t>
  </si>
  <si>
    <t>DESPLAZADOS AFRODESCENDIENTES</t>
  </si>
  <si>
    <t>DESPLAZADOS RAIZAL</t>
  </si>
  <si>
    <t>DESPLAZADOS PALENQUERO</t>
  </si>
  <si>
    <t>DESPLAZADOS (OTROS)</t>
  </si>
  <si>
    <t>TOTAL DESPLAZADOS</t>
  </si>
  <si>
    <t>DESPLAZADOS CABEZA DE FAMILIA</t>
  </si>
  <si>
    <t>INDIGENAS</t>
  </si>
  <si>
    <t>ROM</t>
  </si>
  <si>
    <t>AFRODESCENDIENTES</t>
  </si>
  <si>
    <t>RAIZAL</t>
  </si>
  <si>
    <t>PALENQUERO</t>
  </si>
  <si>
    <t>NINGUNO DE LOS ANTERIORES</t>
  </si>
  <si>
    <t>TOTAL DE LA POBLACION</t>
  </si>
  <si>
    <t>POBLACION VINCULADA</t>
  </si>
  <si>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</si>
  <si>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</si>
  <si>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ACTIVIDADES PROYECTOS DE INVERSIÓN</t>
    </r>
    <r>
      <rPr>
        <sz val="9"/>
        <color indexed="8"/>
        <rFont val="Arial"/>
        <family val="2"/>
      </rPr>
      <t xml:space="preserve"> 
Codigo: 114 - PLI - FT -  061 V.01</t>
    </r>
  </si>
  <si>
    <t>Proyecto</t>
  </si>
  <si>
    <t>Numero de
Proyecto</t>
  </si>
  <si>
    <t>Actividad</t>
  </si>
  <si>
    <t>1 - RECURSOS PROPIOS (ENTIDADES TERRITORIALES)
CON DESTINACIÓN ESPECIFICA</t>
  </si>
  <si>
    <t>1 - RECURSOS PROPIOS (ENTIDADES TERRITORIALES)
SIN DESTINACION ESPECIFICA</t>
  </si>
  <si>
    <t>2 - SISTEMA GENERAL DE PARTICIPACIONES
CON DESTINACIÓN ESPECIFICA</t>
  </si>
  <si>
    <t>2 - SISTEMA GENERAL DE PARTICIPACIONES
SIN DESTINACIÓN ESPECIFICA</t>
  </si>
  <si>
    <t>3 - FOSYGA</t>
  </si>
  <si>
    <t>4 - TRANSFERENCIAS NACIONALES (Rentas Contractuales)</t>
  </si>
  <si>
    <t>6 - RENTAS CEDIDAS</t>
  </si>
  <si>
    <t>7 - RECURSOS DE CAJAS DE COMPENSACIÓN FAMILIAR</t>
  </si>
  <si>
    <t>8 - RENDIMIENTOS FINANCIEROS - RECURSOS DEL BALANCE</t>
  </si>
  <si>
    <t>9 - PRESTACIÓN DE SERVICIOS DE LABORATORIO DE SALUD PUBLICA(LDSP)</t>
  </si>
  <si>
    <t>13 - OTROS RECURSOS DE BANCA NACIONAL Y MULTILATERAL</t>
  </si>
  <si>
    <t>DEFINITIVO</t>
  </si>
  <si>
    <t>EJECUTADO O COMPROMETIDO</t>
  </si>
  <si>
    <t>%</t>
  </si>
  <si>
    <t xml:space="preserve">
Territorios saludables: Se realiza seguimiento a la entrega de la información de la etapa de análisis y arquitectura de Si Territorio.  Se realizó el análisis de los formularios que facilitara la interoperabilidad de las diferentes bases de datos con Si Territorio. Se realizaron 15 reuniones de seguimiento con la empresa BISA CORPORATION tanto a nivel Gerencial, Técnico y Funcional con el fin de realizar un análisis  de las acciones y actividades  que interactúan con el sistema de Información de Territorios Saludables y además se estableció las reglas de negocio para obtener un modelo de arquitectura que le dé respuesta a los requerimientos por parte del grupo Funcional de la SDS. Se realizó la entrega de 1115 tablets a los hospitales que participan en el programa de Territorios Saludables. Además se realizó la capacitación a los 87 equipos de respuesta inicial (ERI) y equipos de respuesta complementaria (ERC). Se dieron  conceptos técnicos de los documentos suministrados para una evaluación del proceso en la fase de análisis y diseño. Se revisa la versión de documentos soporte  del Proyecto Si Territorio  tanto a nivel Gerencial, Técnico y funcional
SIIAS (Sistema de Información de Investigaciones Administrativas en Salud): - Se realiza el proceso de desarrollo del sistema de información con el fin de cumplir con los siguientes requerimientos:
• En el módulo de creación/edición de una investigación/expediente, se debe realizar la verificación de la variable Local comercial de la sección Datos del investigado para una persona natural. Dicha variable no está mostrando la información guardada o actualizada. 
• Se realiza la verificación del sub – módulo administrativo de entidades en el cual se encontraban inconsistencias en la creación y modificación de instituciones asociadas a un mismo NIT. Se comprueba toda la funcionalidad del sub – módulo, por errores en la administración de las instituciones.
• Se genera el nuevo sub – módulo administrativo de firmas, por medio del cual se podrá gestionar los listados de firmas de los actos administrativos. Este módulo permite la inserción, actualización y desactivación de las personas que se encuentran asociadas a las firmas de: Quien proyecta, Quien revisa, Quien aprueba y Quien firma. 
 Se envía la solicitud de generación de un backup de la base de datos del aplicativo SIIAS del ambiente de producción que se encuentra en el servidor SDSSQL-A con el fin de realizar un proceso de validación de esquemas de acuerdo a la nueva versión de bases de datos del aplicativo que se encuentra en el ambiente de pruebas. Fecha: 22/01/2015.
- Se remite por correo electrónico los scripts de base de datos que se requieren para la nueva versión que fue implementada en el ambiente de pruebas de la SDS. Fecha: 23/01/2015.
- Se remite correo electrónico con la versión que corrige las no conformidades encontradas en el sistema de información SIIAS por el referente del equipo de Calidad de Software. Errores encontrados en el componente de Entidades y de Firmas. Fecha: 27/01/2015.
- Se remite la versión del aplicativo SIIAS que corregiré las no conformidades 10567 y 10570 del sistema SIIAS con el fin de que sea publicado en el ambiente de pruebas de la SDS. Fecha: 02/02/2015.
- Se remite la versión del aplicativo SIIAS por correo electrónico que corrige la no conformidad 10567 con el fin de que sea publicado en el ambiente de pruebas de la SDS. Y poder dar paso a producción. Fecha: 05/02/2015.
Sistemas de Información de la Subdirección de Vigilancia en salud Pública:  Se continúa con el análisis para el proyecto de integración de los aplicativos del área de vigilancia en salud pública, llegando a la conclusión de construir las ETL de carga hacia un repositorio central, considerando el no desconectar los aplicativos en las primeras fases de análisis construcción y desarrollo de ETL, repositorio central y cubo de datos, la propuesta de integración se encuentra en los documentos anexos, el documento final se ha trabajado en conjunto con los referentes del área. Se debe continuar con el proceso de análisis y definición del proyecto.- Se presenta una propuesta de integración al director de TIC y la Subdirectora de Vigilancia en Salud Pública en un documento digital: Analisisintegracionprocesossaludpublica.doc. Consiste en integrar 39 aplicativos de la subsecretaría por medio de ETL y construir un bus de servicios.
Sistema de Información AMBIENTE.: Publicación de las versiones del módulo de indicadores por localidad. Atención de ajustes en el sistema para publicación de los boletines de novedades de los temas más relevantes del mes en el Distrito.  Sesiones de trabajo con el ingeniero del hospital de sur, con el fin de cumplir el plan de acción.  Atención de requerimientos en cuanto a la visualización de mapas en el módulo “Participación Ciudadana”.  Soporte en el acceso a las bases de datos manejadas por el sistema. Estructuración módulo Participación Ciudadana
Software Centro de Zoonosis-. Se definieron los requerimientos que se incluirán en la Declaración de trabajo para el proceso de Contratación del desarrollo del Sistema de Información.
INTRANET EXTRANET: estudios previos para contratación de la nueva adecuación página WEB. Administración internet, extranet
SIRC (SISTEMA DE INFRMACIÓN DE REFERENCIA Y CONTRA REFERENCIA): Se realizaron ajuste al módulo canalización, optimización de la consulta de portafolio servicios consumido por CINTEL. Se está realizando la etapa de diseño y desarrollo Modulo de autorizaciones de servicios. Se dio  capacitación  Hospital San Ignacio, Hospital Del Sur. Se brindó asistencia técnica tanto al personal de la SDS como a los centros asistenciales fuera del Distrito. Se generó una versión del documento de soporte técnico y bitácora de seguimiento.
HIS (HISTORIA CLINICA ELECTRONICA): * Actividades técnicas de campo para la conexión definitiva  de las ESE a la red Distrital de la Alta Consejería. * Reuniones con la Alta Consejería para coordinar temas puntuales de conectividad y del Data Center Distrital para alojar los HIS de los hospitales. Reuniones para definición del proyecto CLAP Historia Clínica Perinatal para el Distrito, para consolidación en la HCEU.  *  Elaboración de versión preliminar de documento para la elaboración de la HCEU. * Reuniones del grupo de trabajo HIS para la construcción de la Historia Clínica Electrónica Unificada. Viabilización técnica de proyectos Hospital Usme, Fontibón, Engativá, Suba.
</t>
  </si>
  <si>
    <t xml:space="preserve">Si capital:
* Validación y Apoyo técnico funcional en el Registro de Estudios Previos para el módulo sisco de las Direcciones de la SDS en la Modalidad de Persona Natural y Jurídica Base de datos Fondo y SDS Vigencia 2015.  * Inicio de Capacitaciones al grupo  funcional  de SISCO- ETAPAS PRECONTRACTUAL, PLAN ADQUISICIONES de las Direcciones de la Entidad para Contratación Directa Persona Natural y jurídica Fondo vigencia 2015. * Validación y capacitación a los Referentes funcionales con el proceso de la precontractual de la Entidad Vigencia 2015. * Validación y capacitación para el  cargue de contratos, Dependencias y planillas para el módulo sisco de la Entidad con vigencia 2015. * Apoyo técnico al registro de información Modulo Integración del módulo SISCO- ETAPAS PRECONTRACTUAL y  PLAN ADQUISICIONES Vigencia 2015. *Capacitación de funcionarios referentes y Directores procesos de revisión y aprobación PAA 2015. * Verificación de saldos de elementos devolutivos y consumo además de los catálogos de grupos para el ambiente de producción del inventario de Almacén. * Asociación de Cuentas contables y Cierres contables de los elementos de consumo y devolutivos 2015. * Validación y apoyo al Proceso de la Depreciación del mes de DICIEMBRE de 2014.  * Apoyar y participar en la Entrega de Desarrollos relacionados con los procesos contables (Comodatos, Valorizaciones, mejoras, Depreciación y Amortización) a los referentes financieros del ERP SICAPITAL.  *  Revisar y consolidar requerimientos aprobados  Fase II del módulos SAE/SAI. (Integración contable). * Revisar y consolidar las estructuras de cargue relacionadas con le depreciación a corte 31/12/2014. * Apoyar y participar en el proceso de capacitación grupo de Pruebas y funcionarios módulo SAE_SAI procesos contables. * Apoyar y participar en el proceso del plan Piloto Integración para el módulo SAE_SAI, Dirección Administrativa y Financiera Modulo Limay. Apoyar a los referentes del proceso Almacén en paralelo en Producción para los ingresos y movimientos de todos los elementos de Consumo y devolutivos del módulo SAE/SAI.  *  Apoyar y dar soporte técnico y  funcional a los referentes de los módulos administrativos y financieros en todos sus procesos para la implementación e integración del sistema Si Capital.  * Verificar los espacios de almacenamiento para los backup en los ambientes de pruebas y producción. Revisión del proceso de causación del módulo, registro de notas e  integralidad con el módulo de OPGET. Se ingresaron 611 cuentas por pagar de manera manual para completar la información financiera del primer trimestre (Régimen Subsidiado,  Población vinculada, Urgencias, Atención pre-hospitalaria, servicios y compra y suministros). Se realizó ajustes a la parametrización del Tipo de Operación e Información Adicional (IA) para las transacciones Pagos –Ordenes de Devolución, Giros de la Orden de Pago y Actas de Giro en el módulo OPGET  integrándola con el aplicativo LIMAY ambiente producción.  Se realizó seguimiento a los PAT’s reportados a la firma GTS (Incidencias) de funcionalidad para el aplicativo Limay en ambiente producción.  Se verificó la integralidad de la información contable y reportes contables en el aplicativo LIMAY ambiente producción con base en las incidencias reportadas. Inicio de la ejecución de reservas y funcionalidad del PAC RESERVAS- Validación de Nuevos requerimientos entregados por la firma GTS por Ajustes o Cambios Normativos del Módulo. Se continua la parametrización del árbol de conceptos de acuerdo con los rubros de ingresos de la misma manera se asociaron en registro del ingreso. Se realizaron las modificaciones o traslados internos de la ejecución presupuestal del mes de enero de la ejecución de Ingresos en el módulo OPGET, modificando el plan de cuentas y la creación de nuevos rubros. 
Infraestructura: Se realizaron reuniones con proveedores para determinar las características técnicas de los productos de acuerdo con los requerimientos de la Entidad. Se realizaron las fichas de las características técnicas de tabletas, para inicio de estudio de mercado. Se dio respuesta a observaciones de los proponentes de acuerdo a lo establecido en el pliego de condiciones del proceso publicado en el Se
</t>
  </si>
  <si>
    <t>Total general</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</si>
</sst>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88">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b/>
      <sz val="12"/>
      <color indexed="9"/>
      <name val="Calibri"/>
      <family val="2"/>
    </font>
    <font>
      <sz val="11"/>
      <color indexed="9"/>
      <name val="Calibri"/>
      <family val="2"/>
    </font>
    <font>
      <sz val="12"/>
      <color indexed="8"/>
      <name val="Calibri"/>
      <family val="2"/>
    </font>
    <font>
      <b/>
      <sz val="11"/>
      <name val="Arial"/>
      <family val="2"/>
    </font>
    <font>
      <sz val="11"/>
      <color indexed="8"/>
      <name val="Arial"/>
      <family val="2"/>
    </font>
    <font>
      <sz val="9"/>
      <name val="Tahoma"/>
      <family val="2"/>
    </font>
    <font>
      <b/>
      <sz val="9"/>
      <name val="Tahoma"/>
      <family val="2"/>
    </font>
    <font>
      <sz val="11"/>
      <name val="Tahoma"/>
      <family val="2"/>
    </font>
    <font>
      <sz val="9"/>
      <color indexed="8"/>
      <name val="Calibri"/>
      <family val="2"/>
    </font>
    <font>
      <sz val="11"/>
      <color indexed="8"/>
      <name val="Tahoma"/>
      <family val="2"/>
    </font>
    <font>
      <b/>
      <sz val="11"/>
      <color indexed="8"/>
      <name val="Calibri"/>
      <family val="2"/>
    </font>
    <font>
      <sz val="26"/>
      <color indexed="8"/>
      <name val="Calibri"/>
      <family val="2"/>
    </font>
    <font>
      <b/>
      <sz val="16"/>
      <color indexed="9"/>
      <name val="Calibri"/>
      <family val="2"/>
    </font>
    <font>
      <b/>
      <sz val="14"/>
      <color indexed="9"/>
      <name val="Calibri"/>
      <family val="2"/>
    </font>
    <font>
      <sz val="8"/>
      <color indexed="9"/>
      <name val="Calibri"/>
      <family val="2"/>
    </font>
    <font>
      <sz val="10"/>
      <name val="Tahoma"/>
      <family val="2"/>
    </font>
    <font>
      <b/>
      <sz val="11"/>
      <color indexed="8"/>
      <name val="Tahoma"/>
      <family val="2"/>
    </font>
    <font>
      <sz val="12"/>
      <color indexed="8"/>
      <name val="Arial"/>
      <family val="2"/>
    </font>
    <font>
      <sz val="11"/>
      <color indexed="9"/>
      <name val="Tahoma"/>
      <family val="2"/>
    </font>
    <font>
      <sz val="12"/>
      <color indexed="9"/>
      <name val="Calibri"/>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2"/>
      <color indexed="8"/>
      <name val="Tahoma"/>
      <family val="2"/>
    </font>
    <font>
      <sz val="11"/>
      <color indexed="10"/>
      <name val="Tahoma"/>
      <family val="2"/>
    </font>
    <font>
      <b/>
      <sz val="11"/>
      <color indexed="10"/>
      <name val="Arial"/>
      <family val="2"/>
    </font>
    <font>
      <sz val="11"/>
      <color indexed="10"/>
      <name val="Arial"/>
      <family val="2"/>
    </font>
    <font>
      <sz val="26"/>
      <color indexed="10"/>
      <name val="Calibri"/>
      <family val="2"/>
    </font>
    <font>
      <sz val="8"/>
      <name val="Tahoma"/>
      <family val="2"/>
    </font>
    <font>
      <sz val="9"/>
      <color indexed="8"/>
      <name val="Arial"/>
      <family val="2"/>
    </font>
    <font>
      <sz val="9"/>
      <name val="Arial"/>
      <family val="2"/>
    </font>
    <font>
      <b/>
      <sz val="9"/>
      <name val="Arial"/>
      <family val="2"/>
    </font>
    <font>
      <b/>
      <sz val="9"/>
      <color indexed="8"/>
      <name val="Arial"/>
      <family val="2"/>
    </font>
    <font>
      <b/>
      <sz val="9"/>
      <color indexed="10"/>
      <name val="Arial"/>
      <family val="2"/>
    </font>
    <font>
      <b/>
      <sz val="12"/>
      <color indexed="10"/>
      <name val="Calibri"/>
      <family val="2"/>
    </font>
    <font>
      <sz val="9"/>
      <name val="Calibri"/>
      <family val="2"/>
    </font>
    <font>
      <sz val="8"/>
      <color indexed="8"/>
      <name val="Calibri"/>
      <family val="2"/>
    </font>
    <font>
      <sz val="9"/>
      <name val="Verdana"/>
      <family val="2"/>
    </font>
    <font>
      <b/>
      <sz val="11"/>
      <name val="Calibri"/>
      <family val="2"/>
    </font>
    <font>
      <sz val="9"/>
      <color indexed="8"/>
      <name val="Tahoma"/>
      <family val="2"/>
    </font>
    <font>
      <sz val="12"/>
      <name val="Calibri"/>
      <family val="2"/>
    </font>
    <font>
      <b/>
      <sz val="9"/>
      <color indexed="8"/>
      <name val="Calibri"/>
      <family val="2"/>
    </font>
    <font>
      <b/>
      <sz val="9"/>
      <name val="Calibri"/>
      <family val="2"/>
    </font>
    <font>
      <b/>
      <sz val="9"/>
      <color indexed="1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Tahoma"/>
      <family val="2"/>
    </font>
    <font>
      <sz val="11"/>
      <color theme="1"/>
      <name val="Tahoma"/>
      <family val="2"/>
    </font>
    <font>
      <sz val="12"/>
      <color theme="1"/>
      <name val="Calibri"/>
      <family val="2"/>
    </font>
    <font>
      <sz val="11"/>
      <color rgb="FFFF0000"/>
      <name val="Tahoma"/>
      <family val="2"/>
    </font>
    <font>
      <b/>
      <sz val="11"/>
      <color rgb="FFFF0000"/>
      <name val="Arial"/>
      <family val="2"/>
    </font>
    <font>
      <sz val="11"/>
      <color rgb="FFFF0000"/>
      <name val="Arial"/>
      <family val="2"/>
    </font>
    <font>
      <sz val="26"/>
      <color rgb="FFFF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3" tint="-0.24997000396251678"/>
        <bgColor indexed="64"/>
      </patternFill>
    </fill>
    <fill>
      <patternFill patternType="solid">
        <fgColor theme="0" tint="-0.4999699890613556"/>
        <bgColor indexed="64"/>
      </patternFill>
    </fill>
    <fill>
      <patternFill patternType="solid">
        <fgColor rgb="FF002060"/>
        <bgColor indexed="64"/>
      </patternFill>
    </fill>
    <fill>
      <patternFill patternType="solid">
        <fgColor indexed="13"/>
        <bgColor indexed="64"/>
      </patternFill>
    </fill>
    <fill>
      <patternFill patternType="solid">
        <fgColor indexed="51"/>
        <bgColor indexed="64"/>
      </patternFill>
    </fill>
    <fill>
      <patternFill patternType="solid">
        <fgColor indexed="62"/>
        <bgColor indexed="64"/>
      </patternFill>
    </fill>
    <fill>
      <patternFill patternType="solid">
        <fgColor indexed="1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top style="thin"/>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style="thin"/>
      <top style="thin"/>
      <bottom style="thin"/>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color indexed="63"/>
      </left>
      <right>
        <color indexed="63"/>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color indexed="9"/>
      </top>
      <bottom style="thin"/>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
      <left style="thin"/>
      <right>
        <color indexed="63"/>
      </right>
      <top style="thin">
        <color indexed="9"/>
      </top>
      <bottom style="thin">
        <color indexed="9"/>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medium"/>
      <top style="medium"/>
      <bottom/>
    </border>
    <border>
      <left style="thin"/>
      <right style="medium"/>
      <top style="thin"/>
      <bottom style="thin"/>
    </border>
    <border>
      <left style="medium"/>
      <right/>
      <top/>
      <bottom/>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right/>
      <top/>
      <bottom style="medium"/>
    </border>
    <border>
      <left/>
      <right style="medium"/>
      <top/>
      <bottom style="medium"/>
    </border>
    <border>
      <left style="thin"/>
      <right style="thin"/>
      <top style="thin">
        <color indexed="9"/>
      </top>
      <bottom>
        <color indexed="63"/>
      </bottom>
    </border>
    <border>
      <left style="thin"/>
      <right style="thin"/>
      <top/>
      <bottom style="thin"/>
    </border>
    <border>
      <left style="medium"/>
      <right style="medium"/>
      <top style="medium"/>
      <bottom style="medium"/>
    </border>
    <border>
      <left>
        <color indexed="63"/>
      </left>
      <right style="thin">
        <color indexed="9"/>
      </right>
      <top>
        <color indexed="63"/>
      </top>
      <bottom>
        <color indexed="63"/>
      </bottom>
    </border>
    <border>
      <left/>
      <right style="thin">
        <color indexed="9"/>
      </right>
      <top/>
      <bottom style="thin"/>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1"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6"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2"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73" fillId="21" borderId="5"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0" fillId="0" borderId="8" applyNumberFormat="0" applyFill="0" applyAlignment="0" applyProtection="0"/>
    <xf numFmtId="0" fontId="79" fillId="0" borderId="9" applyNumberFormat="0" applyFill="0" applyAlignment="0" applyProtection="0"/>
  </cellStyleXfs>
  <cellXfs count="326">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5" fillId="0" borderId="0" xfId="0" applyFont="1" applyAlignment="1" applyProtection="1">
      <alignment/>
      <protection/>
    </xf>
    <xf numFmtId="0" fontId="4" fillId="33" borderId="11"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1" fillId="33" borderId="10" xfId="0" applyFont="1" applyFill="1" applyBorder="1" applyAlignment="1" applyProtection="1">
      <alignment horizontal="center" vertical="center" wrapText="1"/>
      <protection/>
    </xf>
    <xf numFmtId="0" fontId="12"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5" fillId="0" borderId="0" xfId="0" applyFont="1" applyAlignment="1" applyProtection="1">
      <alignment horizontal="center"/>
      <protection/>
    </xf>
    <xf numFmtId="0" fontId="7" fillId="0" borderId="0" xfId="0" applyFont="1" applyAlignment="1" applyProtection="1">
      <alignment horizontal="center"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7" fillId="35" borderId="0" xfId="0" applyFont="1" applyFill="1" applyAlignment="1" applyProtection="1">
      <alignment horizontal="center" vertical="center"/>
      <protection/>
    </xf>
    <xf numFmtId="9" fontId="14" fillId="35" borderId="10" xfId="58" applyNumberFormat="1" applyFont="1" applyFill="1" applyBorder="1" applyAlignment="1" applyProtection="1">
      <alignment horizontal="center" vertical="center" wrapText="1"/>
      <protection locked="0"/>
    </xf>
    <xf numFmtId="0" fontId="15" fillId="35" borderId="10" xfId="0" applyFont="1" applyFill="1" applyBorder="1" applyAlignment="1" applyProtection="1">
      <alignment horizontal="justify" vertical="center" wrapText="1"/>
      <protection locked="0"/>
    </xf>
    <xf numFmtId="0" fontId="15" fillId="35" borderId="10" xfId="0" applyFont="1" applyFill="1" applyBorder="1" applyAlignment="1" applyProtection="1">
      <alignment horizontal="justify" vertical="center"/>
      <protection locked="0"/>
    </xf>
    <xf numFmtId="0" fontId="13" fillId="35" borderId="0" xfId="0" applyFont="1" applyFill="1" applyAlignment="1" applyProtection="1">
      <alignment horizontal="justify" vertical="center"/>
      <protection/>
    </xf>
    <xf numFmtId="0" fontId="18" fillId="35" borderId="10" xfId="0" applyFont="1" applyFill="1" applyBorder="1" applyAlignment="1" applyProtection="1">
      <alignment horizontal="center" vertical="center" wrapText="1"/>
      <protection/>
    </xf>
    <xf numFmtId="0" fontId="18" fillId="35" borderId="10" xfId="0" applyFont="1" applyFill="1" applyBorder="1" applyAlignment="1" applyProtection="1">
      <alignment horizontal="justify" vertical="center" wrapText="1"/>
      <protection/>
    </xf>
    <xf numFmtId="0" fontId="80" fillId="35" borderId="10" xfId="0" applyFont="1" applyFill="1" applyBorder="1" applyAlignment="1" applyProtection="1">
      <alignment horizontal="justify" vertical="center"/>
      <protection/>
    </xf>
    <xf numFmtId="0" fontId="19" fillId="0" borderId="10"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left" vertical="center" wrapText="1"/>
      <protection/>
    </xf>
    <xf numFmtId="0" fontId="20" fillId="35" borderId="10" xfId="0" applyFont="1" applyFill="1" applyBorder="1" applyAlignment="1" applyProtection="1" quotePrefix="1">
      <alignment horizontal="center" vertical="center"/>
      <protection/>
    </xf>
    <xf numFmtId="0" fontId="20" fillId="0" borderId="10" xfId="0" applyFont="1" applyFill="1" applyBorder="1" applyAlignment="1" applyProtection="1">
      <alignment horizontal="left" vertical="center" wrapText="1"/>
      <protection/>
    </xf>
    <xf numFmtId="9" fontId="18" fillId="35" borderId="10" xfId="0" applyNumberFormat="1" applyFont="1" applyFill="1" applyBorder="1" applyAlignment="1" applyProtection="1">
      <alignment horizontal="center" vertical="center" wrapText="1"/>
      <protection/>
    </xf>
    <xf numFmtId="0" fontId="0" fillId="35" borderId="0" xfId="0" applyFill="1" applyAlignment="1" applyProtection="1">
      <alignment vertical="center"/>
      <protection locked="0"/>
    </xf>
    <xf numFmtId="0" fontId="81" fillId="35" borderId="10" xfId="0" applyFont="1" applyFill="1" applyBorder="1" applyAlignment="1" applyProtection="1">
      <alignment horizontal="center" vertical="center"/>
      <protection/>
    </xf>
    <xf numFmtId="0" fontId="18" fillId="35" borderId="10" xfId="0" applyFont="1" applyFill="1" applyBorder="1" applyAlignment="1" applyProtection="1">
      <alignment horizontal="left" vertical="center" wrapText="1"/>
      <protection/>
    </xf>
    <xf numFmtId="200" fontId="18" fillId="35" borderId="10" xfId="48" applyNumberFormat="1" applyFont="1" applyFill="1" applyBorder="1" applyAlignment="1" applyProtection="1" quotePrefix="1">
      <alignment vertical="center"/>
      <protection/>
    </xf>
    <xf numFmtId="0" fontId="0" fillId="35" borderId="10" xfId="0" applyFill="1" applyBorder="1" applyAlignment="1" applyProtection="1">
      <alignment horizontal="center" vertical="center"/>
      <protection/>
    </xf>
    <xf numFmtId="0" fontId="0" fillId="35" borderId="12" xfId="0" applyFill="1" applyBorder="1" applyAlignment="1" applyProtection="1">
      <alignment horizontal="center" vertical="center"/>
      <protection/>
    </xf>
    <xf numFmtId="0" fontId="0" fillId="35" borderId="10" xfId="0" applyFill="1" applyBorder="1" applyAlignment="1" applyProtection="1">
      <alignment vertical="center"/>
      <protection locked="0"/>
    </xf>
    <xf numFmtId="9" fontId="18" fillId="0" borderId="10" xfId="0" applyNumberFormat="1"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1" fillId="33" borderId="10" xfId="0" applyFont="1" applyFill="1" applyBorder="1" applyAlignment="1" applyProtection="1">
      <alignment vertical="center" wrapText="1"/>
      <protection/>
    </xf>
    <xf numFmtId="0" fontId="21" fillId="0" borderId="0" xfId="0" applyFont="1" applyFill="1" applyAlignment="1" applyProtection="1">
      <alignment horizontal="left" vertical="center"/>
      <protection/>
    </xf>
    <xf numFmtId="0" fontId="21"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22" fillId="0" borderId="0" xfId="0" applyFont="1" applyAlignment="1" applyProtection="1">
      <alignment horizontal="left"/>
      <protection/>
    </xf>
    <xf numFmtId="0" fontId="22" fillId="0" borderId="0" xfId="0" applyFont="1" applyAlignment="1" applyProtection="1">
      <alignment horizontal="center"/>
      <protection/>
    </xf>
    <xf numFmtId="0" fontId="3" fillId="33" borderId="12" xfId="0" applyFont="1" applyFill="1" applyBorder="1" applyAlignment="1" applyProtection="1">
      <alignment horizontal="center" vertical="center" wrapText="1"/>
      <protection/>
    </xf>
    <xf numFmtId="0" fontId="3" fillId="33" borderId="12" xfId="0" applyFont="1" applyFill="1" applyBorder="1" applyAlignment="1" applyProtection="1">
      <alignment horizontal="left" vertical="center" wrapText="1"/>
      <protection/>
    </xf>
    <xf numFmtId="0" fontId="11"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left" vertical="center" wrapText="1"/>
      <protection/>
    </xf>
    <xf numFmtId="0" fontId="10" fillId="33" borderId="14" xfId="0" applyFont="1" applyFill="1" applyBorder="1" applyAlignment="1" applyProtection="1">
      <alignment horizontal="center" vertical="center" wrapText="1"/>
      <protection/>
    </xf>
    <xf numFmtId="0" fontId="25" fillId="33" borderId="13"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20" fillId="0" borderId="15" xfId="0" applyNumberFormat="1" applyFont="1" applyBorder="1" applyAlignment="1" applyProtection="1">
      <alignment horizontal="center" vertical="center"/>
      <protection/>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6" fillId="35" borderId="10" xfId="0" applyFont="1" applyFill="1" applyBorder="1" applyAlignment="1" applyProtection="1">
      <alignment horizontal="center" vertical="center"/>
      <protection/>
    </xf>
    <xf numFmtId="0" fontId="26" fillId="35" borderId="10" xfId="0" applyFont="1" applyFill="1" applyBorder="1" applyAlignment="1" applyProtection="1">
      <alignment horizontal="justify" vertical="center" wrapText="1"/>
      <protection/>
    </xf>
    <xf numFmtId="0" fontId="26" fillId="35" borderId="10" xfId="0" applyFont="1" applyFill="1" applyBorder="1" applyAlignment="1" applyProtection="1">
      <alignment horizontal="center" vertical="center" wrapText="1"/>
      <protection/>
    </xf>
    <xf numFmtId="9" fontId="26" fillId="35" borderId="10" xfId="0" applyNumberFormat="1" applyFont="1" applyFill="1" applyBorder="1" applyAlignment="1" applyProtection="1">
      <alignment horizontal="center" vertical="center" wrapText="1"/>
      <protection/>
    </xf>
    <xf numFmtId="10" fontId="27" fillId="35" borderId="10" xfId="0" applyNumberFormat="1" applyFont="1" applyFill="1" applyBorder="1" applyAlignment="1" applyProtection="1">
      <alignment horizontal="left" vertical="center" wrapText="1"/>
      <protection locked="0"/>
    </xf>
    <xf numFmtId="0" fontId="20" fillId="35" borderId="10" xfId="0" applyFont="1" applyFill="1" applyBorder="1" applyAlignment="1" applyProtection="1">
      <alignment horizontal="left" vertical="center" wrapText="1"/>
      <protection locked="0"/>
    </xf>
    <xf numFmtId="0" fontId="18" fillId="35" borderId="10" xfId="0" applyFont="1" applyFill="1" applyBorder="1" applyAlignment="1" applyProtection="1">
      <alignment horizontal="left" vertical="center" wrapText="1"/>
      <protection locked="0"/>
    </xf>
    <xf numFmtId="0" fontId="81" fillId="35" borderId="0" xfId="0" applyFont="1" applyFill="1" applyAlignment="1" applyProtection="1">
      <alignment horizontal="left" vertical="center"/>
      <protection/>
    </xf>
    <xf numFmtId="169" fontId="20" fillId="35" borderId="10" xfId="50" applyNumberFormat="1" applyFont="1" applyFill="1" applyBorder="1" applyAlignment="1" applyProtection="1">
      <alignment horizontal="left" vertical="center" wrapText="1"/>
      <protection/>
    </xf>
    <xf numFmtId="0" fontId="29" fillId="35" borderId="0" xfId="0" applyFont="1" applyFill="1" applyAlignment="1" applyProtection="1">
      <alignment horizontal="left" vertical="center"/>
      <protection/>
    </xf>
    <xf numFmtId="0" fontId="20" fillId="0" borderId="15" xfId="0" applyNumberFormat="1"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wrapText="1"/>
      <protection/>
    </xf>
    <xf numFmtId="0" fontId="27" fillId="35" borderId="10" xfId="0" applyFont="1" applyFill="1" applyBorder="1" applyAlignment="1" applyProtection="1">
      <alignment horizontal="center" vertical="center" wrapText="1"/>
      <protection/>
    </xf>
    <xf numFmtId="195" fontId="2" fillId="0" borderId="10" xfId="58" applyNumberFormat="1" applyFont="1" applyBorder="1" applyAlignment="1">
      <alignment horizontal="center" vertical="center" wrapText="1"/>
    </xf>
    <xf numFmtId="0" fontId="11" fillId="36" borderId="10" xfId="0" applyFont="1" applyFill="1" applyBorder="1" applyAlignment="1" applyProtection="1">
      <alignment horizontal="center" vertical="center"/>
      <protection/>
    </xf>
    <xf numFmtId="0" fontId="11" fillId="36" borderId="10" xfId="0" applyFont="1" applyFill="1" applyBorder="1" applyAlignment="1" applyProtection="1">
      <alignment vertical="center"/>
      <protection/>
    </xf>
    <xf numFmtId="0" fontId="30" fillId="36" borderId="10" xfId="0" applyFont="1" applyFill="1" applyBorder="1" applyAlignment="1" applyProtection="1">
      <alignment horizontal="center" vertical="center"/>
      <protection/>
    </xf>
    <xf numFmtId="169" fontId="11" fillId="36" borderId="10" xfId="0" applyNumberFormat="1" applyFont="1" applyFill="1" applyBorder="1" applyAlignment="1" applyProtection="1">
      <alignment vertical="center"/>
      <protection/>
    </xf>
    <xf numFmtId="0" fontId="82" fillId="36" borderId="0" xfId="0" applyFont="1" applyFill="1" applyAlignment="1" applyProtection="1">
      <alignment vertical="center"/>
      <protection/>
    </xf>
    <xf numFmtId="0" fontId="30" fillId="36" borderId="0" xfId="0" applyFont="1" applyFill="1" applyAlignment="1" applyProtection="1">
      <alignment vertical="center"/>
      <protection/>
    </xf>
    <xf numFmtId="0" fontId="82" fillId="0" borderId="0" xfId="0" applyFont="1" applyAlignment="1" applyProtection="1">
      <alignment horizontal="center" vertical="center"/>
      <protection/>
    </xf>
    <xf numFmtId="0" fontId="82" fillId="34" borderId="0" xfId="0" applyFont="1" applyFill="1" applyAlignment="1" applyProtection="1">
      <alignment horizontal="center" vertical="center"/>
      <protection/>
    </xf>
    <xf numFmtId="0" fontId="82" fillId="34" borderId="0" xfId="0" applyFont="1" applyFill="1" applyAlignment="1" applyProtection="1">
      <alignment vertical="center"/>
      <protection/>
    </xf>
    <xf numFmtId="0" fontId="82" fillId="34" borderId="0" xfId="0" applyFont="1" applyFill="1" applyAlignment="1" applyProtection="1">
      <alignment horizontal="left" vertical="center"/>
      <protection/>
    </xf>
    <xf numFmtId="0" fontId="82" fillId="0" borderId="0" xfId="0" applyFont="1" applyFill="1" applyAlignment="1" applyProtection="1">
      <alignment horizontal="center" vertical="center"/>
      <protection/>
    </xf>
    <xf numFmtId="0" fontId="82" fillId="0" borderId="0" xfId="0" applyFont="1" applyFill="1" applyAlignment="1" applyProtection="1">
      <alignment horizontal="left" vertical="center"/>
      <protection/>
    </xf>
    <xf numFmtId="0" fontId="82" fillId="0" borderId="0" xfId="0" applyFont="1" applyFill="1" applyAlignment="1" applyProtection="1">
      <alignment vertical="center"/>
      <protection/>
    </xf>
    <xf numFmtId="0" fontId="82" fillId="0" borderId="0" xfId="0" applyFont="1" applyAlignment="1" applyProtection="1">
      <alignment vertical="center"/>
      <protection/>
    </xf>
    <xf numFmtId="0" fontId="30" fillId="34" borderId="0" xfId="0" applyFont="1" applyFill="1" applyAlignment="1" applyProtection="1">
      <alignment vertical="center"/>
      <protection/>
    </xf>
    <xf numFmtId="0" fontId="20" fillId="37" borderId="10" xfId="0" applyNumberFormat="1" applyFont="1" applyFill="1" applyBorder="1" applyAlignment="1" applyProtection="1">
      <alignment horizontal="center" vertical="center" wrapText="1"/>
      <protection/>
    </xf>
    <xf numFmtId="0" fontId="20" fillId="37" borderId="10" xfId="0" applyNumberFormat="1" applyFont="1" applyFill="1" applyBorder="1" applyAlignment="1" applyProtection="1">
      <alignment vertical="center" wrapText="1"/>
      <protection/>
    </xf>
    <xf numFmtId="0" fontId="20" fillId="37" borderId="10" xfId="0" applyNumberFormat="1" applyFont="1" applyFill="1" applyBorder="1" applyAlignment="1" applyProtection="1">
      <alignment horizontal="justify" vertical="center" wrapText="1"/>
      <protection/>
    </xf>
    <xf numFmtId="0" fontId="83" fillId="37" borderId="10" xfId="0" applyNumberFormat="1" applyFont="1" applyFill="1" applyBorder="1" applyAlignment="1" applyProtection="1">
      <alignment horizontal="center" vertical="center" wrapText="1"/>
      <protection/>
    </xf>
    <xf numFmtId="0" fontId="83" fillId="37" borderId="10" xfId="0" applyNumberFormat="1" applyFont="1" applyFill="1" applyBorder="1" applyAlignment="1" applyProtection="1">
      <alignment horizontal="justify" vertical="center" wrapText="1"/>
      <protection/>
    </xf>
    <xf numFmtId="0" fontId="83" fillId="37" borderId="10" xfId="0" applyNumberFormat="1" applyFont="1" applyFill="1" applyBorder="1" applyAlignment="1" applyProtection="1">
      <alignment vertical="center" wrapText="1"/>
      <protection/>
    </xf>
    <xf numFmtId="0" fontId="74" fillId="37" borderId="10" xfId="0" applyFont="1" applyFill="1" applyBorder="1" applyAlignment="1" applyProtection="1">
      <alignment horizontal="justify" vertical="center" wrapText="1"/>
      <protection/>
    </xf>
    <xf numFmtId="0" fontId="74" fillId="37" borderId="10" xfId="0" applyFont="1" applyFill="1" applyBorder="1" applyAlignment="1" applyProtection="1">
      <alignment horizontal="center" vertical="center"/>
      <protection/>
    </xf>
    <xf numFmtId="0" fontId="74" fillId="37" borderId="10" xfId="0" applyFont="1" applyFill="1" applyBorder="1" applyAlignment="1" applyProtection="1">
      <alignment horizontal="center" vertical="center"/>
      <protection/>
    </xf>
    <xf numFmtId="0" fontId="74" fillId="37" borderId="10" xfId="0" applyFont="1" applyFill="1" applyBorder="1" applyAlignment="1" applyProtection="1">
      <alignment vertical="center"/>
      <protection/>
    </xf>
    <xf numFmtId="0" fontId="74" fillId="37" borderId="10" xfId="0" applyNumberFormat="1" applyFont="1" applyFill="1" applyBorder="1" applyAlignment="1" applyProtection="1">
      <alignment horizontal="center" vertical="center" wrapText="1"/>
      <protection/>
    </xf>
    <xf numFmtId="9" fontId="84" fillId="37" borderId="10" xfId="58" applyNumberFormat="1" applyFont="1" applyFill="1" applyBorder="1" applyAlignment="1" applyProtection="1">
      <alignment horizontal="center" vertical="center" wrapText="1"/>
      <protection locked="0"/>
    </xf>
    <xf numFmtId="0" fontId="85" fillId="37" borderId="10" xfId="0" applyFont="1" applyFill="1" applyBorder="1" applyAlignment="1" applyProtection="1">
      <alignment horizontal="justify" vertical="center" wrapText="1"/>
      <protection locked="0"/>
    </xf>
    <xf numFmtId="0" fontId="26" fillId="35" borderId="10" xfId="0" applyFont="1" applyFill="1" applyBorder="1" applyAlignment="1" applyProtection="1" quotePrefix="1">
      <alignment horizontal="center" vertical="center"/>
      <protection/>
    </xf>
    <xf numFmtId="227" fontId="26" fillId="35" borderId="10" xfId="54" applyNumberFormat="1" applyFont="1" applyFill="1" applyBorder="1" applyAlignment="1" applyProtection="1">
      <alignment horizontal="center" vertical="center" wrapText="1"/>
      <protection/>
    </xf>
    <xf numFmtId="0" fontId="26" fillId="35" borderId="10" xfId="0" applyFont="1" applyFill="1" applyBorder="1" applyAlignment="1" applyProtection="1">
      <alignment horizontal="justify" vertical="center"/>
      <protection locked="0"/>
    </xf>
    <xf numFmtId="0" fontId="26" fillId="35" borderId="0" xfId="0" applyFont="1" applyFill="1" applyAlignment="1" applyProtection="1">
      <alignment horizontal="justify" vertical="center"/>
      <protection locked="0"/>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2" fillId="0" borderId="10"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0" fillId="38" borderId="10" xfId="0" applyNumberFormat="1" applyFont="1" applyFill="1" applyBorder="1" applyAlignment="1" applyProtection="1">
      <alignment horizontal="center" vertical="center" wrapText="1"/>
      <protection locked="0"/>
    </xf>
    <xf numFmtId="0" fontId="20" fillId="38" borderId="10" xfId="0" applyNumberFormat="1" applyFont="1" applyFill="1" applyBorder="1" applyAlignment="1" applyProtection="1">
      <alignment vertical="center" wrapText="1"/>
      <protection locked="0"/>
    </xf>
    <xf numFmtId="0" fontId="20" fillId="38" borderId="10" xfId="0" applyNumberFormat="1" applyFont="1" applyFill="1" applyBorder="1" applyAlignment="1" applyProtection="1">
      <alignment horizontal="justify" vertical="center" wrapText="1"/>
      <protection locked="0"/>
    </xf>
    <xf numFmtId="0" fontId="83" fillId="38" borderId="10" xfId="0" applyNumberFormat="1" applyFont="1" applyFill="1" applyBorder="1" applyAlignment="1" applyProtection="1">
      <alignment horizontal="center" vertical="center" wrapText="1"/>
      <protection locked="0"/>
    </xf>
    <xf numFmtId="0" fontId="83" fillId="38" borderId="10" xfId="0" applyNumberFormat="1" applyFont="1" applyFill="1" applyBorder="1" applyAlignment="1" applyProtection="1">
      <alignment horizontal="justify" vertical="center" wrapText="1"/>
      <protection locked="0"/>
    </xf>
    <xf numFmtId="0" fontId="83" fillId="38" borderId="10" xfId="0" applyNumberFormat="1" applyFont="1" applyFill="1" applyBorder="1" applyAlignment="1" applyProtection="1">
      <alignment vertical="center" wrapText="1"/>
      <protection locked="0"/>
    </xf>
    <xf numFmtId="0" fontId="74" fillId="38" borderId="10" xfId="0" applyFont="1" applyFill="1" applyBorder="1" applyAlignment="1" applyProtection="1">
      <alignment horizontal="justify" vertical="center" wrapText="1"/>
      <protection locked="0"/>
    </xf>
    <xf numFmtId="0" fontId="74" fillId="38" borderId="10" xfId="0" applyFont="1" applyFill="1" applyBorder="1" applyAlignment="1" applyProtection="1">
      <alignment horizontal="center" vertical="center"/>
      <protection locked="0"/>
    </xf>
    <xf numFmtId="0" fontId="74" fillId="38" borderId="10" xfId="0" applyFont="1" applyFill="1" applyBorder="1" applyAlignment="1" applyProtection="1">
      <alignment horizontal="center" vertical="center"/>
      <protection locked="0"/>
    </xf>
    <xf numFmtId="0" fontId="74" fillId="38" borderId="10" xfId="0" applyFont="1" applyFill="1" applyBorder="1" applyAlignment="1" applyProtection="1">
      <alignment vertical="center"/>
      <protection locked="0"/>
    </xf>
    <xf numFmtId="0" fontId="74" fillId="38" borderId="10" xfId="0" applyNumberFormat="1" applyFont="1" applyFill="1" applyBorder="1" applyAlignment="1" applyProtection="1">
      <alignment horizontal="center" vertical="center" wrapText="1"/>
      <protection locked="0"/>
    </xf>
    <xf numFmtId="9" fontId="84" fillId="38" borderId="10" xfId="58" applyNumberFormat="1" applyFont="1" applyFill="1" applyBorder="1" applyAlignment="1" applyProtection="1">
      <alignment horizontal="center" vertical="center" wrapText="1"/>
      <protection locked="0"/>
    </xf>
    <xf numFmtId="0" fontId="85" fillId="38" borderId="10" xfId="0" applyFont="1" applyFill="1" applyBorder="1" applyAlignment="1" applyProtection="1">
      <alignment horizontal="justify" vertical="center" wrapText="1"/>
      <protection locked="0"/>
    </xf>
    <xf numFmtId="9" fontId="7" fillId="35" borderId="10" xfId="0" applyNumberFormat="1" applyFont="1" applyFill="1" applyBorder="1" applyAlignment="1" applyProtection="1">
      <alignment horizontal="center" vertical="center"/>
      <protection locked="0"/>
    </xf>
    <xf numFmtId="0" fontId="0" fillId="35" borderId="10" xfId="0" applyFill="1" applyBorder="1" applyAlignment="1" applyProtection="1">
      <alignment vertical="center" wrapText="1"/>
      <protection locked="0"/>
    </xf>
    <xf numFmtId="0" fontId="26" fillId="35" borderId="10" xfId="0" applyFont="1" applyFill="1" applyBorder="1" applyAlignment="1" applyProtection="1">
      <alignment horizontal="justify" vertical="center" wrapText="1"/>
      <protection locked="0"/>
    </xf>
    <xf numFmtId="9" fontId="26" fillId="35" borderId="10" xfId="0" applyNumberFormat="1" applyFont="1" applyFill="1" applyBorder="1" applyAlignment="1" applyProtection="1">
      <alignment horizontal="justify" vertical="center"/>
      <protection locked="0"/>
    </xf>
    <xf numFmtId="9" fontId="2" fillId="0" borderId="10" xfId="0" applyNumberFormat="1" applyFont="1" applyBorder="1" applyAlignment="1" applyProtection="1">
      <alignment vertical="center" wrapText="1"/>
      <protection locked="0"/>
    </xf>
    <xf numFmtId="0" fontId="3" fillId="33" borderId="16"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protection/>
    </xf>
    <xf numFmtId="169" fontId="28" fillId="35" borderId="12" xfId="50" applyNumberFormat="1" applyFont="1" applyFill="1" applyBorder="1" applyAlignment="1" applyProtection="1">
      <alignment horizontal="left" vertical="center" wrapText="1"/>
      <protection locked="0"/>
    </xf>
    <xf numFmtId="169" fontId="28" fillId="35" borderId="19" xfId="50" applyNumberFormat="1" applyFont="1" applyFill="1" applyBorder="1" applyAlignment="1" applyProtection="1">
      <alignment horizontal="left" vertical="center" wrapText="1"/>
      <protection locked="0"/>
    </xf>
    <xf numFmtId="0" fontId="11" fillId="33" borderId="20" xfId="0" applyFont="1" applyFill="1" applyBorder="1" applyAlignment="1" applyProtection="1">
      <alignment horizontal="center" vertical="center" wrapText="1"/>
      <protection/>
    </xf>
    <xf numFmtId="0" fontId="11" fillId="33" borderId="21"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22" fillId="0" borderId="0" xfId="0" applyFont="1" applyAlignment="1" applyProtection="1">
      <alignment horizontal="left"/>
      <protection/>
    </xf>
    <xf numFmtId="0" fontId="86" fillId="0" borderId="0" xfId="0" applyFont="1" applyAlignment="1" applyProtection="1">
      <alignment horizontal="left"/>
      <protection locked="0"/>
    </xf>
    <xf numFmtId="0" fontId="23" fillId="33" borderId="12" xfId="0" applyFont="1" applyFill="1" applyBorder="1" applyAlignment="1" applyProtection="1">
      <alignment horizontal="center" vertical="center" wrapText="1"/>
      <protection/>
    </xf>
    <xf numFmtId="0" fontId="23" fillId="33" borderId="19" xfId="0" applyFont="1" applyFill="1" applyBorder="1" applyAlignment="1" applyProtection="1">
      <alignment horizontal="center" vertical="center" wrapText="1"/>
      <protection/>
    </xf>
    <xf numFmtId="0" fontId="24" fillId="33" borderId="26" xfId="0" applyFont="1" applyFill="1" applyBorder="1" applyAlignment="1" applyProtection="1">
      <alignment horizontal="center" vertical="center" wrapText="1"/>
      <protection/>
    </xf>
    <xf numFmtId="0" fontId="24" fillId="33" borderId="27" xfId="0" applyFont="1" applyFill="1" applyBorder="1" applyAlignment="1" applyProtection="1">
      <alignment horizontal="center" vertical="center" wrapText="1"/>
      <protection/>
    </xf>
    <xf numFmtId="0" fontId="11" fillId="33" borderId="28" xfId="0" applyFont="1" applyFill="1" applyBorder="1" applyAlignment="1" applyProtection="1">
      <alignment horizontal="center" vertical="center" wrapText="1"/>
      <protection/>
    </xf>
    <xf numFmtId="0" fontId="11" fillId="33" borderId="29" xfId="0" applyFont="1" applyFill="1" applyBorder="1" applyAlignment="1" applyProtection="1">
      <alignment horizontal="center" vertical="center" wrapText="1"/>
      <protection/>
    </xf>
    <xf numFmtId="0" fontId="11" fillId="33" borderId="14" xfId="0" applyFont="1" applyFill="1" applyBorder="1" applyAlignment="1" applyProtection="1">
      <alignment horizontal="center" vertical="center" wrapText="1"/>
      <protection/>
    </xf>
    <xf numFmtId="0" fontId="11" fillId="33" borderId="30" xfId="0" applyFont="1" applyFill="1" applyBorder="1" applyAlignment="1" applyProtection="1">
      <alignment horizontal="center" vertical="center" wrapText="1"/>
      <protection/>
    </xf>
    <xf numFmtId="0" fontId="10" fillId="33" borderId="31"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3" fillId="33" borderId="32" xfId="0" applyFont="1" applyFill="1" applyBorder="1" applyAlignment="1" applyProtection="1">
      <alignment horizontal="center" vertical="center" wrapText="1"/>
      <protection/>
    </xf>
    <xf numFmtId="0" fontId="50" fillId="0" borderId="33" xfId="0" applyFont="1" applyBorder="1" applyAlignment="1">
      <alignment horizontal="center"/>
    </xf>
    <xf numFmtId="0" fontId="50" fillId="0" borderId="34" xfId="0" applyFont="1" applyBorder="1" applyAlignment="1">
      <alignment horizontal="center"/>
    </xf>
    <xf numFmtId="0" fontId="50" fillId="0" borderId="35" xfId="0" applyFont="1" applyBorder="1" applyAlignment="1">
      <alignment horizontal="center"/>
    </xf>
    <xf numFmtId="0" fontId="51" fillId="0" borderId="36" xfId="0" applyFont="1" applyBorder="1" applyAlignment="1">
      <alignment horizontal="center" wrapText="1"/>
    </xf>
    <xf numFmtId="0" fontId="51" fillId="0" borderId="37" xfId="0" applyFont="1" applyBorder="1" applyAlignment="1">
      <alignment horizontal="center" wrapText="1"/>
    </xf>
    <xf numFmtId="0" fontId="51" fillId="0" borderId="38" xfId="0" applyFont="1" applyBorder="1" applyAlignment="1">
      <alignment horizontal="center" wrapText="1"/>
    </xf>
    <xf numFmtId="0" fontId="51" fillId="0" borderId="36" xfId="0" applyFont="1" applyBorder="1" applyAlignment="1">
      <alignment horizontal="left" wrapText="1"/>
    </xf>
    <xf numFmtId="0" fontId="51" fillId="0" borderId="37" xfId="0" applyFont="1" applyBorder="1" applyAlignment="1">
      <alignment horizontal="left" wrapText="1"/>
    </xf>
    <xf numFmtId="0" fontId="51" fillId="0" borderId="38" xfId="0" applyFont="1" applyBorder="1" applyAlignment="1">
      <alignment horizontal="left" wrapText="1"/>
    </xf>
    <xf numFmtId="0" fontId="50" fillId="0" borderId="36" xfId="0" applyFont="1" applyBorder="1" applyAlignment="1">
      <alignment horizontal="center"/>
    </xf>
    <xf numFmtId="0" fontId="50" fillId="0" borderId="37" xfId="0" applyFont="1" applyBorder="1" applyAlignment="1">
      <alignment horizontal="center"/>
    </xf>
    <xf numFmtId="0" fontId="50" fillId="0" borderId="38" xfId="0" applyFont="1" applyBorder="1" applyAlignment="1">
      <alignment/>
    </xf>
    <xf numFmtId="0" fontId="50" fillId="0" borderId="38" xfId="0" applyFont="1" applyBorder="1" applyAlignment="1">
      <alignment horizontal="center"/>
    </xf>
    <xf numFmtId="0" fontId="50" fillId="0" borderId="36" xfId="0" applyFont="1" applyBorder="1" applyAlignment="1">
      <alignment horizontal="center" wrapText="1"/>
    </xf>
    <xf numFmtId="0" fontId="50" fillId="0" borderId="37" xfId="0" applyFont="1" applyBorder="1" applyAlignment="1">
      <alignment horizontal="center" wrapText="1"/>
    </xf>
    <xf numFmtId="0" fontId="50" fillId="0" borderId="38" xfId="0" applyFont="1" applyBorder="1" applyAlignment="1">
      <alignment horizontal="center" wrapText="1"/>
    </xf>
    <xf numFmtId="0" fontId="50" fillId="0" borderId="0" xfId="0" applyFont="1" applyFill="1" applyBorder="1" applyAlignment="1">
      <alignment/>
    </xf>
    <xf numFmtId="0" fontId="50" fillId="0" borderId="0" xfId="0" applyFont="1" applyFill="1" applyAlignment="1">
      <alignment/>
    </xf>
    <xf numFmtId="0" fontId="50" fillId="0" borderId="0" xfId="0" applyFont="1" applyAlignment="1">
      <alignment/>
    </xf>
    <xf numFmtId="0" fontId="50" fillId="0" borderId="15" xfId="0" applyFont="1" applyBorder="1" applyAlignment="1">
      <alignment horizontal="center"/>
    </xf>
    <xf numFmtId="0" fontId="50" fillId="0" borderId="10" xfId="0" applyFont="1" applyBorder="1" applyAlignment="1">
      <alignment horizontal="center"/>
    </xf>
    <xf numFmtId="0" fontId="50" fillId="0" borderId="39" xfId="0" applyFont="1" applyBorder="1" applyAlignment="1">
      <alignment horizontal="center"/>
    </xf>
    <xf numFmtId="0" fontId="51" fillId="0" borderId="40" xfId="0" applyFont="1" applyBorder="1" applyAlignment="1">
      <alignment horizontal="center" wrapText="1"/>
    </xf>
    <xf numFmtId="0" fontId="51" fillId="0" borderId="0" xfId="0" applyFont="1" applyBorder="1" applyAlignment="1">
      <alignment horizontal="center" wrapText="1"/>
    </xf>
    <xf numFmtId="0" fontId="51" fillId="0" borderId="41" xfId="0" applyFont="1" applyBorder="1" applyAlignment="1">
      <alignment horizontal="center" wrapText="1"/>
    </xf>
    <xf numFmtId="0" fontId="51" fillId="0" borderId="40" xfId="0" applyFont="1" applyBorder="1" applyAlignment="1">
      <alignment horizontal="left" wrapText="1"/>
    </xf>
    <xf numFmtId="0" fontId="51" fillId="0" borderId="0" xfId="0" applyFont="1" applyBorder="1" applyAlignment="1">
      <alignment horizontal="left" wrapText="1"/>
    </xf>
    <xf numFmtId="0" fontId="51" fillId="0" borderId="41" xfId="0" applyFont="1" applyBorder="1" applyAlignment="1">
      <alignment horizontal="left" wrapText="1"/>
    </xf>
    <xf numFmtId="0" fontId="50" fillId="0" borderId="40" xfId="0" applyFont="1" applyBorder="1" applyAlignment="1">
      <alignment horizontal="center"/>
    </xf>
    <xf numFmtId="0" fontId="50" fillId="0" borderId="0" xfId="0" applyFont="1" applyBorder="1" applyAlignment="1">
      <alignment horizontal="center"/>
    </xf>
    <xf numFmtId="0" fontId="50" fillId="0" borderId="41" xfId="0" applyFont="1" applyBorder="1" applyAlignment="1">
      <alignment/>
    </xf>
    <xf numFmtId="0" fontId="50" fillId="0" borderId="41" xfId="0" applyFont="1" applyBorder="1" applyAlignment="1">
      <alignment horizontal="center"/>
    </xf>
    <xf numFmtId="0" fontId="50" fillId="0" borderId="40" xfId="0" applyFont="1" applyBorder="1" applyAlignment="1">
      <alignment horizontal="center" wrapText="1"/>
    </xf>
    <xf numFmtId="0" fontId="50" fillId="0" borderId="0" xfId="0" applyFont="1" applyBorder="1" applyAlignment="1">
      <alignment horizontal="center" wrapText="1"/>
    </xf>
    <xf numFmtId="0" fontId="50" fillId="0" borderId="41" xfId="0" applyFont="1" applyBorder="1" applyAlignment="1">
      <alignment horizontal="center" wrapText="1"/>
    </xf>
    <xf numFmtId="0" fontId="50" fillId="0" borderId="42" xfId="0" applyFont="1" applyBorder="1" applyAlignment="1">
      <alignment horizontal="center"/>
    </xf>
    <xf numFmtId="0" fontId="50" fillId="0" borderId="43" xfId="0" applyFont="1" applyBorder="1" applyAlignment="1">
      <alignment horizontal="center"/>
    </xf>
    <xf numFmtId="0" fontId="50" fillId="0" borderId="44" xfId="0" applyFont="1" applyBorder="1" applyAlignment="1">
      <alignment horizontal="center"/>
    </xf>
    <xf numFmtId="0" fontId="51" fillId="0" borderId="45" xfId="0" applyFont="1" applyBorder="1" applyAlignment="1">
      <alignment horizontal="center" wrapText="1"/>
    </xf>
    <xf numFmtId="0" fontId="51" fillId="0" borderId="46" xfId="0" applyFont="1" applyBorder="1" applyAlignment="1">
      <alignment horizontal="center" wrapText="1"/>
    </xf>
    <xf numFmtId="0" fontId="51" fillId="0" borderId="47" xfId="0" applyFont="1" applyBorder="1" applyAlignment="1">
      <alignment horizontal="center" wrapText="1"/>
    </xf>
    <xf numFmtId="0" fontId="51" fillId="0" borderId="45" xfId="0" applyFont="1" applyBorder="1" applyAlignment="1">
      <alignment horizontal="left" wrapText="1"/>
    </xf>
    <xf numFmtId="0" fontId="51" fillId="0" borderId="46" xfId="0" applyFont="1" applyBorder="1" applyAlignment="1">
      <alignment horizontal="left" wrapText="1"/>
    </xf>
    <xf numFmtId="0" fontId="51" fillId="0" borderId="47" xfId="0" applyFont="1" applyBorder="1" applyAlignment="1">
      <alignment horizontal="left" wrapText="1"/>
    </xf>
    <xf numFmtId="0" fontId="50" fillId="0" borderId="45" xfId="0" applyFont="1" applyBorder="1" applyAlignment="1">
      <alignment horizontal="center"/>
    </xf>
    <xf numFmtId="0" fontId="50" fillId="0" borderId="46" xfId="0" applyFont="1" applyBorder="1" applyAlignment="1">
      <alignment horizontal="center"/>
    </xf>
    <xf numFmtId="0" fontId="50" fillId="0" borderId="47" xfId="0" applyFont="1" applyBorder="1" applyAlignment="1">
      <alignment/>
    </xf>
    <xf numFmtId="0" fontId="50" fillId="0" borderId="47" xfId="0" applyFont="1" applyBorder="1" applyAlignment="1">
      <alignment horizontal="center"/>
    </xf>
    <xf numFmtId="0" fontId="50" fillId="0" borderId="45" xfId="0" applyFont="1" applyBorder="1" applyAlignment="1">
      <alignment horizontal="center" wrapText="1"/>
    </xf>
    <xf numFmtId="0" fontId="50" fillId="0" borderId="46" xfId="0" applyFont="1" applyBorder="1" applyAlignment="1">
      <alignment horizontal="center" wrapText="1"/>
    </xf>
    <xf numFmtId="0" fontId="50" fillId="0" borderId="47" xfId="0" applyFont="1" applyBorder="1" applyAlignment="1">
      <alignment horizontal="center" wrapText="1"/>
    </xf>
    <xf numFmtId="0" fontId="21" fillId="0" borderId="0" xfId="0" applyFont="1" applyFill="1" applyAlignment="1" applyProtection="1">
      <alignment vertical="center"/>
      <protection/>
    </xf>
    <xf numFmtId="0" fontId="3" fillId="33" borderId="0"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19" fillId="39" borderId="10" xfId="0" applyFont="1" applyFill="1" applyBorder="1" applyAlignment="1" applyProtection="1">
      <alignment horizontal="center" vertical="center" wrapText="1"/>
      <protection/>
    </xf>
    <xf numFmtId="194" fontId="55" fillId="39" borderId="10" xfId="0" applyNumberFormat="1" applyFont="1" applyFill="1" applyBorder="1" applyAlignment="1" applyProtection="1">
      <alignment horizontal="center" vertical="center"/>
      <protection/>
    </xf>
    <xf numFmtId="0" fontId="56" fillId="0" borderId="12" xfId="0" applyFont="1" applyFill="1" applyBorder="1" applyAlignment="1" applyProtection="1">
      <alignment horizontal="center" vertical="center" wrapText="1"/>
      <protection/>
    </xf>
    <xf numFmtId="0" fontId="19" fillId="0" borderId="12" xfId="0" applyFont="1" applyFill="1" applyBorder="1" applyAlignment="1" applyProtection="1">
      <alignment horizontal="left" vertical="center" wrapText="1" indent="1"/>
      <protection/>
    </xf>
    <xf numFmtId="0" fontId="19" fillId="0" borderId="48" xfId="0" applyFont="1" applyFill="1" applyBorder="1" applyAlignment="1" applyProtection="1">
      <alignment horizontal="center" vertical="center" wrapText="1"/>
      <protection/>
    </xf>
    <xf numFmtId="0" fontId="19" fillId="0" borderId="12" xfId="0" applyFont="1" applyFill="1" applyBorder="1" applyAlignment="1" applyProtection="1">
      <alignment horizontal="center" vertical="center" wrapText="1"/>
      <protection/>
    </xf>
    <xf numFmtId="10" fontId="19" fillId="0" borderId="12" xfId="0" applyNumberFormat="1" applyFont="1" applyFill="1" applyBorder="1" applyAlignment="1" applyProtection="1">
      <alignment horizontal="center" vertical="center" wrapText="1"/>
      <protection/>
    </xf>
    <xf numFmtId="10" fontId="56" fillId="0" borderId="12" xfId="0" applyNumberFormat="1" applyFont="1" applyFill="1" applyBorder="1" applyAlignment="1" applyProtection="1">
      <alignment horizontal="center" vertical="center" wrapText="1"/>
      <protection locked="0"/>
    </xf>
    <xf numFmtId="169" fontId="19" fillId="0" borderId="12" xfId="50" applyNumberFormat="1" applyFont="1" applyFill="1" applyBorder="1" applyAlignment="1" applyProtection="1">
      <alignment horizontal="center" vertical="center" wrapText="1"/>
      <protection/>
    </xf>
    <xf numFmtId="0" fontId="57" fillId="0" borderId="12" xfId="0" applyFont="1" applyFill="1" applyBorder="1" applyAlignment="1" applyProtection="1">
      <alignment horizontal="left" vertical="center" wrapText="1"/>
      <protection locked="0"/>
    </xf>
    <xf numFmtId="0" fontId="19" fillId="0" borderId="12" xfId="0" applyFont="1" applyFill="1" applyBorder="1" applyAlignment="1" applyProtection="1">
      <alignment horizontal="left" vertical="center" wrapText="1" indent="1"/>
      <protection locked="0"/>
    </xf>
    <xf numFmtId="0" fontId="58" fillId="0" borderId="33" xfId="0" applyFont="1" applyFill="1" applyBorder="1" applyAlignment="1" applyProtection="1">
      <alignment vertical="center"/>
      <protection/>
    </xf>
    <xf numFmtId="3" fontId="7" fillId="0" borderId="34" xfId="0" applyNumberFormat="1" applyFont="1" applyFill="1" applyBorder="1" applyAlignment="1" applyProtection="1">
      <alignment horizontal="center" vertical="center"/>
      <protection locked="0"/>
    </xf>
    <xf numFmtId="3" fontId="7" fillId="0" borderId="34" xfId="0" applyNumberFormat="1" applyFont="1" applyFill="1" applyBorder="1" applyAlignment="1" applyProtection="1">
      <alignment horizontal="center" vertical="center"/>
      <protection/>
    </xf>
    <xf numFmtId="3" fontId="7" fillId="0" borderId="35" xfId="0" applyNumberFormat="1" applyFont="1" applyFill="1" applyBorder="1" applyAlignment="1" applyProtection="1">
      <alignment horizontal="center" vertical="center"/>
      <protection/>
    </xf>
    <xf numFmtId="3" fontId="7" fillId="0" borderId="0" xfId="0" applyNumberFormat="1" applyFont="1" applyFill="1" applyBorder="1" applyAlignment="1" applyProtection="1">
      <alignment horizontal="center" vertical="center"/>
      <protection/>
    </xf>
    <xf numFmtId="169" fontId="0" fillId="0" borderId="0" xfId="0" applyNumberFormat="1" applyFill="1" applyAlignment="1" applyProtection="1">
      <alignment vertical="center"/>
      <protection/>
    </xf>
    <xf numFmtId="169" fontId="19" fillId="0" borderId="10" xfId="50" applyNumberFormat="1" applyFont="1" applyFill="1" applyBorder="1" applyAlignment="1" applyProtection="1">
      <alignment horizontal="center" vertical="center" wrapText="1"/>
      <protection/>
    </xf>
    <xf numFmtId="0" fontId="0" fillId="39" borderId="0" xfId="0" applyFill="1" applyAlignment="1" applyProtection="1">
      <alignment vertical="center"/>
      <protection/>
    </xf>
    <xf numFmtId="0" fontId="56" fillId="0" borderId="19" xfId="0" applyFont="1" applyFill="1" applyBorder="1" applyAlignment="1" applyProtection="1">
      <alignment horizontal="center" vertical="center" wrapText="1"/>
      <protection/>
    </xf>
    <xf numFmtId="0" fontId="19" fillId="0" borderId="19" xfId="0" applyFont="1" applyFill="1" applyBorder="1" applyAlignment="1" applyProtection="1">
      <alignment horizontal="left" vertical="center" wrapText="1" indent="1"/>
      <protection/>
    </xf>
    <xf numFmtId="0" fontId="19" fillId="0" borderId="19" xfId="0" applyFont="1" applyFill="1" applyBorder="1" applyAlignment="1" applyProtection="1">
      <alignment horizontal="center" vertical="center" wrapText="1"/>
      <protection/>
    </xf>
    <xf numFmtId="10" fontId="19" fillId="0" borderId="19" xfId="0" applyNumberFormat="1" applyFont="1" applyFill="1" applyBorder="1" applyAlignment="1" applyProtection="1">
      <alignment horizontal="center" vertical="center" wrapText="1"/>
      <protection/>
    </xf>
    <xf numFmtId="10" fontId="56" fillId="0" borderId="19" xfId="0" applyNumberFormat="1" applyFont="1" applyFill="1" applyBorder="1" applyAlignment="1" applyProtection="1">
      <alignment horizontal="center" vertical="center" wrapText="1"/>
      <protection locked="0"/>
    </xf>
    <xf numFmtId="169" fontId="19" fillId="0" borderId="19" xfId="50" applyNumberFormat="1" applyFont="1" applyFill="1" applyBorder="1" applyAlignment="1" applyProtection="1">
      <alignment horizontal="center" vertical="center" wrapText="1"/>
      <protection/>
    </xf>
    <xf numFmtId="0" fontId="57" fillId="0" borderId="19" xfId="0" applyFont="1" applyFill="1" applyBorder="1" applyAlignment="1" applyProtection="1">
      <alignment horizontal="left" vertical="center"/>
      <protection locked="0"/>
    </xf>
    <xf numFmtId="0" fontId="19" fillId="0" borderId="19" xfId="0" applyFont="1" applyFill="1" applyBorder="1" applyAlignment="1" applyProtection="1">
      <alignment horizontal="left" vertical="center" wrapText="1" indent="1"/>
      <protection locked="0"/>
    </xf>
    <xf numFmtId="0" fontId="58" fillId="0" borderId="15" xfId="0" applyFont="1" applyFill="1" applyBorder="1" applyAlignment="1" applyProtection="1">
      <alignment vertical="center"/>
      <protection/>
    </xf>
    <xf numFmtId="3" fontId="7" fillId="0" borderId="10" xfId="0" applyNumberFormat="1" applyFont="1" applyFill="1" applyBorder="1" applyAlignment="1" applyProtection="1">
      <alignment horizontal="center" vertical="center"/>
      <protection locked="0"/>
    </xf>
    <xf numFmtId="3" fontId="7" fillId="0" borderId="10" xfId="0" applyNumberFormat="1" applyFont="1" applyFill="1" applyBorder="1" applyAlignment="1" applyProtection="1">
      <alignment horizontal="center" vertical="center"/>
      <protection/>
    </xf>
    <xf numFmtId="3" fontId="7" fillId="0" borderId="39" xfId="0" applyNumberFormat="1" applyFont="1" applyFill="1" applyBorder="1" applyAlignment="1" applyProtection="1">
      <alignment horizontal="center" vertical="center"/>
      <protection/>
    </xf>
    <xf numFmtId="0" fontId="7" fillId="0" borderId="15" xfId="0" applyFont="1" applyFill="1" applyBorder="1" applyAlignment="1" applyProtection="1">
      <alignment/>
      <protection/>
    </xf>
    <xf numFmtId="0" fontId="59" fillId="0" borderId="15" xfId="0" applyFont="1" applyFill="1" applyBorder="1" applyAlignment="1" applyProtection="1">
      <alignment/>
      <protection/>
    </xf>
    <xf numFmtId="3" fontId="59" fillId="0" borderId="10" xfId="0" applyNumberFormat="1" applyFont="1" applyFill="1" applyBorder="1" applyAlignment="1" applyProtection="1">
      <alignment horizontal="center" vertical="center"/>
      <protection/>
    </xf>
    <xf numFmtId="3" fontId="59" fillId="0" borderId="39" xfId="0" applyNumberFormat="1" applyFont="1" applyFill="1" applyBorder="1" applyAlignment="1" applyProtection="1">
      <alignment horizontal="center" vertical="center"/>
      <protection/>
    </xf>
    <xf numFmtId="3" fontId="59" fillId="0" borderId="0" xfId="0" applyNumberFormat="1" applyFont="1" applyFill="1" applyBorder="1" applyAlignment="1" applyProtection="1">
      <alignment horizontal="center" vertical="center"/>
      <protection/>
    </xf>
    <xf numFmtId="0" fontId="56" fillId="0" borderId="49" xfId="0" applyFont="1" applyFill="1" applyBorder="1" applyAlignment="1" applyProtection="1">
      <alignment horizontal="center" vertical="center" wrapText="1"/>
      <protection/>
    </xf>
    <xf numFmtId="0" fontId="19" fillId="0" borderId="49" xfId="0" applyFont="1" applyFill="1" applyBorder="1" applyAlignment="1" applyProtection="1">
      <alignment horizontal="left" vertical="center" wrapText="1" indent="1"/>
      <protection/>
    </xf>
    <xf numFmtId="0" fontId="19" fillId="0" borderId="49" xfId="0" applyFont="1" applyFill="1" applyBorder="1" applyAlignment="1" applyProtection="1">
      <alignment horizontal="center" vertical="center" wrapText="1"/>
      <protection/>
    </xf>
    <xf numFmtId="10" fontId="19" fillId="0" borderId="49" xfId="0" applyNumberFormat="1" applyFont="1" applyFill="1" applyBorder="1" applyAlignment="1" applyProtection="1">
      <alignment horizontal="center" vertical="center" wrapText="1"/>
      <protection/>
    </xf>
    <xf numFmtId="10" fontId="56" fillId="0" borderId="49" xfId="0" applyNumberFormat="1" applyFont="1" applyFill="1" applyBorder="1" applyAlignment="1" applyProtection="1">
      <alignment horizontal="center" vertical="center" wrapText="1"/>
      <protection locked="0"/>
    </xf>
    <xf numFmtId="169" fontId="19" fillId="0" borderId="49" xfId="50" applyNumberFormat="1" applyFont="1" applyFill="1" applyBorder="1" applyAlignment="1" applyProtection="1">
      <alignment horizontal="center" vertical="center" wrapText="1"/>
      <protection/>
    </xf>
    <xf numFmtId="0" fontId="57" fillId="0" borderId="49" xfId="0" applyFont="1" applyFill="1" applyBorder="1" applyAlignment="1" applyProtection="1">
      <alignment horizontal="left" vertical="center"/>
      <protection locked="0"/>
    </xf>
    <xf numFmtId="0" fontId="19" fillId="0" borderId="49" xfId="0" applyFont="1" applyFill="1" applyBorder="1" applyAlignment="1" applyProtection="1">
      <alignment horizontal="left" vertical="center" wrapText="1" indent="1"/>
      <protection locked="0"/>
    </xf>
    <xf numFmtId="0" fontId="7" fillId="0" borderId="42" xfId="0" applyFont="1" applyFill="1" applyBorder="1" applyAlignment="1" applyProtection="1">
      <alignment/>
      <protection/>
    </xf>
    <xf numFmtId="3" fontId="7" fillId="0" borderId="43" xfId="0" applyNumberFormat="1" applyFont="1" applyFill="1" applyBorder="1" applyAlignment="1" applyProtection="1">
      <alignment horizontal="center" vertical="center"/>
      <protection locked="0"/>
    </xf>
    <xf numFmtId="3" fontId="7" fillId="0" borderId="43" xfId="0" applyNumberFormat="1" applyFont="1" applyFill="1" applyBorder="1" applyAlignment="1" applyProtection="1">
      <alignment horizontal="center" vertical="center"/>
      <protection/>
    </xf>
    <xf numFmtId="3" fontId="7" fillId="0" borderId="44" xfId="0" applyNumberFormat="1" applyFont="1" applyFill="1" applyBorder="1" applyAlignment="1" applyProtection="1">
      <alignment horizontal="center" vertical="center"/>
      <protection/>
    </xf>
    <xf numFmtId="0" fontId="12" fillId="33" borderId="0" xfId="0" applyFont="1" applyFill="1" applyAlignment="1" applyProtection="1">
      <alignment vertical="center"/>
      <protection/>
    </xf>
    <xf numFmtId="0" fontId="12" fillId="33" borderId="10" xfId="0" applyFont="1" applyFill="1" applyBorder="1" applyAlignment="1" applyProtection="1">
      <alignment vertical="center"/>
      <protection/>
    </xf>
    <xf numFmtId="169" fontId="3" fillId="33" borderId="10" xfId="0" applyNumberFormat="1"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2" fillId="0" borderId="0" xfId="0" applyFont="1" applyFill="1" applyAlignment="1" applyProtection="1">
      <alignment vertical="center"/>
      <protection/>
    </xf>
    <xf numFmtId="197" fontId="1" fillId="0" borderId="0" xfId="50" applyNumberFormat="1" applyFont="1" applyAlignment="1" applyProtection="1">
      <alignment/>
      <protection/>
    </xf>
    <xf numFmtId="169" fontId="0" fillId="0" borderId="0" xfId="0" applyNumberFormat="1" applyAlignment="1" applyProtection="1">
      <alignment vertical="center"/>
      <protection/>
    </xf>
    <xf numFmtId="203" fontId="0" fillId="0" borderId="0" xfId="0" applyNumberFormat="1" applyAlignment="1" applyProtection="1">
      <alignment vertical="center"/>
      <protection/>
    </xf>
    <xf numFmtId="1" fontId="0" fillId="0" borderId="0" xfId="0" applyNumberFormat="1" applyAlignment="1" applyProtection="1">
      <alignment vertical="center"/>
      <protection/>
    </xf>
    <xf numFmtId="197" fontId="0" fillId="0" borderId="0" xfId="0" applyNumberFormat="1" applyAlignment="1" applyProtection="1">
      <alignment vertical="center"/>
      <protection/>
    </xf>
    <xf numFmtId="209" fontId="0" fillId="0" borderId="0" xfId="0" applyNumberFormat="1" applyFill="1" applyAlignment="1" applyProtection="1">
      <alignment vertical="center"/>
      <protection/>
    </xf>
    <xf numFmtId="210" fontId="0" fillId="0" borderId="0" xfId="0" applyNumberFormat="1" applyFill="1" applyAlignment="1" applyProtection="1">
      <alignment vertical="center"/>
      <protection/>
    </xf>
    <xf numFmtId="2" fontId="0" fillId="0" borderId="0" xfId="0" applyNumberFormat="1" applyAlignment="1" applyProtection="1">
      <alignment vertical="center"/>
      <protection/>
    </xf>
    <xf numFmtId="198" fontId="0" fillId="0" borderId="0" xfId="0" applyNumberFormat="1" applyAlignment="1" applyProtection="1">
      <alignment vertical="center"/>
      <protection/>
    </xf>
    <xf numFmtId="171" fontId="1" fillId="0" borderId="0" xfId="50" applyFont="1" applyAlignment="1" applyProtection="1">
      <alignment vertical="center"/>
      <protection/>
    </xf>
    <xf numFmtId="0" fontId="0" fillId="0" borderId="0" xfId="0" applyAlignment="1" applyProtection="1">
      <alignment horizontal="left" vertical="center"/>
      <protection/>
    </xf>
    <xf numFmtId="193" fontId="0" fillId="0" borderId="0" xfId="0" applyNumberFormat="1" applyAlignment="1" applyProtection="1">
      <alignment vertical="center"/>
      <protection/>
    </xf>
    <xf numFmtId="199" fontId="0" fillId="0" borderId="0" xfId="0" applyNumberFormat="1" applyAlignment="1" applyProtection="1">
      <alignment vertical="center"/>
      <protection/>
    </xf>
    <xf numFmtId="200" fontId="1" fillId="40" borderId="50" xfId="50" applyNumberFormat="1" applyFont="1" applyFill="1" applyBorder="1" applyAlignment="1" applyProtection="1">
      <alignment vertical="center"/>
      <protection/>
    </xf>
    <xf numFmtId="9" fontId="1" fillId="0" borderId="0" xfId="60" applyFont="1" applyAlignment="1" applyProtection="1">
      <alignment vertical="center"/>
      <protection/>
    </xf>
    <xf numFmtId="200" fontId="1" fillId="0" borderId="0" xfId="50" applyNumberFormat="1" applyFont="1" applyAlignment="1" applyProtection="1">
      <alignment vertical="center"/>
      <protection/>
    </xf>
    <xf numFmtId="200" fontId="0" fillId="40" borderId="50" xfId="0" applyNumberFormat="1" applyFill="1" applyBorder="1" applyAlignment="1" applyProtection="1">
      <alignment vertical="center"/>
      <protection/>
    </xf>
    <xf numFmtId="0" fontId="50" fillId="0" borderId="37" xfId="0" applyFont="1" applyBorder="1" applyAlignment="1">
      <alignment wrapText="1"/>
    </xf>
    <xf numFmtId="0" fontId="50" fillId="0" borderId="0" xfId="0" applyFont="1" applyBorder="1" applyAlignment="1">
      <alignment wrapText="1"/>
    </xf>
    <xf numFmtId="0" fontId="50" fillId="0" borderId="46" xfId="0" applyFont="1" applyBorder="1" applyAlignment="1">
      <alignment wrapText="1"/>
    </xf>
    <xf numFmtId="0" fontId="7" fillId="0" borderId="0" xfId="0" applyFont="1" applyAlignment="1" applyProtection="1">
      <alignment vertical="center"/>
      <protection/>
    </xf>
    <xf numFmtId="0" fontId="3" fillId="33" borderId="51" xfId="0" applyFont="1" applyFill="1" applyBorder="1" applyAlignment="1" applyProtection="1">
      <alignment horizontal="center" vertical="center" wrapText="1"/>
      <protection/>
    </xf>
    <xf numFmtId="0" fontId="3" fillId="33" borderId="51" xfId="0" applyFont="1" applyFill="1" applyBorder="1" applyAlignment="1" applyProtection="1">
      <alignment horizontal="center" vertical="center" wrapText="1"/>
      <protection/>
    </xf>
    <xf numFmtId="0" fontId="3" fillId="33" borderId="13" xfId="0" applyFont="1" applyFill="1" applyBorder="1" applyAlignment="1" applyProtection="1">
      <alignment vertical="center" wrapText="1"/>
      <protection/>
    </xf>
    <xf numFmtId="3" fontId="3" fillId="33" borderId="23" xfId="0" applyNumberFormat="1" applyFont="1" applyFill="1" applyBorder="1" applyAlignment="1" applyProtection="1">
      <alignment horizontal="center" vertical="center" wrapText="1"/>
      <protection/>
    </xf>
    <xf numFmtId="3" fontId="3" fillId="33" borderId="22" xfId="0" applyNumberFormat="1" applyFont="1" applyFill="1" applyBorder="1" applyAlignment="1" applyProtection="1">
      <alignment horizontal="center" vertical="center" wrapText="1"/>
      <protection/>
    </xf>
    <xf numFmtId="3" fontId="3" fillId="33" borderId="16" xfId="0" applyNumberFormat="1"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52" xfId="0" applyFont="1" applyFill="1" applyBorder="1" applyAlignment="1" applyProtection="1">
      <alignment horizontal="center" vertical="center" wrapText="1"/>
      <protection/>
    </xf>
    <xf numFmtId="3" fontId="4" fillId="33" borderId="11" xfId="0" applyNumberFormat="1" applyFont="1" applyFill="1" applyBorder="1" applyAlignment="1" applyProtection="1">
      <alignment horizontal="center" vertical="center" wrapText="1"/>
      <protection/>
    </xf>
    <xf numFmtId="196" fontId="19" fillId="0" borderId="10" xfId="0" applyNumberFormat="1" applyFont="1" applyFill="1" applyBorder="1" applyAlignment="1" applyProtection="1">
      <alignment horizontal="center" vertical="center"/>
      <protection/>
    </xf>
    <xf numFmtId="0" fontId="60" fillId="0" borderId="10" xfId="0" applyFont="1" applyFill="1" applyBorder="1" applyAlignment="1" applyProtection="1">
      <alignment horizontal="justify" vertical="center" wrapText="1"/>
      <protection/>
    </xf>
    <xf numFmtId="0" fontId="56" fillId="0" borderId="10" xfId="0" applyFont="1" applyFill="1" applyBorder="1" applyAlignment="1" applyProtection="1">
      <alignment horizontal="left" vertical="center" wrapText="1"/>
      <protection/>
    </xf>
    <xf numFmtId="195" fontId="56" fillId="0" borderId="10" xfId="0" applyNumberFormat="1" applyFont="1" applyFill="1" applyBorder="1" applyAlignment="1" applyProtection="1">
      <alignment horizontal="center" vertical="center" wrapText="1"/>
      <protection/>
    </xf>
    <xf numFmtId="9" fontId="56" fillId="0" borderId="10" xfId="58" applyNumberFormat="1" applyFont="1" applyFill="1" applyBorder="1" applyAlignment="1" applyProtection="1">
      <alignment horizontal="center" vertical="center" wrapText="1"/>
      <protection locked="0"/>
    </xf>
    <xf numFmtId="200" fontId="61" fillId="34" borderId="10" xfId="50" applyNumberFormat="1" applyFont="1" applyFill="1" applyBorder="1" applyAlignment="1" applyProtection="1">
      <alignment horizontal="center" vertical="center" wrapText="1"/>
      <protection/>
    </xf>
    <xf numFmtId="200" fontId="61" fillId="34" borderId="10" xfId="50" applyNumberFormat="1" applyFont="1" applyFill="1" applyBorder="1" applyAlignment="1" applyProtection="1">
      <alignment horizontal="center" vertical="center" wrapText="1"/>
      <protection locked="0"/>
    </xf>
    <xf numFmtId="3" fontId="19" fillId="0" borderId="10" xfId="0" applyNumberFormat="1" applyFont="1" applyFill="1" applyBorder="1" applyAlignment="1" applyProtection="1">
      <alignment horizontal="center" vertical="center"/>
      <protection locked="0"/>
    </xf>
    <xf numFmtId="3" fontId="19" fillId="0" borderId="10" xfId="0" applyNumberFormat="1" applyFont="1" applyFill="1" applyBorder="1" applyAlignment="1" applyProtection="1">
      <alignment horizontal="center" vertical="center"/>
      <protection/>
    </xf>
    <xf numFmtId="0" fontId="56" fillId="0" borderId="10" xfId="0" applyFont="1" applyFill="1" applyBorder="1" applyAlignment="1" applyProtection="1">
      <alignment horizontal="justify" vertical="top" wrapText="1"/>
      <protection locked="0"/>
    </xf>
    <xf numFmtId="0" fontId="56" fillId="0" borderId="10" xfId="0" applyFont="1" applyFill="1" applyBorder="1" applyAlignment="1" applyProtection="1">
      <alignment vertical="center" wrapText="1"/>
      <protection locked="0"/>
    </xf>
    <xf numFmtId="195" fontId="19" fillId="0" borderId="10" xfId="60" applyNumberFormat="1" applyFont="1" applyFill="1" applyBorder="1" applyAlignment="1" applyProtection="1">
      <alignment horizontal="center" vertical="center"/>
      <protection locked="0"/>
    </xf>
    <xf numFmtId="200" fontId="19" fillId="0" borderId="10" xfId="0" applyNumberFormat="1"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195" fontId="19" fillId="0" borderId="10" xfId="60" applyNumberFormat="1" applyFont="1" applyFill="1" applyBorder="1" applyAlignment="1" applyProtection="1">
      <alignment horizontal="center" vertical="center"/>
      <protection/>
    </xf>
    <xf numFmtId="3" fontId="0" fillId="0" borderId="0" xfId="0" applyNumberFormat="1" applyFill="1" applyAlignment="1" applyProtection="1">
      <alignment vertical="center"/>
      <protection/>
    </xf>
    <xf numFmtId="0" fontId="19" fillId="0" borderId="10" xfId="0" applyFont="1" applyFill="1" applyBorder="1" applyAlignment="1" applyProtection="1">
      <alignment vertical="center"/>
      <protection locked="0"/>
    </xf>
    <xf numFmtId="196" fontId="62" fillId="0" borderId="0" xfId="0" applyNumberFormat="1" applyFont="1" applyFill="1" applyBorder="1" applyAlignment="1" applyProtection="1">
      <alignment horizontal="center" vertical="center"/>
      <protection/>
    </xf>
    <xf numFmtId="0" fontId="3" fillId="41" borderId="10" xfId="0" applyFont="1" applyFill="1" applyBorder="1" applyAlignment="1" applyProtection="1">
      <alignment horizontal="center" vertical="center"/>
      <protection/>
    </xf>
    <xf numFmtId="0" fontId="3" fillId="41" borderId="10" xfId="0" applyFont="1" applyFill="1" applyBorder="1" applyAlignment="1" applyProtection="1">
      <alignment horizontal="left" vertical="center" wrapText="1"/>
      <protection/>
    </xf>
    <xf numFmtId="9" fontId="3" fillId="41" borderId="10" xfId="0" applyNumberFormat="1" applyFont="1" applyFill="1" applyBorder="1" applyAlignment="1" applyProtection="1">
      <alignment horizontal="center" vertical="center" wrapText="1"/>
      <protection/>
    </xf>
    <xf numFmtId="9" fontId="63" fillId="41" borderId="10" xfId="0" applyNumberFormat="1" applyFont="1" applyFill="1" applyBorder="1" applyAlignment="1" applyProtection="1">
      <alignment horizontal="center" vertical="center" wrapText="1"/>
      <protection/>
    </xf>
    <xf numFmtId="3" fontId="3" fillId="41" borderId="10" xfId="0" applyNumberFormat="1" applyFont="1" applyFill="1" applyBorder="1" applyAlignment="1" applyProtection="1">
      <alignment horizontal="center" vertical="center"/>
      <protection/>
    </xf>
    <xf numFmtId="3" fontId="64" fillId="42" borderId="10" xfId="0" applyNumberFormat="1" applyFont="1" applyFill="1" applyBorder="1" applyAlignment="1" applyProtection="1">
      <alignment horizontal="center" vertical="center"/>
      <protection/>
    </xf>
    <xf numFmtId="0" fontId="21" fillId="0" borderId="0" xfId="0" applyFont="1" applyAlignment="1" applyProtection="1">
      <alignment vertical="center"/>
      <protection/>
    </xf>
    <xf numFmtId="200" fontId="1" fillId="0" borderId="0" xfId="50" applyNumberFormat="1" applyFont="1" applyFill="1" applyAlignment="1" applyProtection="1">
      <alignment vertical="center"/>
      <protection/>
    </xf>
    <xf numFmtId="200" fontId="0" fillId="0" borderId="0" xfId="0" applyNumberFormat="1" applyAlignment="1" applyProtection="1">
      <alignment vertical="center"/>
      <protection/>
    </xf>
    <xf numFmtId="200" fontId="0" fillId="0" borderId="0" xfId="0" applyNumberFormat="1" applyFill="1" applyAlignment="1" applyProtection="1">
      <alignment vertical="center"/>
      <protection/>
    </xf>
    <xf numFmtId="204" fontId="0" fillId="0" borderId="0" xfId="0" applyNumberFormat="1" applyAlignment="1" applyProtection="1">
      <alignment vertical="center"/>
      <protection/>
    </xf>
    <xf numFmtId="208" fontId="0" fillId="0" borderId="0" xfId="0" applyNumberFormat="1" applyAlignment="1" applyProtection="1">
      <alignment vertical="center"/>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rmal_Actividades" xfId="54"/>
    <cellStyle name="Notas" xfId="55"/>
    <cellStyle name="Porcentaje 2" xfId="56"/>
    <cellStyle name="Percent" xfId="57"/>
    <cellStyle name="Porcentual 2" xfId="58"/>
    <cellStyle name="Porcentual 3" xfId="59"/>
    <cellStyle name="Porcentual 4" xfId="60"/>
    <cellStyle name="Salida" xfId="61"/>
    <cellStyle name="Texto de advertencia" xfId="62"/>
    <cellStyle name="Texto explicativo" xfId="63"/>
    <cellStyle name="Título" xfId="64"/>
    <cellStyle name="Título 1" xfId="65"/>
    <cellStyle name="Título 2" xfId="66"/>
    <cellStyle name="Título 3" xfId="67"/>
    <cellStyle name="Total" xfId="68"/>
  </cellStyles>
  <dxfs count="8">
    <dxf>
      <fill>
        <patternFill>
          <bgColor theme="1"/>
        </patternFill>
      </fill>
    </dxf>
    <dxf>
      <fill>
        <patternFill>
          <bgColor theme="1" tint="0.49998000264167786"/>
        </patternFill>
      </fill>
    </dxf>
    <dxf>
      <font>
        <color indexed="9"/>
      </font>
      <fill>
        <patternFill>
          <bgColor indexed="10"/>
        </patternFill>
      </fill>
    </dxf>
    <dxf>
      <font>
        <color theme="0"/>
      </font>
      <fill>
        <patternFill>
          <bgColor theme="5"/>
        </patternFill>
      </fill>
    </dxf>
    <dxf>
      <font>
        <color theme="0"/>
      </font>
      <fill>
        <patternFill>
          <bgColor theme="5"/>
        </patternFill>
      </fill>
    </dxf>
    <dxf>
      <font>
        <color indexed="9"/>
      </font>
      <fill>
        <patternFill>
          <bgColor indexed="10"/>
        </patternFill>
      </fill>
    </dxf>
    <dxf>
      <font>
        <color theme="0"/>
      </font>
      <fill>
        <patternFill>
          <bgColor theme="5"/>
        </patternFill>
      </fill>
      <border/>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114300</xdr:colOff>
      <xdr:row>2</xdr:row>
      <xdr:rowOff>9525</xdr:rowOff>
    </xdr:from>
    <xdr:to>
      <xdr:col>19</xdr:col>
      <xdr:colOff>1152525</xdr:colOff>
      <xdr:row>7</xdr:row>
      <xdr:rowOff>114300</xdr:rowOff>
    </xdr:to>
    <xdr:pic>
      <xdr:nvPicPr>
        <xdr:cNvPr id="1" name="3 Imagen" descr="SIG.jpg"/>
        <xdr:cNvPicPr preferRelativeResize="1">
          <a:picLocks noChangeAspect="1"/>
        </xdr:cNvPicPr>
      </xdr:nvPicPr>
      <xdr:blipFill>
        <a:blip r:embed="rId1"/>
        <a:stretch>
          <a:fillRect/>
        </a:stretch>
      </xdr:blipFill>
      <xdr:spPr>
        <a:xfrm>
          <a:off x="13925550" y="381000"/>
          <a:ext cx="1038225" cy="1057275"/>
        </a:xfrm>
        <a:prstGeom prst="rect">
          <a:avLst/>
        </a:prstGeom>
        <a:noFill/>
        <a:ln w="9525" cmpd="sng">
          <a:noFill/>
        </a:ln>
      </xdr:spPr>
    </xdr:pic>
    <xdr:clientData/>
  </xdr:twoCellAnchor>
  <xdr:twoCellAnchor editAs="oneCell">
    <xdr:from>
      <xdr:col>1</xdr:col>
      <xdr:colOff>133350</xdr:colOff>
      <xdr:row>1</xdr:row>
      <xdr:rowOff>123825</xdr:rowOff>
    </xdr:from>
    <xdr:to>
      <xdr:col>8</xdr:col>
      <xdr:colOff>171450</xdr:colOff>
      <xdr:row>7</xdr:row>
      <xdr:rowOff>47625</xdr:rowOff>
    </xdr:to>
    <xdr:pic>
      <xdr:nvPicPr>
        <xdr:cNvPr id="2" name="2 Imagen" descr="Escudo Bogotá_sds_color.jpg"/>
        <xdr:cNvPicPr preferRelativeResize="1">
          <a:picLocks noChangeAspect="1"/>
        </xdr:cNvPicPr>
      </xdr:nvPicPr>
      <xdr:blipFill>
        <a:blip r:embed="rId2"/>
        <a:stretch>
          <a:fillRect/>
        </a:stretch>
      </xdr:blipFill>
      <xdr:spPr>
        <a:xfrm>
          <a:off x="0" y="304800"/>
          <a:ext cx="790575" cy="1066800"/>
        </a:xfrm>
        <a:prstGeom prst="rect">
          <a:avLst/>
        </a:prstGeom>
        <a:noFill/>
        <a:ln w="9525" cmpd="sng">
          <a:noFill/>
        </a:ln>
      </xdr:spPr>
    </xdr:pic>
    <xdr:clientData/>
  </xdr:twoCellAnchor>
  <xdr:twoCellAnchor editAs="oneCell">
    <xdr:from>
      <xdr:col>41</xdr:col>
      <xdr:colOff>171450</xdr:colOff>
      <xdr:row>1</xdr:row>
      <xdr:rowOff>114300</xdr:rowOff>
    </xdr:from>
    <xdr:to>
      <xdr:col>42</xdr:col>
      <xdr:colOff>333375</xdr:colOff>
      <xdr:row>7</xdr:row>
      <xdr:rowOff>0</xdr:rowOff>
    </xdr:to>
    <xdr:pic>
      <xdr:nvPicPr>
        <xdr:cNvPr id="3" name="3 Imagen" descr="SIG.jpg"/>
        <xdr:cNvPicPr preferRelativeResize="1">
          <a:picLocks noChangeAspect="1"/>
        </xdr:cNvPicPr>
      </xdr:nvPicPr>
      <xdr:blipFill>
        <a:blip r:embed="rId1"/>
        <a:stretch>
          <a:fillRect/>
        </a:stretch>
      </xdr:blipFill>
      <xdr:spPr>
        <a:xfrm>
          <a:off x="46624875" y="295275"/>
          <a:ext cx="876300" cy="1028700"/>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7</xdr:row>
      <xdr:rowOff>47625</xdr:rowOff>
    </xdr:to>
    <xdr:pic>
      <xdr:nvPicPr>
        <xdr:cNvPr id="4" name="6 Imagen" descr="Escudo Bogotá_sds_color.jpg"/>
        <xdr:cNvPicPr preferRelativeResize="1">
          <a:picLocks noChangeAspect="1"/>
        </xdr:cNvPicPr>
      </xdr:nvPicPr>
      <xdr:blipFill>
        <a:blip r:embed="rId2"/>
        <a:stretch>
          <a:fillRect/>
        </a:stretch>
      </xdr:blipFill>
      <xdr:spPr>
        <a:xfrm>
          <a:off x="18954750" y="390525"/>
          <a:ext cx="10287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3</xdr:row>
      <xdr:rowOff>76200</xdr:rowOff>
    </xdr:from>
    <xdr:to>
      <xdr:col>13</xdr:col>
      <xdr:colOff>1276350</xdr:colOff>
      <xdr:row>7</xdr:row>
      <xdr:rowOff>85725</xdr:rowOff>
    </xdr:to>
    <xdr:pic>
      <xdr:nvPicPr>
        <xdr:cNvPr id="1" name="3 Imagen" descr="SIG.jpg"/>
        <xdr:cNvPicPr preferRelativeResize="1">
          <a:picLocks noChangeAspect="1"/>
        </xdr:cNvPicPr>
      </xdr:nvPicPr>
      <xdr:blipFill>
        <a:blip r:embed="rId1"/>
        <a:stretch>
          <a:fillRect/>
        </a:stretch>
      </xdr:blipFill>
      <xdr:spPr>
        <a:xfrm>
          <a:off x="14430375" y="638175"/>
          <a:ext cx="1000125" cy="771525"/>
        </a:xfrm>
        <a:prstGeom prst="rect">
          <a:avLst/>
        </a:prstGeom>
        <a:noFill/>
        <a:ln w="9525" cmpd="sng">
          <a:noFill/>
        </a:ln>
      </xdr:spPr>
    </xdr:pic>
    <xdr:clientData/>
  </xdr:twoCellAnchor>
  <xdr:twoCellAnchor editAs="oneCell">
    <xdr:from>
      <xdr:col>0</xdr:col>
      <xdr:colOff>371475</xdr:colOff>
      <xdr:row>1</xdr:row>
      <xdr:rowOff>38100</xdr:rowOff>
    </xdr:from>
    <xdr:to>
      <xdr:col>3</xdr:col>
      <xdr:colOff>409575</xdr:colOff>
      <xdr:row>6</xdr:row>
      <xdr:rowOff>19050</xdr:rowOff>
    </xdr:to>
    <xdr:pic>
      <xdr:nvPicPr>
        <xdr:cNvPr id="2" name="10 Imagen" descr="Escudo Bogotá_sds_color.jpg"/>
        <xdr:cNvPicPr preferRelativeResize="1">
          <a:picLocks noChangeAspect="1"/>
        </xdr:cNvPicPr>
      </xdr:nvPicPr>
      <xdr:blipFill>
        <a:blip r:embed="rId2"/>
        <a:stretch>
          <a:fillRect/>
        </a:stretch>
      </xdr:blipFill>
      <xdr:spPr>
        <a:xfrm>
          <a:off x="0" y="219075"/>
          <a:ext cx="809625" cy="933450"/>
        </a:xfrm>
        <a:prstGeom prst="rect">
          <a:avLst/>
        </a:prstGeom>
        <a:noFill/>
        <a:ln w="9525" cmpd="sng">
          <a:noFill/>
        </a:ln>
      </xdr:spPr>
    </xdr:pic>
    <xdr:clientData/>
  </xdr:twoCellAnchor>
  <xdr:twoCellAnchor editAs="oneCell">
    <xdr:from>
      <xdr:col>48</xdr:col>
      <xdr:colOff>0</xdr:colOff>
      <xdr:row>1</xdr:row>
      <xdr:rowOff>9525</xdr:rowOff>
    </xdr:from>
    <xdr:to>
      <xdr:col>49</xdr:col>
      <xdr:colOff>0</xdr:colOff>
      <xdr:row>6</xdr:row>
      <xdr:rowOff>76200</xdr:rowOff>
    </xdr:to>
    <xdr:pic>
      <xdr:nvPicPr>
        <xdr:cNvPr id="3" name="3 Imagen" descr="SIG.jpg"/>
        <xdr:cNvPicPr preferRelativeResize="1">
          <a:picLocks noChangeAspect="1"/>
        </xdr:cNvPicPr>
      </xdr:nvPicPr>
      <xdr:blipFill>
        <a:blip r:embed="rId1"/>
        <a:stretch>
          <a:fillRect/>
        </a:stretch>
      </xdr:blipFill>
      <xdr:spPr>
        <a:xfrm>
          <a:off x="53673375" y="190500"/>
          <a:ext cx="0" cy="1019175"/>
        </a:xfrm>
        <a:prstGeom prst="rect">
          <a:avLst/>
        </a:prstGeom>
        <a:noFill/>
        <a:ln w="9525" cmpd="sng">
          <a:noFill/>
        </a:ln>
      </xdr:spPr>
    </xdr:pic>
    <xdr:clientData/>
  </xdr:twoCellAnchor>
  <xdr:twoCellAnchor editAs="oneCell">
    <xdr:from>
      <xdr:col>15</xdr:col>
      <xdr:colOff>495300</xdr:colOff>
      <xdr:row>1</xdr:row>
      <xdr:rowOff>180975</xdr:rowOff>
    </xdr:from>
    <xdr:to>
      <xdr:col>15</xdr:col>
      <xdr:colOff>1419225</xdr:colOff>
      <xdr:row>7</xdr:row>
      <xdr:rowOff>19050</xdr:rowOff>
    </xdr:to>
    <xdr:pic>
      <xdr:nvPicPr>
        <xdr:cNvPr id="4" name="12 Imagen" descr="Escudo Bogotá_sds_color.jpg"/>
        <xdr:cNvPicPr preferRelativeResize="1">
          <a:picLocks noChangeAspect="1"/>
        </xdr:cNvPicPr>
      </xdr:nvPicPr>
      <xdr:blipFill>
        <a:blip r:embed="rId2"/>
        <a:stretch>
          <a:fillRect/>
        </a:stretch>
      </xdr:blipFill>
      <xdr:spPr>
        <a:xfrm>
          <a:off x="17926050" y="361950"/>
          <a:ext cx="923925" cy="981075"/>
        </a:xfrm>
        <a:prstGeom prst="rect">
          <a:avLst/>
        </a:prstGeom>
        <a:noFill/>
        <a:ln w="9525" cmpd="sng">
          <a:noFill/>
        </a:ln>
      </xdr:spPr>
    </xdr:pic>
    <xdr:clientData/>
  </xdr:twoCellAnchor>
  <xdr:twoCellAnchor editAs="oneCell">
    <xdr:from>
      <xdr:col>31</xdr:col>
      <xdr:colOff>438150</xdr:colOff>
      <xdr:row>2</xdr:row>
      <xdr:rowOff>104775</xdr:rowOff>
    </xdr:from>
    <xdr:to>
      <xdr:col>32</xdr:col>
      <xdr:colOff>752475</xdr:colOff>
      <xdr:row>6</xdr:row>
      <xdr:rowOff>95250</xdr:rowOff>
    </xdr:to>
    <xdr:pic>
      <xdr:nvPicPr>
        <xdr:cNvPr id="5" name="3 Imagen" descr="SIG.jpg"/>
        <xdr:cNvPicPr preferRelativeResize="1">
          <a:picLocks noChangeAspect="1"/>
        </xdr:cNvPicPr>
      </xdr:nvPicPr>
      <xdr:blipFill>
        <a:blip r:embed="rId1"/>
        <a:stretch>
          <a:fillRect/>
        </a:stretch>
      </xdr:blipFill>
      <xdr:spPr>
        <a:xfrm>
          <a:off x="38985825" y="476250"/>
          <a:ext cx="962025" cy="752475"/>
        </a:xfrm>
        <a:prstGeom prst="rect">
          <a:avLst/>
        </a:prstGeom>
        <a:noFill/>
        <a:ln w="9525" cmpd="sng">
          <a:noFill/>
        </a:ln>
      </xdr:spPr>
    </xdr:pic>
    <xdr:clientData/>
  </xdr:twoCellAnchor>
  <xdr:twoCellAnchor editAs="oneCell">
    <xdr:from>
      <xdr:col>33</xdr:col>
      <xdr:colOff>809625</xdr:colOff>
      <xdr:row>1</xdr:row>
      <xdr:rowOff>76200</xdr:rowOff>
    </xdr:from>
    <xdr:to>
      <xdr:col>35</xdr:col>
      <xdr:colOff>57150</xdr:colOff>
      <xdr:row>6</xdr:row>
      <xdr:rowOff>104775</xdr:rowOff>
    </xdr:to>
    <xdr:pic>
      <xdr:nvPicPr>
        <xdr:cNvPr id="6" name="15 Imagen" descr="Escudo Bogotá_sds_color.jpg"/>
        <xdr:cNvPicPr preferRelativeResize="1">
          <a:picLocks noChangeAspect="1"/>
        </xdr:cNvPicPr>
      </xdr:nvPicPr>
      <xdr:blipFill>
        <a:blip r:embed="rId2"/>
        <a:stretch>
          <a:fillRect/>
        </a:stretch>
      </xdr:blipFill>
      <xdr:spPr>
        <a:xfrm>
          <a:off x="41052750" y="257175"/>
          <a:ext cx="942975" cy="981075"/>
        </a:xfrm>
        <a:prstGeom prst="rect">
          <a:avLst/>
        </a:prstGeom>
        <a:noFill/>
        <a:ln w="9525" cmpd="sng">
          <a:noFill/>
        </a:ln>
      </xdr:spPr>
    </xdr:pic>
    <xdr:clientData/>
  </xdr:twoCellAnchor>
  <xdr:twoCellAnchor editAs="oneCell">
    <xdr:from>
      <xdr:col>13</xdr:col>
      <xdr:colOff>276225</xdr:colOff>
      <xdr:row>3</xdr:row>
      <xdr:rowOff>76200</xdr:rowOff>
    </xdr:from>
    <xdr:to>
      <xdr:col>18</xdr:col>
      <xdr:colOff>1000125</xdr:colOff>
      <xdr:row>7</xdr:row>
      <xdr:rowOff>85725</xdr:rowOff>
    </xdr:to>
    <xdr:pic>
      <xdr:nvPicPr>
        <xdr:cNvPr id="7" name="3 Imagen" descr="SIG.jpg"/>
        <xdr:cNvPicPr preferRelativeResize="1">
          <a:picLocks noChangeAspect="1"/>
        </xdr:cNvPicPr>
      </xdr:nvPicPr>
      <xdr:blipFill>
        <a:blip r:embed="rId1"/>
        <a:stretch>
          <a:fillRect/>
        </a:stretch>
      </xdr:blipFill>
      <xdr:spPr>
        <a:xfrm>
          <a:off x="14430375" y="638175"/>
          <a:ext cx="9105900" cy="771525"/>
        </a:xfrm>
        <a:prstGeom prst="rect">
          <a:avLst/>
        </a:prstGeom>
        <a:noFill/>
        <a:ln w="9525" cmpd="sng">
          <a:noFill/>
        </a:ln>
      </xdr:spPr>
    </xdr:pic>
    <xdr:clientData/>
  </xdr:twoCellAnchor>
  <xdr:twoCellAnchor editAs="oneCell">
    <xdr:from>
      <xdr:col>15</xdr:col>
      <xdr:colOff>495300</xdr:colOff>
      <xdr:row>1</xdr:row>
      <xdr:rowOff>180975</xdr:rowOff>
    </xdr:from>
    <xdr:to>
      <xdr:col>18</xdr:col>
      <xdr:colOff>923925</xdr:colOff>
      <xdr:row>7</xdr:row>
      <xdr:rowOff>19050</xdr:rowOff>
    </xdr:to>
    <xdr:pic>
      <xdr:nvPicPr>
        <xdr:cNvPr id="8" name="12 Imagen" descr="Escudo Bogotá_sds_color.jpg"/>
        <xdr:cNvPicPr preferRelativeResize="1">
          <a:picLocks noChangeAspect="1"/>
        </xdr:cNvPicPr>
      </xdr:nvPicPr>
      <xdr:blipFill>
        <a:blip r:embed="rId2"/>
        <a:stretch>
          <a:fillRect/>
        </a:stretch>
      </xdr:blipFill>
      <xdr:spPr>
        <a:xfrm>
          <a:off x="17926050" y="361950"/>
          <a:ext cx="5534025"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NIO%202015\Seguimiento%20883%20junio%202015%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SANDRA%20JANETH\SEGUIMIENTO%20PROYECTOS%202013\SEGUIMIENTO%20DICIEMBRE%20DE%202013\Seguimiento%20883%20diciembre%202013%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2">
        <row r="29">
          <cell r="N29">
            <v>18000000000</v>
          </cell>
          <cell r="O29">
            <v>20188000000</v>
          </cell>
          <cell r="P29">
            <v>12271370193</v>
          </cell>
          <cell r="Q29">
            <v>859610063</v>
          </cell>
          <cell r="R29">
            <v>8896373085</v>
          </cell>
          <cell r="S29">
            <v>2863903357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0">
        <row r="16">
          <cell r="S16">
            <v>21831644350</v>
          </cell>
          <cell r="T16">
            <v>5870835681</v>
          </cell>
          <cell r="U16">
            <v>9538366941</v>
          </cell>
          <cell r="V16">
            <v>7209354076.6</v>
          </cell>
        </row>
      </sheetData>
      <sheetData sheetId="1">
        <row r="13">
          <cell r="O13">
            <v>18999498718</v>
          </cell>
          <cell r="P13">
            <v>4217852853</v>
          </cell>
          <cell r="Q13">
            <v>3041180200</v>
          </cell>
          <cell r="R13">
            <v>2016080000</v>
          </cell>
        </row>
        <row r="14">
          <cell r="O14">
            <v>2832145632</v>
          </cell>
          <cell r="P14">
            <v>1652982828</v>
          </cell>
          <cell r="Q14">
            <v>6497186741</v>
          </cell>
          <cell r="R14">
            <v>5193274076.6</v>
          </cell>
        </row>
        <row r="15">
          <cell r="O15">
            <v>21831644350</v>
          </cell>
          <cell r="P15">
            <v>5870835681</v>
          </cell>
          <cell r="Q15">
            <v>9538366941</v>
          </cell>
          <cell r="R15">
            <v>7209354076.6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CA308"/>
  <sheetViews>
    <sheetView showGridLines="0" zoomScalePageLayoutView="0" workbookViewId="0" topLeftCell="H10">
      <selection activeCell="D13" sqref="D13"/>
    </sheetView>
  </sheetViews>
  <sheetFormatPr defaultColWidth="11.421875" defaultRowHeight="15"/>
  <cols>
    <col min="1" max="1" width="5.28125" style="5" hidden="1" customWidth="1"/>
    <col min="2" max="2" width="6.7109375" style="5" hidden="1" customWidth="1"/>
    <col min="3" max="3" width="6.140625" style="5" hidden="1" customWidth="1"/>
    <col min="4" max="4" width="6.57421875" style="5" hidden="1" customWidth="1"/>
    <col min="5" max="5" width="5.57421875" style="5" hidden="1" customWidth="1"/>
    <col min="6" max="6" width="6.28125" style="5" hidden="1" customWidth="1"/>
    <col min="7" max="7" width="6.8515625" style="5" hidden="1" customWidth="1"/>
    <col min="8" max="8" width="9.28125" style="6" customWidth="1"/>
    <col min="9" max="9" width="40.7109375" style="6" customWidth="1"/>
    <col min="10" max="12" width="7.8515625" style="6" customWidth="1"/>
    <col min="13" max="13" width="22.28125" style="6" customWidth="1"/>
    <col min="14" max="14" width="19.57421875" style="6" customWidth="1"/>
    <col min="15" max="15" width="11.7109375" style="6" customWidth="1"/>
    <col min="16" max="16" width="12.57421875" style="6" customWidth="1"/>
    <col min="17" max="17" width="20.7109375" style="5" bestFit="1" customWidth="1"/>
    <col min="18" max="18" width="24.8515625" style="5" bestFit="1" customWidth="1"/>
    <col min="19" max="19" width="21.8515625" style="5" customWidth="1"/>
    <col min="20" max="20" width="19.7109375" style="5" customWidth="1"/>
    <col min="21" max="21" width="24.8515625" style="5" bestFit="1" customWidth="1"/>
    <col min="22" max="22" width="16.8515625" style="5" customWidth="1"/>
    <col min="23" max="27" width="50.7109375" style="5" customWidth="1"/>
    <col min="28" max="28" width="35.28125" style="5" customWidth="1"/>
    <col min="29" max="44" width="10.7109375" style="5" customWidth="1"/>
    <col min="45" max="46" width="10.7109375" style="6" hidden="1" customWidth="1"/>
    <col min="47" max="47" width="14.28125" style="6" hidden="1" customWidth="1"/>
    <col min="48" max="48" width="4.8515625" style="6" hidden="1" customWidth="1"/>
    <col min="49" max="49" width="15.140625" style="6" hidden="1" customWidth="1"/>
    <col min="50" max="50" width="14.140625" style="6" hidden="1" customWidth="1"/>
    <col min="51" max="51" width="14.8515625" style="6" hidden="1" customWidth="1"/>
    <col min="52" max="52" width="14.140625" style="6" hidden="1" customWidth="1"/>
    <col min="53" max="54" width="14.8515625" style="5" hidden="1" customWidth="1"/>
    <col min="55" max="55" width="14.421875" style="5" hidden="1" customWidth="1"/>
    <col min="56" max="56" width="18.00390625" style="5" hidden="1" customWidth="1"/>
    <col min="57" max="58" width="14.00390625" style="5" hidden="1" customWidth="1"/>
    <col min="59" max="61" width="0" style="5" hidden="1" customWidth="1"/>
    <col min="62" max="79" width="11.421875" style="6" customWidth="1"/>
    <col min="80" max="16384" width="11.421875" style="5" customWidth="1"/>
  </cols>
  <sheetData>
    <row r="1" spans="1:52" s="175" customFormat="1" ht="14.25" customHeight="1">
      <c r="A1" s="157"/>
      <c r="B1" s="158"/>
      <c r="C1" s="158"/>
      <c r="D1" s="159"/>
      <c r="E1" s="160" t="s">
        <v>92</v>
      </c>
      <c r="F1" s="161"/>
      <c r="G1" s="161"/>
      <c r="H1" s="161"/>
      <c r="I1" s="161"/>
      <c r="J1" s="161"/>
      <c r="K1" s="161"/>
      <c r="L1" s="161"/>
      <c r="M1" s="161"/>
      <c r="N1" s="162"/>
      <c r="O1" s="163" t="s">
        <v>93</v>
      </c>
      <c r="P1" s="164"/>
      <c r="Q1" s="164"/>
      <c r="R1" s="165"/>
      <c r="S1" s="166"/>
      <c r="T1" s="167"/>
      <c r="U1" s="167"/>
      <c r="V1" s="168"/>
      <c r="W1" s="166"/>
      <c r="X1" s="167"/>
      <c r="Y1" s="169"/>
      <c r="Z1" s="170" t="s">
        <v>94</v>
      </c>
      <c r="AA1" s="171"/>
      <c r="AB1" s="171"/>
      <c r="AC1" s="171"/>
      <c r="AD1" s="171"/>
      <c r="AE1" s="171"/>
      <c r="AF1" s="171"/>
      <c r="AG1" s="171"/>
      <c r="AH1" s="171"/>
      <c r="AI1" s="171"/>
      <c r="AJ1" s="172"/>
      <c r="AK1" s="163" t="s">
        <v>93</v>
      </c>
      <c r="AL1" s="164"/>
      <c r="AM1" s="164"/>
      <c r="AN1" s="165"/>
      <c r="AO1" s="166"/>
      <c r="AP1" s="167"/>
      <c r="AQ1" s="167"/>
      <c r="AR1" s="168"/>
      <c r="AS1" s="173"/>
      <c r="AT1" s="173"/>
      <c r="AU1" s="173"/>
      <c r="AV1" s="173"/>
      <c r="AW1" s="174"/>
      <c r="AX1" s="174"/>
      <c r="AY1" s="174"/>
      <c r="AZ1" s="174"/>
    </row>
    <row r="2" spans="1:52" s="175" customFormat="1" ht="15" customHeight="1">
      <c r="A2" s="176"/>
      <c r="B2" s="177"/>
      <c r="C2" s="177"/>
      <c r="D2" s="178"/>
      <c r="E2" s="179"/>
      <c r="F2" s="180"/>
      <c r="G2" s="180"/>
      <c r="H2" s="180"/>
      <c r="I2" s="180"/>
      <c r="J2" s="180"/>
      <c r="K2" s="180"/>
      <c r="L2" s="180"/>
      <c r="M2" s="180"/>
      <c r="N2" s="181"/>
      <c r="O2" s="182"/>
      <c r="P2" s="183"/>
      <c r="Q2" s="183"/>
      <c r="R2" s="184"/>
      <c r="S2" s="185"/>
      <c r="T2" s="186"/>
      <c r="U2" s="186"/>
      <c r="V2" s="187"/>
      <c r="W2" s="185"/>
      <c r="X2" s="186"/>
      <c r="Y2" s="188"/>
      <c r="Z2" s="189"/>
      <c r="AA2" s="190"/>
      <c r="AB2" s="190"/>
      <c r="AC2" s="190"/>
      <c r="AD2" s="190"/>
      <c r="AE2" s="190"/>
      <c r="AF2" s="190"/>
      <c r="AG2" s="190"/>
      <c r="AH2" s="190"/>
      <c r="AI2" s="190"/>
      <c r="AJ2" s="191"/>
      <c r="AK2" s="182"/>
      <c r="AL2" s="183"/>
      <c r="AM2" s="183"/>
      <c r="AN2" s="184"/>
      <c r="AO2" s="185"/>
      <c r="AP2" s="186"/>
      <c r="AQ2" s="186"/>
      <c r="AR2" s="187"/>
      <c r="AS2" s="173"/>
      <c r="AT2" s="173"/>
      <c r="AU2" s="173"/>
      <c r="AV2" s="173"/>
      <c r="AW2" s="174"/>
      <c r="AX2" s="174"/>
      <c r="AY2" s="174"/>
      <c r="AZ2" s="174"/>
    </row>
    <row r="3" spans="1:52" s="175" customFormat="1" ht="15" customHeight="1">
      <c r="A3" s="176"/>
      <c r="B3" s="177"/>
      <c r="C3" s="177"/>
      <c r="D3" s="178"/>
      <c r="E3" s="179"/>
      <c r="F3" s="180"/>
      <c r="G3" s="180"/>
      <c r="H3" s="180"/>
      <c r="I3" s="180"/>
      <c r="J3" s="180"/>
      <c r="K3" s="180"/>
      <c r="L3" s="180"/>
      <c r="M3" s="180"/>
      <c r="N3" s="181"/>
      <c r="O3" s="182"/>
      <c r="P3" s="183"/>
      <c r="Q3" s="183"/>
      <c r="R3" s="184"/>
      <c r="S3" s="185"/>
      <c r="T3" s="186"/>
      <c r="U3" s="186"/>
      <c r="V3" s="187"/>
      <c r="W3" s="185"/>
      <c r="X3" s="186"/>
      <c r="Y3" s="188"/>
      <c r="Z3" s="189"/>
      <c r="AA3" s="190"/>
      <c r="AB3" s="190"/>
      <c r="AC3" s="190"/>
      <c r="AD3" s="190"/>
      <c r="AE3" s="190"/>
      <c r="AF3" s="190"/>
      <c r="AG3" s="190"/>
      <c r="AH3" s="190"/>
      <c r="AI3" s="190"/>
      <c r="AJ3" s="191"/>
      <c r="AK3" s="182"/>
      <c r="AL3" s="183"/>
      <c r="AM3" s="183"/>
      <c r="AN3" s="184"/>
      <c r="AO3" s="185"/>
      <c r="AP3" s="186"/>
      <c r="AQ3" s="186"/>
      <c r="AR3" s="187"/>
      <c r="AS3" s="173"/>
      <c r="AT3" s="173"/>
      <c r="AU3" s="173"/>
      <c r="AV3" s="173"/>
      <c r="AW3" s="174"/>
      <c r="AX3" s="174"/>
      <c r="AY3" s="174"/>
      <c r="AZ3" s="174"/>
    </row>
    <row r="4" spans="1:52" s="175" customFormat="1" ht="15" customHeight="1">
      <c r="A4" s="176"/>
      <c r="B4" s="177"/>
      <c r="C4" s="177"/>
      <c r="D4" s="178"/>
      <c r="E4" s="179"/>
      <c r="F4" s="180"/>
      <c r="G4" s="180"/>
      <c r="H4" s="180"/>
      <c r="I4" s="180"/>
      <c r="J4" s="180"/>
      <c r="K4" s="180"/>
      <c r="L4" s="180"/>
      <c r="M4" s="180"/>
      <c r="N4" s="181"/>
      <c r="O4" s="182"/>
      <c r="P4" s="183"/>
      <c r="Q4" s="183"/>
      <c r="R4" s="184"/>
      <c r="S4" s="185"/>
      <c r="T4" s="186"/>
      <c r="U4" s="186"/>
      <c r="V4" s="187"/>
      <c r="W4" s="185"/>
      <c r="X4" s="186"/>
      <c r="Y4" s="188"/>
      <c r="Z4" s="189"/>
      <c r="AA4" s="190"/>
      <c r="AB4" s="190"/>
      <c r="AC4" s="190"/>
      <c r="AD4" s="190"/>
      <c r="AE4" s="190"/>
      <c r="AF4" s="190"/>
      <c r="AG4" s="190"/>
      <c r="AH4" s="190"/>
      <c r="AI4" s="190"/>
      <c r="AJ4" s="191"/>
      <c r="AK4" s="182"/>
      <c r="AL4" s="183"/>
      <c r="AM4" s="183"/>
      <c r="AN4" s="184"/>
      <c r="AO4" s="185"/>
      <c r="AP4" s="186"/>
      <c r="AQ4" s="186"/>
      <c r="AR4" s="187"/>
      <c r="AS4" s="173"/>
      <c r="AT4" s="173"/>
      <c r="AU4" s="173"/>
      <c r="AV4" s="173"/>
      <c r="AW4" s="174"/>
      <c r="AX4" s="174"/>
      <c r="AY4" s="174"/>
      <c r="AZ4" s="174"/>
    </row>
    <row r="5" spans="1:52" s="175" customFormat="1" ht="15" customHeight="1">
      <c r="A5" s="176"/>
      <c r="B5" s="177"/>
      <c r="C5" s="177"/>
      <c r="D5" s="178"/>
      <c r="E5" s="179"/>
      <c r="F5" s="180"/>
      <c r="G5" s="180"/>
      <c r="H5" s="180"/>
      <c r="I5" s="180"/>
      <c r="J5" s="180"/>
      <c r="K5" s="180"/>
      <c r="L5" s="180"/>
      <c r="M5" s="180"/>
      <c r="N5" s="181"/>
      <c r="O5" s="182"/>
      <c r="P5" s="183"/>
      <c r="Q5" s="183"/>
      <c r="R5" s="184"/>
      <c r="S5" s="185"/>
      <c r="T5" s="186"/>
      <c r="U5" s="186"/>
      <c r="V5" s="187"/>
      <c r="W5" s="185"/>
      <c r="X5" s="186"/>
      <c r="Y5" s="188"/>
      <c r="Z5" s="189"/>
      <c r="AA5" s="190"/>
      <c r="AB5" s="190"/>
      <c r="AC5" s="190"/>
      <c r="AD5" s="190"/>
      <c r="AE5" s="190"/>
      <c r="AF5" s="190"/>
      <c r="AG5" s="190"/>
      <c r="AH5" s="190"/>
      <c r="AI5" s="190"/>
      <c r="AJ5" s="191"/>
      <c r="AK5" s="182"/>
      <c r="AL5" s="183"/>
      <c r="AM5" s="183"/>
      <c r="AN5" s="184"/>
      <c r="AO5" s="185"/>
      <c r="AP5" s="186"/>
      <c r="AQ5" s="186"/>
      <c r="AR5" s="187"/>
      <c r="AS5" s="173"/>
      <c r="AT5" s="173"/>
      <c r="AU5" s="173"/>
      <c r="AV5" s="173"/>
      <c r="AW5" s="174"/>
      <c r="AX5" s="174"/>
      <c r="AY5" s="174"/>
      <c r="AZ5" s="174"/>
    </row>
    <row r="6" spans="1:52" s="175" customFormat="1" ht="15" customHeight="1">
      <c r="A6" s="176"/>
      <c r="B6" s="177"/>
      <c r="C6" s="177"/>
      <c r="D6" s="178"/>
      <c r="E6" s="179"/>
      <c r="F6" s="180"/>
      <c r="G6" s="180"/>
      <c r="H6" s="180"/>
      <c r="I6" s="180"/>
      <c r="J6" s="180"/>
      <c r="K6" s="180"/>
      <c r="L6" s="180"/>
      <c r="M6" s="180"/>
      <c r="N6" s="181"/>
      <c r="O6" s="182"/>
      <c r="P6" s="183"/>
      <c r="Q6" s="183"/>
      <c r="R6" s="184"/>
      <c r="S6" s="185"/>
      <c r="T6" s="186"/>
      <c r="U6" s="186"/>
      <c r="V6" s="187"/>
      <c r="W6" s="185"/>
      <c r="X6" s="186"/>
      <c r="Y6" s="188"/>
      <c r="Z6" s="189"/>
      <c r="AA6" s="190"/>
      <c r="AB6" s="190"/>
      <c r="AC6" s="190"/>
      <c r="AD6" s="190"/>
      <c r="AE6" s="190"/>
      <c r="AF6" s="190"/>
      <c r="AG6" s="190"/>
      <c r="AH6" s="190"/>
      <c r="AI6" s="190"/>
      <c r="AJ6" s="191"/>
      <c r="AK6" s="182"/>
      <c r="AL6" s="183"/>
      <c r="AM6" s="183"/>
      <c r="AN6" s="184"/>
      <c r="AO6" s="185"/>
      <c r="AP6" s="186"/>
      <c r="AQ6" s="186"/>
      <c r="AR6" s="187"/>
      <c r="AS6" s="173"/>
      <c r="AT6" s="173"/>
      <c r="AU6" s="173"/>
      <c r="AV6" s="173"/>
      <c r="AW6" s="174"/>
      <c r="AX6" s="174"/>
      <c r="AY6" s="174"/>
      <c r="AZ6" s="174"/>
    </row>
    <row r="7" spans="1:52" s="175" customFormat="1" ht="15" customHeight="1">
      <c r="A7" s="176"/>
      <c r="B7" s="177"/>
      <c r="C7" s="177"/>
      <c r="D7" s="178"/>
      <c r="E7" s="179"/>
      <c r="F7" s="180"/>
      <c r="G7" s="180"/>
      <c r="H7" s="180"/>
      <c r="I7" s="180"/>
      <c r="J7" s="180"/>
      <c r="K7" s="180"/>
      <c r="L7" s="180"/>
      <c r="M7" s="180"/>
      <c r="N7" s="181"/>
      <c r="O7" s="182"/>
      <c r="P7" s="183"/>
      <c r="Q7" s="183"/>
      <c r="R7" s="184"/>
      <c r="S7" s="185"/>
      <c r="T7" s="186"/>
      <c r="U7" s="186"/>
      <c r="V7" s="187"/>
      <c r="W7" s="185"/>
      <c r="X7" s="186"/>
      <c r="Y7" s="188"/>
      <c r="Z7" s="189"/>
      <c r="AA7" s="190"/>
      <c r="AB7" s="190"/>
      <c r="AC7" s="190"/>
      <c r="AD7" s="190"/>
      <c r="AE7" s="190"/>
      <c r="AF7" s="190"/>
      <c r="AG7" s="190"/>
      <c r="AH7" s="190"/>
      <c r="AI7" s="190"/>
      <c r="AJ7" s="191"/>
      <c r="AK7" s="182"/>
      <c r="AL7" s="183"/>
      <c r="AM7" s="183"/>
      <c r="AN7" s="184"/>
      <c r="AO7" s="185"/>
      <c r="AP7" s="186"/>
      <c r="AQ7" s="186"/>
      <c r="AR7" s="187"/>
      <c r="AS7" s="173"/>
      <c r="AT7" s="173"/>
      <c r="AU7" s="173"/>
      <c r="AV7" s="173"/>
      <c r="AW7" s="174"/>
      <c r="AX7" s="174"/>
      <c r="AY7" s="174"/>
      <c r="AZ7" s="174"/>
    </row>
    <row r="8" spans="1:52" s="175" customFormat="1" ht="27" customHeight="1" thickBot="1">
      <c r="A8" s="192"/>
      <c r="B8" s="193"/>
      <c r="C8" s="193"/>
      <c r="D8" s="194"/>
      <c r="E8" s="195"/>
      <c r="F8" s="196"/>
      <c r="G8" s="196"/>
      <c r="H8" s="196"/>
      <c r="I8" s="196"/>
      <c r="J8" s="196"/>
      <c r="K8" s="196"/>
      <c r="L8" s="196"/>
      <c r="M8" s="196"/>
      <c r="N8" s="197"/>
      <c r="O8" s="198"/>
      <c r="P8" s="199"/>
      <c r="Q8" s="199"/>
      <c r="R8" s="200"/>
      <c r="S8" s="201"/>
      <c r="T8" s="202"/>
      <c r="U8" s="202"/>
      <c r="V8" s="203"/>
      <c r="W8" s="201"/>
      <c r="X8" s="202"/>
      <c r="Y8" s="204"/>
      <c r="Z8" s="205"/>
      <c r="AA8" s="206"/>
      <c r="AB8" s="206"/>
      <c r="AC8" s="206"/>
      <c r="AD8" s="206"/>
      <c r="AE8" s="206"/>
      <c r="AF8" s="206"/>
      <c r="AG8" s="206"/>
      <c r="AH8" s="206"/>
      <c r="AI8" s="206"/>
      <c r="AJ8" s="207"/>
      <c r="AK8" s="198"/>
      <c r="AL8" s="199"/>
      <c r="AM8" s="199"/>
      <c r="AN8" s="200"/>
      <c r="AO8" s="201"/>
      <c r="AP8" s="202"/>
      <c r="AQ8" s="202"/>
      <c r="AR8" s="203"/>
      <c r="AS8" s="173"/>
      <c r="AT8" s="173"/>
      <c r="AU8" s="173"/>
      <c r="AV8" s="173"/>
      <c r="AW8" s="174"/>
      <c r="AX8" s="174"/>
      <c r="AY8" s="174"/>
      <c r="AZ8" s="174"/>
    </row>
    <row r="9" ht="15"/>
    <row r="10" spans="9:10" ht="15">
      <c r="I10" s="208" t="s">
        <v>95</v>
      </c>
      <c r="J10" s="208"/>
    </row>
    <row r="11" spans="9:10" ht="15">
      <c r="I11" s="208" t="s">
        <v>96</v>
      </c>
      <c r="J11" s="208"/>
    </row>
    <row r="12" spans="9:10" ht="15">
      <c r="I12" s="208" t="s">
        <v>97</v>
      </c>
      <c r="J12" s="208"/>
    </row>
    <row r="13" spans="9:10" ht="15">
      <c r="I13" s="208" t="s">
        <v>98</v>
      </c>
      <c r="J13" s="208"/>
    </row>
    <row r="14" spans="7:58" ht="22.5" customHeight="1">
      <c r="G14" s="209" t="s">
        <v>99</v>
      </c>
      <c r="H14" s="210" t="s">
        <v>100</v>
      </c>
      <c r="I14" s="210" t="s">
        <v>9</v>
      </c>
      <c r="J14" s="155" t="s">
        <v>47</v>
      </c>
      <c r="K14" s="138"/>
      <c r="L14" s="139"/>
      <c r="M14" s="127"/>
      <c r="N14" s="127"/>
      <c r="O14" s="137" t="s">
        <v>0</v>
      </c>
      <c r="P14" s="137"/>
      <c r="Q14" s="137" t="s">
        <v>56</v>
      </c>
      <c r="R14" s="137"/>
      <c r="S14" s="137" t="s">
        <v>57</v>
      </c>
      <c r="T14" s="137"/>
      <c r="U14" s="137" t="s">
        <v>51</v>
      </c>
      <c r="V14" s="137"/>
      <c r="W14" s="128" t="s">
        <v>52</v>
      </c>
      <c r="X14" s="128" t="s">
        <v>53</v>
      </c>
      <c r="Y14" s="128" t="s">
        <v>54</v>
      </c>
      <c r="Z14" s="128" t="s">
        <v>55</v>
      </c>
      <c r="AA14" s="128" t="s">
        <v>2</v>
      </c>
      <c r="AB14" s="128" t="s">
        <v>101</v>
      </c>
      <c r="AC14" s="128" t="s">
        <v>102</v>
      </c>
      <c r="AD14" s="128"/>
      <c r="AE14" s="128" t="s">
        <v>103</v>
      </c>
      <c r="AF14" s="128"/>
      <c r="AG14" s="128" t="s">
        <v>104</v>
      </c>
      <c r="AH14" s="128"/>
      <c r="AI14" s="128" t="s">
        <v>105</v>
      </c>
      <c r="AJ14" s="128"/>
      <c r="AK14" s="128" t="s">
        <v>106</v>
      </c>
      <c r="AL14" s="128"/>
      <c r="AM14" s="128" t="s">
        <v>107</v>
      </c>
      <c r="AN14" s="128"/>
      <c r="AO14" s="128" t="s">
        <v>108</v>
      </c>
      <c r="AP14" s="128"/>
      <c r="AQ14" s="128" t="s">
        <v>109</v>
      </c>
      <c r="AR14" s="128"/>
      <c r="AS14" s="211"/>
      <c r="AT14" s="211"/>
      <c r="AU14" s="211"/>
      <c r="AV14" s="211"/>
      <c r="BA14" s="132" t="s">
        <v>56</v>
      </c>
      <c r="BB14" s="132"/>
      <c r="BC14" s="132" t="s">
        <v>57</v>
      </c>
      <c r="BD14" s="132"/>
      <c r="BE14" s="132" t="s">
        <v>51</v>
      </c>
      <c r="BF14" s="132"/>
    </row>
    <row r="15" spans="1:58" ht="74.25" customHeight="1" thickBot="1">
      <c r="A15" s="1" t="s">
        <v>110</v>
      </c>
      <c r="B15" s="1" t="s">
        <v>100</v>
      </c>
      <c r="C15" s="1" t="s">
        <v>111</v>
      </c>
      <c r="D15" s="1" t="s">
        <v>112</v>
      </c>
      <c r="E15" s="1" t="s">
        <v>113</v>
      </c>
      <c r="F15" s="1" t="s">
        <v>114</v>
      </c>
      <c r="G15" s="212"/>
      <c r="H15" s="210"/>
      <c r="I15" s="210"/>
      <c r="J15" s="4" t="s">
        <v>4</v>
      </c>
      <c r="K15" s="4" t="s">
        <v>5</v>
      </c>
      <c r="L15" s="4" t="s">
        <v>6</v>
      </c>
      <c r="M15" s="4" t="s">
        <v>48</v>
      </c>
      <c r="N15" s="4" t="s">
        <v>7</v>
      </c>
      <c r="O15" s="3" t="s">
        <v>37</v>
      </c>
      <c r="P15" s="3" t="s">
        <v>115</v>
      </c>
      <c r="Q15" s="3" t="s">
        <v>60</v>
      </c>
      <c r="R15" s="3" t="s">
        <v>61</v>
      </c>
      <c r="S15" s="3" t="s">
        <v>62</v>
      </c>
      <c r="T15" s="3" t="s">
        <v>63</v>
      </c>
      <c r="U15" s="3" t="s">
        <v>58</v>
      </c>
      <c r="V15" s="3" t="s">
        <v>63</v>
      </c>
      <c r="W15" s="128"/>
      <c r="X15" s="128"/>
      <c r="Y15" s="128"/>
      <c r="Z15" s="128"/>
      <c r="AA15" s="128"/>
      <c r="AB15" s="128"/>
      <c r="AC15" s="3" t="s">
        <v>116</v>
      </c>
      <c r="AD15" s="3" t="s">
        <v>117</v>
      </c>
      <c r="AE15" s="3" t="s">
        <v>116</v>
      </c>
      <c r="AF15" s="3" t="s">
        <v>117</v>
      </c>
      <c r="AG15" s="3" t="s">
        <v>116</v>
      </c>
      <c r="AH15" s="3" t="s">
        <v>117</v>
      </c>
      <c r="AI15" s="3" t="s">
        <v>116</v>
      </c>
      <c r="AJ15" s="3" t="s">
        <v>117</v>
      </c>
      <c r="AK15" s="3" t="s">
        <v>116</v>
      </c>
      <c r="AL15" s="3" t="s">
        <v>117</v>
      </c>
      <c r="AM15" s="3" t="s">
        <v>116</v>
      </c>
      <c r="AN15" s="3" t="s">
        <v>117</v>
      </c>
      <c r="AO15" s="3" t="s">
        <v>116</v>
      </c>
      <c r="AP15" s="3" t="s">
        <v>117</v>
      </c>
      <c r="AQ15" s="3" t="s">
        <v>116</v>
      </c>
      <c r="AR15" s="3" t="s">
        <v>117</v>
      </c>
      <c r="AS15" s="211"/>
      <c r="AT15" s="211"/>
      <c r="AU15" s="211"/>
      <c r="AV15" s="211"/>
      <c r="BA15" s="55" t="s">
        <v>60</v>
      </c>
      <c r="BB15" s="55" t="s">
        <v>61</v>
      </c>
      <c r="BC15" s="55" t="s">
        <v>62</v>
      </c>
      <c r="BD15" s="55" t="s">
        <v>63</v>
      </c>
      <c r="BE15" s="55" t="s">
        <v>58</v>
      </c>
      <c r="BF15" s="55" t="s">
        <v>63</v>
      </c>
    </row>
    <row r="16" spans="1:79" s="231" customFormat="1" ht="15.75" customHeight="1">
      <c r="A16" s="213" t="s">
        <v>118</v>
      </c>
      <c r="B16" s="213" t="s">
        <v>119</v>
      </c>
      <c r="C16" s="213" t="s">
        <v>120</v>
      </c>
      <c r="D16" s="213" t="s">
        <v>121</v>
      </c>
      <c r="E16" s="213" t="s">
        <v>122</v>
      </c>
      <c r="F16" s="213" t="s">
        <v>122</v>
      </c>
      <c r="G16" s="214">
        <v>11</v>
      </c>
      <c r="H16" s="215">
        <v>883</v>
      </c>
      <c r="I16" s="216" t="s">
        <v>24</v>
      </c>
      <c r="J16" s="217" t="s">
        <v>27</v>
      </c>
      <c r="K16" s="218"/>
      <c r="L16" s="218"/>
      <c r="M16" s="218" t="s">
        <v>123</v>
      </c>
      <c r="N16" s="218" t="s">
        <v>124</v>
      </c>
      <c r="O16" s="219">
        <v>0.26</v>
      </c>
      <c r="P16" s="220">
        <v>0.13</v>
      </c>
      <c r="Q16" s="221">
        <f>+'Actividades inversión 883'!M15</f>
        <v>18000000000</v>
      </c>
      <c r="R16" s="221">
        <f>+'Actividades inversión 883'!N15</f>
        <v>20188000000</v>
      </c>
      <c r="S16" s="221">
        <f>+'Actividades inversión 883'!O15</f>
        <v>12271370193</v>
      </c>
      <c r="T16" s="221">
        <f>+'Actividades inversión 883'!P15</f>
        <v>859610063</v>
      </c>
      <c r="U16" s="221">
        <f>+'Actividades inversión 883'!Q15</f>
        <v>8896373085</v>
      </c>
      <c r="V16" s="221">
        <f>+'Actividades inversión 883'!R15</f>
        <v>2863903357</v>
      </c>
      <c r="W16" s="222" t="s">
        <v>125</v>
      </c>
      <c r="X16" s="222" t="s">
        <v>126</v>
      </c>
      <c r="Y16" s="223" t="s">
        <v>127</v>
      </c>
      <c r="Z16" s="223" t="s">
        <v>128</v>
      </c>
      <c r="AA16" s="223"/>
      <c r="AB16" s="224" t="s">
        <v>129</v>
      </c>
      <c r="AC16" s="225"/>
      <c r="AD16" s="225"/>
      <c r="AE16" s="225"/>
      <c r="AF16" s="225"/>
      <c r="AG16" s="225"/>
      <c r="AH16" s="225"/>
      <c r="AI16" s="225"/>
      <c r="AJ16" s="225"/>
      <c r="AK16" s="225"/>
      <c r="AL16" s="225"/>
      <c r="AM16" s="225"/>
      <c r="AN16" s="225"/>
      <c r="AO16" s="225"/>
      <c r="AP16" s="225"/>
      <c r="AQ16" s="226">
        <f aca="true" t="shared" si="0" ref="AQ16:AR21">+AC16+AE16+AG16+AI16+AK16+AM16+AO16</f>
        <v>0</v>
      </c>
      <c r="AR16" s="227">
        <f t="shared" si="0"/>
        <v>0</v>
      </c>
      <c r="AS16" s="228">
        <f>+R16-S16</f>
        <v>7916629807</v>
      </c>
      <c r="AT16" s="228">
        <f>+S16-T16</f>
        <v>11411760130</v>
      </c>
      <c r="AU16" s="228">
        <f>+U16-V16</f>
        <v>6032469728</v>
      </c>
      <c r="AV16" s="228"/>
      <c r="AW16" s="229">
        <f>+'[2]Metas'!S16:S31-S16</f>
        <v>9560274157</v>
      </c>
      <c r="AX16" s="229">
        <f>+'[2]Metas'!T16:T31-T16</f>
        <v>5011225618</v>
      </c>
      <c r="AY16" s="229">
        <f>+'[2]Metas'!U16:U31-U16</f>
        <v>641993856</v>
      </c>
      <c r="AZ16" s="229">
        <f>+'[2]Metas'!V16:V31-V16</f>
        <v>4345450719.6</v>
      </c>
      <c r="BA16" s="230">
        <f>+'[1]99-METROPOLITANO'!N29</f>
        <v>18000000000</v>
      </c>
      <c r="BB16" s="230">
        <f>+'[1]99-METROPOLITANO'!O29</f>
        <v>20188000000</v>
      </c>
      <c r="BC16" s="230">
        <f>+'[1]99-METROPOLITANO'!P29</f>
        <v>12271370193</v>
      </c>
      <c r="BD16" s="230">
        <f>+'[1]99-METROPOLITANO'!Q29</f>
        <v>859610063</v>
      </c>
      <c r="BE16" s="230">
        <f>+'[1]99-METROPOLITANO'!R29</f>
        <v>8896373085</v>
      </c>
      <c r="BF16" s="230">
        <f>+'[1]99-METROPOLITANO'!S29</f>
        <v>2863903357</v>
      </c>
      <c r="BJ16" s="6"/>
      <c r="BK16" s="6"/>
      <c r="BL16" s="6"/>
      <c r="BM16" s="6"/>
      <c r="BN16" s="6"/>
      <c r="BO16" s="6"/>
      <c r="BP16" s="6"/>
      <c r="BQ16" s="6"/>
      <c r="BR16" s="6"/>
      <c r="BS16" s="6"/>
      <c r="BT16" s="6"/>
      <c r="BU16" s="6"/>
      <c r="BV16" s="6"/>
      <c r="BW16" s="6"/>
      <c r="BX16" s="6"/>
      <c r="BY16" s="6"/>
      <c r="BZ16" s="6"/>
      <c r="CA16" s="6"/>
    </row>
    <row r="17" spans="1:79" s="231" customFormat="1" ht="15.75">
      <c r="A17" s="213"/>
      <c r="B17" s="213"/>
      <c r="C17" s="213"/>
      <c r="D17" s="213"/>
      <c r="E17" s="213"/>
      <c r="F17" s="213"/>
      <c r="G17" s="214"/>
      <c r="H17" s="232"/>
      <c r="I17" s="233"/>
      <c r="J17" s="234"/>
      <c r="K17" s="234"/>
      <c r="L17" s="234"/>
      <c r="M17" s="234"/>
      <c r="N17" s="234"/>
      <c r="O17" s="235"/>
      <c r="P17" s="236"/>
      <c r="Q17" s="237"/>
      <c r="R17" s="237"/>
      <c r="S17" s="237"/>
      <c r="T17" s="237"/>
      <c r="U17" s="237"/>
      <c r="V17" s="237"/>
      <c r="W17" s="238"/>
      <c r="X17" s="238"/>
      <c r="Y17" s="239"/>
      <c r="Z17" s="239"/>
      <c r="AA17" s="239"/>
      <c r="AB17" s="240" t="s">
        <v>130</v>
      </c>
      <c r="AC17" s="241"/>
      <c r="AD17" s="241"/>
      <c r="AE17" s="241"/>
      <c r="AF17" s="241"/>
      <c r="AG17" s="241"/>
      <c r="AH17" s="241"/>
      <c r="AI17" s="241"/>
      <c r="AJ17" s="241"/>
      <c r="AK17" s="241"/>
      <c r="AL17" s="241"/>
      <c r="AM17" s="241"/>
      <c r="AN17" s="241"/>
      <c r="AO17" s="241"/>
      <c r="AP17" s="241"/>
      <c r="AQ17" s="242">
        <f t="shared" si="0"/>
        <v>0</v>
      </c>
      <c r="AR17" s="243">
        <f t="shared" si="0"/>
        <v>0</v>
      </c>
      <c r="AS17" s="228"/>
      <c r="AT17" s="228"/>
      <c r="AU17" s="228"/>
      <c r="AV17" s="228"/>
      <c r="AW17" s="6"/>
      <c r="AX17" s="6"/>
      <c r="AY17" s="6"/>
      <c r="AZ17" s="6"/>
      <c r="BA17" s="230"/>
      <c r="BB17" s="230"/>
      <c r="BC17" s="230"/>
      <c r="BD17" s="230"/>
      <c r="BE17" s="230"/>
      <c r="BF17" s="230"/>
      <c r="BJ17" s="6"/>
      <c r="BK17" s="6"/>
      <c r="BL17" s="6"/>
      <c r="BM17" s="6"/>
      <c r="BN17" s="6"/>
      <c r="BO17" s="6"/>
      <c r="BP17" s="6"/>
      <c r="BQ17" s="6"/>
      <c r="BR17" s="6"/>
      <c r="BS17" s="6"/>
      <c r="BT17" s="6"/>
      <c r="BU17" s="6"/>
      <c r="BV17" s="6"/>
      <c r="BW17" s="6"/>
      <c r="BX17" s="6"/>
      <c r="BY17" s="6"/>
      <c r="BZ17" s="6"/>
      <c r="CA17" s="6"/>
    </row>
    <row r="18" spans="1:79" s="231" customFormat="1" ht="15.75">
      <c r="A18" s="213"/>
      <c r="B18" s="213"/>
      <c r="C18" s="213"/>
      <c r="D18" s="213"/>
      <c r="E18" s="213"/>
      <c r="F18" s="213"/>
      <c r="G18" s="214"/>
      <c r="H18" s="232"/>
      <c r="I18" s="233"/>
      <c r="J18" s="234"/>
      <c r="K18" s="234"/>
      <c r="L18" s="234"/>
      <c r="M18" s="234"/>
      <c r="N18" s="234"/>
      <c r="O18" s="235"/>
      <c r="P18" s="236"/>
      <c r="Q18" s="237"/>
      <c r="R18" s="237"/>
      <c r="S18" s="237"/>
      <c r="T18" s="237"/>
      <c r="U18" s="237"/>
      <c r="V18" s="237"/>
      <c r="W18" s="238"/>
      <c r="X18" s="238"/>
      <c r="Y18" s="239"/>
      <c r="Z18" s="239"/>
      <c r="AA18" s="239"/>
      <c r="AB18" s="240" t="s">
        <v>131</v>
      </c>
      <c r="AC18" s="241"/>
      <c r="AD18" s="241"/>
      <c r="AE18" s="241"/>
      <c r="AF18" s="241"/>
      <c r="AG18" s="241"/>
      <c r="AH18" s="241"/>
      <c r="AI18" s="241"/>
      <c r="AJ18" s="241"/>
      <c r="AK18" s="241"/>
      <c r="AL18" s="241"/>
      <c r="AM18" s="241"/>
      <c r="AN18" s="241"/>
      <c r="AO18" s="241"/>
      <c r="AP18" s="241"/>
      <c r="AQ18" s="242">
        <f t="shared" si="0"/>
        <v>0</v>
      </c>
      <c r="AR18" s="243">
        <f t="shared" si="0"/>
        <v>0</v>
      </c>
      <c r="AS18" s="228"/>
      <c r="AT18" s="228"/>
      <c r="AU18" s="228"/>
      <c r="AV18" s="228"/>
      <c r="AW18" s="6"/>
      <c r="AX18" s="6"/>
      <c r="AY18" s="6"/>
      <c r="AZ18" s="6"/>
      <c r="BA18" s="230"/>
      <c r="BB18" s="230"/>
      <c r="BC18" s="230"/>
      <c r="BD18" s="230"/>
      <c r="BE18" s="230"/>
      <c r="BF18" s="230"/>
      <c r="BJ18" s="6"/>
      <c r="BK18" s="6"/>
      <c r="BL18" s="6"/>
      <c r="BM18" s="6"/>
      <c r="BN18" s="6"/>
      <c r="BO18" s="6"/>
      <c r="BP18" s="6"/>
      <c r="BQ18" s="6"/>
      <c r="BR18" s="6"/>
      <c r="BS18" s="6"/>
      <c r="BT18" s="6"/>
      <c r="BU18" s="6"/>
      <c r="BV18" s="6"/>
      <c r="BW18" s="6"/>
      <c r="BX18" s="6"/>
      <c r="BY18" s="6"/>
      <c r="BZ18" s="6"/>
      <c r="CA18" s="6"/>
    </row>
    <row r="19" spans="1:79" s="231" customFormat="1" ht="15.75">
      <c r="A19" s="213"/>
      <c r="B19" s="213"/>
      <c r="C19" s="213"/>
      <c r="D19" s="213"/>
      <c r="E19" s="213"/>
      <c r="F19" s="213"/>
      <c r="G19" s="214"/>
      <c r="H19" s="232"/>
      <c r="I19" s="233"/>
      <c r="J19" s="234"/>
      <c r="K19" s="234"/>
      <c r="L19" s="234"/>
      <c r="M19" s="234"/>
      <c r="N19" s="234"/>
      <c r="O19" s="235"/>
      <c r="P19" s="236"/>
      <c r="Q19" s="237"/>
      <c r="R19" s="237"/>
      <c r="S19" s="237"/>
      <c r="T19" s="237"/>
      <c r="U19" s="237"/>
      <c r="V19" s="237"/>
      <c r="W19" s="238"/>
      <c r="X19" s="238"/>
      <c r="Y19" s="239"/>
      <c r="Z19" s="239"/>
      <c r="AA19" s="239"/>
      <c r="AB19" s="240" t="s">
        <v>132</v>
      </c>
      <c r="AC19" s="241"/>
      <c r="AD19" s="241"/>
      <c r="AE19" s="241"/>
      <c r="AF19" s="241"/>
      <c r="AG19" s="241"/>
      <c r="AH19" s="241"/>
      <c r="AI19" s="241"/>
      <c r="AJ19" s="241"/>
      <c r="AK19" s="241"/>
      <c r="AL19" s="241"/>
      <c r="AM19" s="241"/>
      <c r="AN19" s="241"/>
      <c r="AO19" s="241"/>
      <c r="AP19" s="241"/>
      <c r="AQ19" s="242">
        <f t="shared" si="0"/>
        <v>0</v>
      </c>
      <c r="AR19" s="243">
        <f t="shared" si="0"/>
        <v>0</v>
      </c>
      <c r="AS19" s="228"/>
      <c r="AT19" s="228"/>
      <c r="AU19" s="228"/>
      <c r="AV19" s="228"/>
      <c r="AW19" s="6"/>
      <c r="AX19" s="6"/>
      <c r="AY19" s="6"/>
      <c r="AZ19" s="6"/>
      <c r="BA19" s="230"/>
      <c r="BB19" s="230"/>
      <c r="BC19" s="230"/>
      <c r="BD19" s="230"/>
      <c r="BE19" s="230"/>
      <c r="BF19" s="230"/>
      <c r="BJ19" s="6"/>
      <c r="BK19" s="6"/>
      <c r="BL19" s="6"/>
      <c r="BM19" s="6"/>
      <c r="BN19" s="6"/>
      <c r="BO19" s="6"/>
      <c r="BP19" s="6"/>
      <c r="BQ19" s="6"/>
      <c r="BR19" s="6"/>
      <c r="BS19" s="6"/>
      <c r="BT19" s="6"/>
      <c r="BU19" s="6"/>
      <c r="BV19" s="6"/>
      <c r="BW19" s="6"/>
      <c r="BX19" s="6"/>
      <c r="BY19" s="6"/>
      <c r="BZ19" s="6"/>
      <c r="CA19" s="6"/>
    </row>
    <row r="20" spans="1:79" s="231" customFormat="1" ht="15.75">
      <c r="A20" s="213"/>
      <c r="B20" s="213"/>
      <c r="C20" s="213"/>
      <c r="D20" s="213"/>
      <c r="E20" s="213"/>
      <c r="F20" s="213"/>
      <c r="G20" s="214"/>
      <c r="H20" s="232"/>
      <c r="I20" s="233"/>
      <c r="J20" s="234"/>
      <c r="K20" s="234"/>
      <c r="L20" s="234"/>
      <c r="M20" s="234"/>
      <c r="N20" s="234"/>
      <c r="O20" s="235"/>
      <c r="P20" s="236"/>
      <c r="Q20" s="237"/>
      <c r="R20" s="237"/>
      <c r="S20" s="237"/>
      <c r="T20" s="237"/>
      <c r="U20" s="237"/>
      <c r="V20" s="237"/>
      <c r="W20" s="238"/>
      <c r="X20" s="238"/>
      <c r="Y20" s="239"/>
      <c r="Z20" s="239"/>
      <c r="AA20" s="239"/>
      <c r="AB20" s="240" t="s">
        <v>133</v>
      </c>
      <c r="AC20" s="241"/>
      <c r="AD20" s="241"/>
      <c r="AE20" s="241"/>
      <c r="AF20" s="241"/>
      <c r="AG20" s="241"/>
      <c r="AH20" s="241"/>
      <c r="AI20" s="241"/>
      <c r="AJ20" s="241"/>
      <c r="AK20" s="241"/>
      <c r="AL20" s="241"/>
      <c r="AM20" s="241"/>
      <c r="AN20" s="241"/>
      <c r="AO20" s="241"/>
      <c r="AP20" s="241"/>
      <c r="AQ20" s="242">
        <f t="shared" si="0"/>
        <v>0</v>
      </c>
      <c r="AR20" s="243">
        <f t="shared" si="0"/>
        <v>0</v>
      </c>
      <c r="AS20" s="228"/>
      <c r="AT20" s="228"/>
      <c r="AU20" s="228"/>
      <c r="AV20" s="228"/>
      <c r="AW20" s="6"/>
      <c r="AX20" s="6"/>
      <c r="AY20" s="6"/>
      <c r="AZ20" s="6"/>
      <c r="BA20" s="230"/>
      <c r="BB20" s="230"/>
      <c r="BC20" s="230"/>
      <c r="BD20" s="230"/>
      <c r="BE20" s="230"/>
      <c r="BF20" s="230"/>
      <c r="BJ20" s="6"/>
      <c r="BK20" s="6"/>
      <c r="BL20" s="6"/>
      <c r="BM20" s="6"/>
      <c r="BN20" s="6"/>
      <c r="BO20" s="6"/>
      <c r="BP20" s="6"/>
      <c r="BQ20" s="6"/>
      <c r="BR20" s="6"/>
      <c r="BS20" s="6"/>
      <c r="BT20" s="6"/>
      <c r="BU20" s="6"/>
      <c r="BV20" s="6"/>
      <c r="BW20" s="6"/>
      <c r="BX20" s="6"/>
      <c r="BY20" s="6"/>
      <c r="BZ20" s="6"/>
      <c r="CA20" s="6"/>
    </row>
    <row r="21" spans="1:79" s="231" customFormat="1" ht="15.75">
      <c r="A21" s="213"/>
      <c r="B21" s="213"/>
      <c r="C21" s="213"/>
      <c r="D21" s="213"/>
      <c r="E21" s="213"/>
      <c r="F21" s="213"/>
      <c r="G21" s="214"/>
      <c r="H21" s="232"/>
      <c r="I21" s="233"/>
      <c r="J21" s="234"/>
      <c r="K21" s="234"/>
      <c r="L21" s="234"/>
      <c r="M21" s="234"/>
      <c r="N21" s="234"/>
      <c r="O21" s="235"/>
      <c r="P21" s="236"/>
      <c r="Q21" s="237"/>
      <c r="R21" s="237"/>
      <c r="S21" s="237"/>
      <c r="T21" s="237"/>
      <c r="U21" s="237"/>
      <c r="V21" s="237"/>
      <c r="W21" s="238"/>
      <c r="X21" s="238"/>
      <c r="Y21" s="239"/>
      <c r="Z21" s="239"/>
      <c r="AA21" s="239"/>
      <c r="AB21" s="244" t="s">
        <v>134</v>
      </c>
      <c r="AC21" s="241"/>
      <c r="AD21" s="241"/>
      <c r="AE21" s="241"/>
      <c r="AF21" s="241"/>
      <c r="AG21" s="241"/>
      <c r="AH21" s="241"/>
      <c r="AI21" s="241"/>
      <c r="AJ21" s="241"/>
      <c r="AK21" s="241"/>
      <c r="AL21" s="241"/>
      <c r="AM21" s="241"/>
      <c r="AN21" s="241"/>
      <c r="AO21" s="241"/>
      <c r="AP21" s="241"/>
      <c r="AQ21" s="242">
        <f t="shared" si="0"/>
        <v>0</v>
      </c>
      <c r="AR21" s="243">
        <f t="shared" si="0"/>
        <v>0</v>
      </c>
      <c r="AS21" s="228"/>
      <c r="AT21" s="228"/>
      <c r="AU21" s="228"/>
      <c r="AV21" s="228"/>
      <c r="AW21" s="6"/>
      <c r="AX21" s="6"/>
      <c r="AY21" s="6"/>
      <c r="AZ21" s="6"/>
      <c r="BA21" s="230"/>
      <c r="BB21" s="230"/>
      <c r="BC21" s="230"/>
      <c r="BD21" s="230"/>
      <c r="BE21" s="230"/>
      <c r="BF21" s="230"/>
      <c r="BJ21" s="6"/>
      <c r="BK21" s="6"/>
      <c r="BL21" s="6"/>
      <c r="BM21" s="6"/>
      <c r="BN21" s="6"/>
      <c r="BO21" s="6"/>
      <c r="BP21" s="6"/>
      <c r="BQ21" s="6"/>
      <c r="BR21" s="6"/>
      <c r="BS21" s="6"/>
      <c r="BT21" s="6"/>
      <c r="BU21" s="6"/>
      <c r="BV21" s="6"/>
      <c r="BW21" s="6"/>
      <c r="BX21" s="6"/>
      <c r="BY21" s="6"/>
      <c r="BZ21" s="6"/>
      <c r="CA21" s="6"/>
    </row>
    <row r="22" spans="1:79" s="231" customFormat="1" ht="15.75">
      <c r="A22" s="213"/>
      <c r="B22" s="213"/>
      <c r="C22" s="213"/>
      <c r="D22" s="213"/>
      <c r="E22" s="213"/>
      <c r="F22" s="213"/>
      <c r="G22" s="214"/>
      <c r="H22" s="232"/>
      <c r="I22" s="233"/>
      <c r="J22" s="234"/>
      <c r="K22" s="234"/>
      <c r="L22" s="234"/>
      <c r="M22" s="234"/>
      <c r="N22" s="234"/>
      <c r="O22" s="235"/>
      <c r="P22" s="236"/>
      <c r="Q22" s="237"/>
      <c r="R22" s="237"/>
      <c r="S22" s="237"/>
      <c r="T22" s="237"/>
      <c r="U22" s="237"/>
      <c r="V22" s="237"/>
      <c r="W22" s="238"/>
      <c r="X22" s="238"/>
      <c r="Y22" s="239"/>
      <c r="Z22" s="239"/>
      <c r="AA22" s="239"/>
      <c r="AB22" s="245" t="s">
        <v>135</v>
      </c>
      <c r="AC22" s="246">
        <f aca="true" t="shared" si="1" ref="AC22:AR22">SUM(AC16:AC21)</f>
        <v>0</v>
      </c>
      <c r="AD22" s="246">
        <f t="shared" si="1"/>
        <v>0</v>
      </c>
      <c r="AE22" s="246">
        <f t="shared" si="1"/>
        <v>0</v>
      </c>
      <c r="AF22" s="246">
        <f t="shared" si="1"/>
        <v>0</v>
      </c>
      <c r="AG22" s="246">
        <f t="shared" si="1"/>
        <v>0</v>
      </c>
      <c r="AH22" s="246">
        <f t="shared" si="1"/>
        <v>0</v>
      </c>
      <c r="AI22" s="246">
        <f t="shared" si="1"/>
        <v>0</v>
      </c>
      <c r="AJ22" s="246">
        <f t="shared" si="1"/>
        <v>0</v>
      </c>
      <c r="AK22" s="246">
        <f t="shared" si="1"/>
        <v>0</v>
      </c>
      <c r="AL22" s="246">
        <f t="shared" si="1"/>
        <v>0</v>
      </c>
      <c r="AM22" s="246">
        <f t="shared" si="1"/>
        <v>0</v>
      </c>
      <c r="AN22" s="246">
        <f t="shared" si="1"/>
        <v>0</v>
      </c>
      <c r="AO22" s="246">
        <f t="shared" si="1"/>
        <v>0</v>
      </c>
      <c r="AP22" s="246">
        <f t="shared" si="1"/>
        <v>0</v>
      </c>
      <c r="AQ22" s="246">
        <f t="shared" si="1"/>
        <v>0</v>
      </c>
      <c r="AR22" s="247">
        <f t="shared" si="1"/>
        <v>0</v>
      </c>
      <c r="AS22" s="248"/>
      <c r="AT22" s="248"/>
      <c r="AU22" s="248"/>
      <c r="AV22" s="248"/>
      <c r="AW22" s="6"/>
      <c r="AX22" s="6"/>
      <c r="AY22" s="6"/>
      <c r="AZ22" s="6"/>
      <c r="BA22" s="230"/>
      <c r="BB22" s="230"/>
      <c r="BC22" s="230"/>
      <c r="BD22" s="230"/>
      <c r="BE22" s="230"/>
      <c r="BF22" s="230"/>
      <c r="BJ22" s="6"/>
      <c r="BK22" s="6"/>
      <c r="BL22" s="6"/>
      <c r="BM22" s="6"/>
      <c r="BN22" s="6"/>
      <c r="BO22" s="6"/>
      <c r="BP22" s="6"/>
      <c r="BQ22" s="6"/>
      <c r="BR22" s="6"/>
      <c r="BS22" s="6"/>
      <c r="BT22" s="6"/>
      <c r="BU22" s="6"/>
      <c r="BV22" s="6"/>
      <c r="BW22" s="6"/>
      <c r="BX22" s="6"/>
      <c r="BY22" s="6"/>
      <c r="BZ22" s="6"/>
      <c r="CA22" s="6"/>
    </row>
    <row r="23" spans="1:79" s="231" customFormat="1" ht="15.75">
      <c r="A23" s="213"/>
      <c r="B23" s="213"/>
      <c r="C23" s="213"/>
      <c r="D23" s="213"/>
      <c r="E23" s="213"/>
      <c r="F23" s="213"/>
      <c r="G23" s="214"/>
      <c r="H23" s="232"/>
      <c r="I23" s="233"/>
      <c r="J23" s="234"/>
      <c r="K23" s="234"/>
      <c r="L23" s="234"/>
      <c r="M23" s="234"/>
      <c r="N23" s="234"/>
      <c r="O23" s="235"/>
      <c r="P23" s="236"/>
      <c r="Q23" s="237"/>
      <c r="R23" s="237"/>
      <c r="S23" s="237"/>
      <c r="T23" s="237"/>
      <c r="U23" s="237"/>
      <c r="V23" s="237"/>
      <c r="W23" s="238"/>
      <c r="X23" s="238"/>
      <c r="Y23" s="239"/>
      <c r="Z23" s="239"/>
      <c r="AA23" s="239"/>
      <c r="AB23" s="240" t="s">
        <v>136</v>
      </c>
      <c r="AC23" s="241"/>
      <c r="AD23" s="241"/>
      <c r="AE23" s="241"/>
      <c r="AF23" s="241"/>
      <c r="AG23" s="241"/>
      <c r="AH23" s="241"/>
      <c r="AI23" s="241"/>
      <c r="AJ23" s="241"/>
      <c r="AK23" s="241"/>
      <c r="AL23" s="241"/>
      <c r="AM23" s="241"/>
      <c r="AN23" s="241"/>
      <c r="AO23" s="241"/>
      <c r="AP23" s="241"/>
      <c r="AQ23" s="242">
        <f>+AC23+AE23+AG23+AI23+AK23+AM23+AO23</f>
        <v>0</v>
      </c>
      <c r="AR23" s="243">
        <f aca="true" t="shared" si="2" ref="AR23:AR29">+AD23+AF23+AH23+AJ23+AL23+AN23+AP23</f>
        <v>0</v>
      </c>
      <c r="AS23" s="228"/>
      <c r="AT23" s="228"/>
      <c r="AU23" s="228"/>
      <c r="AV23" s="228"/>
      <c r="AW23" s="6"/>
      <c r="AX23" s="6"/>
      <c r="AY23" s="6"/>
      <c r="AZ23" s="6"/>
      <c r="BA23" s="230"/>
      <c r="BB23" s="230"/>
      <c r="BC23" s="230"/>
      <c r="BD23" s="230"/>
      <c r="BE23" s="230"/>
      <c r="BF23" s="230"/>
      <c r="BJ23" s="6"/>
      <c r="BK23" s="6"/>
      <c r="BL23" s="6"/>
      <c r="BM23" s="6"/>
      <c r="BN23" s="6"/>
      <c r="BO23" s="6"/>
      <c r="BP23" s="6"/>
      <c r="BQ23" s="6"/>
      <c r="BR23" s="6"/>
      <c r="BS23" s="6"/>
      <c r="BT23" s="6"/>
      <c r="BU23" s="6"/>
      <c r="BV23" s="6"/>
      <c r="BW23" s="6"/>
      <c r="BX23" s="6"/>
      <c r="BY23" s="6"/>
      <c r="BZ23" s="6"/>
      <c r="CA23" s="6"/>
    </row>
    <row r="24" spans="1:79" s="231" customFormat="1" ht="15.75">
      <c r="A24" s="213"/>
      <c r="B24" s="213"/>
      <c r="C24" s="213"/>
      <c r="D24" s="213"/>
      <c r="E24" s="213"/>
      <c r="F24" s="213"/>
      <c r="G24" s="214"/>
      <c r="H24" s="232"/>
      <c r="I24" s="233"/>
      <c r="J24" s="234"/>
      <c r="K24" s="234"/>
      <c r="L24" s="234"/>
      <c r="M24" s="234"/>
      <c r="N24" s="234"/>
      <c r="O24" s="235"/>
      <c r="P24" s="236"/>
      <c r="Q24" s="237"/>
      <c r="R24" s="237"/>
      <c r="S24" s="237"/>
      <c r="T24" s="237"/>
      <c r="U24" s="237"/>
      <c r="V24" s="237"/>
      <c r="W24" s="238"/>
      <c r="X24" s="238"/>
      <c r="Y24" s="239"/>
      <c r="Z24" s="239"/>
      <c r="AA24" s="239"/>
      <c r="AB24" s="240" t="s">
        <v>137</v>
      </c>
      <c r="AC24" s="241"/>
      <c r="AD24" s="241"/>
      <c r="AE24" s="241"/>
      <c r="AF24" s="241"/>
      <c r="AG24" s="241"/>
      <c r="AH24" s="241"/>
      <c r="AI24" s="241"/>
      <c r="AJ24" s="241"/>
      <c r="AK24" s="241"/>
      <c r="AL24" s="241"/>
      <c r="AM24" s="241"/>
      <c r="AN24" s="241"/>
      <c r="AO24" s="241"/>
      <c r="AP24" s="241"/>
      <c r="AQ24" s="242">
        <f aca="true" t="shared" si="3" ref="AQ24:AQ29">+AC24+AE24+AG24+AI24+AK24+AM24+AO24</f>
        <v>0</v>
      </c>
      <c r="AR24" s="243">
        <f t="shared" si="2"/>
        <v>0</v>
      </c>
      <c r="AS24" s="228"/>
      <c r="AT24" s="228"/>
      <c r="AU24" s="228"/>
      <c r="AV24" s="228"/>
      <c r="AW24" s="6"/>
      <c r="AX24" s="6"/>
      <c r="AY24" s="6"/>
      <c r="AZ24" s="6"/>
      <c r="BA24" s="230"/>
      <c r="BB24" s="230"/>
      <c r="BC24" s="230"/>
      <c r="BD24" s="230"/>
      <c r="BE24" s="230"/>
      <c r="BF24" s="230"/>
      <c r="BJ24" s="6"/>
      <c r="BK24" s="6"/>
      <c r="BL24" s="6"/>
      <c r="BM24" s="6"/>
      <c r="BN24" s="6"/>
      <c r="BO24" s="6"/>
      <c r="BP24" s="6"/>
      <c r="BQ24" s="6"/>
      <c r="BR24" s="6"/>
      <c r="BS24" s="6"/>
      <c r="BT24" s="6"/>
      <c r="BU24" s="6"/>
      <c r="BV24" s="6"/>
      <c r="BW24" s="6"/>
      <c r="BX24" s="6"/>
      <c r="BY24" s="6"/>
      <c r="BZ24" s="6"/>
      <c r="CA24" s="6"/>
    </row>
    <row r="25" spans="1:79" s="231" customFormat="1" ht="15.75">
      <c r="A25" s="213"/>
      <c r="B25" s="213"/>
      <c r="C25" s="213"/>
      <c r="D25" s="213"/>
      <c r="E25" s="213"/>
      <c r="F25" s="213"/>
      <c r="G25" s="214"/>
      <c r="H25" s="232"/>
      <c r="I25" s="233"/>
      <c r="J25" s="234"/>
      <c r="K25" s="234"/>
      <c r="L25" s="234"/>
      <c r="M25" s="234"/>
      <c r="N25" s="234"/>
      <c r="O25" s="235"/>
      <c r="P25" s="236"/>
      <c r="Q25" s="237"/>
      <c r="R25" s="237"/>
      <c r="S25" s="237"/>
      <c r="T25" s="237"/>
      <c r="U25" s="237"/>
      <c r="V25" s="237"/>
      <c r="W25" s="238"/>
      <c r="X25" s="238"/>
      <c r="Y25" s="239"/>
      <c r="Z25" s="239"/>
      <c r="AA25" s="239"/>
      <c r="AB25" s="244" t="s">
        <v>138</v>
      </c>
      <c r="AC25" s="241"/>
      <c r="AD25" s="241"/>
      <c r="AE25" s="241"/>
      <c r="AF25" s="241"/>
      <c r="AG25" s="241"/>
      <c r="AH25" s="241"/>
      <c r="AI25" s="241"/>
      <c r="AJ25" s="241"/>
      <c r="AK25" s="241"/>
      <c r="AL25" s="241"/>
      <c r="AM25" s="241"/>
      <c r="AN25" s="241"/>
      <c r="AO25" s="241"/>
      <c r="AP25" s="241"/>
      <c r="AQ25" s="242">
        <f t="shared" si="3"/>
        <v>0</v>
      </c>
      <c r="AR25" s="243">
        <f t="shared" si="2"/>
        <v>0</v>
      </c>
      <c r="AS25" s="228"/>
      <c r="AT25" s="228"/>
      <c r="AU25" s="228"/>
      <c r="AV25" s="228"/>
      <c r="AW25" s="6"/>
      <c r="AX25" s="6"/>
      <c r="AY25" s="6"/>
      <c r="AZ25" s="6"/>
      <c r="BA25" s="230"/>
      <c r="BB25" s="230"/>
      <c r="BC25" s="230"/>
      <c r="BD25" s="230"/>
      <c r="BE25" s="230"/>
      <c r="BF25" s="230"/>
      <c r="BJ25" s="6"/>
      <c r="BK25" s="6"/>
      <c r="BL25" s="6"/>
      <c r="BM25" s="6"/>
      <c r="BN25" s="6"/>
      <c r="BO25" s="6"/>
      <c r="BP25" s="6"/>
      <c r="BQ25" s="6"/>
      <c r="BR25" s="6"/>
      <c r="BS25" s="6"/>
      <c r="BT25" s="6"/>
      <c r="BU25" s="6"/>
      <c r="BV25" s="6"/>
      <c r="BW25" s="6"/>
      <c r="BX25" s="6"/>
      <c r="BY25" s="6"/>
      <c r="BZ25" s="6"/>
      <c r="CA25" s="6"/>
    </row>
    <row r="26" spans="1:79" s="231" customFormat="1" ht="15.75">
      <c r="A26" s="213"/>
      <c r="B26" s="213"/>
      <c r="C26" s="213"/>
      <c r="D26" s="213"/>
      <c r="E26" s="213"/>
      <c r="F26" s="213"/>
      <c r="G26" s="214"/>
      <c r="H26" s="232"/>
      <c r="I26" s="233"/>
      <c r="J26" s="234"/>
      <c r="K26" s="234"/>
      <c r="L26" s="234"/>
      <c r="M26" s="234"/>
      <c r="N26" s="234"/>
      <c r="O26" s="235"/>
      <c r="P26" s="236"/>
      <c r="Q26" s="237"/>
      <c r="R26" s="237"/>
      <c r="S26" s="237"/>
      <c r="T26" s="237"/>
      <c r="U26" s="237"/>
      <c r="V26" s="237"/>
      <c r="W26" s="238"/>
      <c r="X26" s="238"/>
      <c r="Y26" s="239"/>
      <c r="Z26" s="239"/>
      <c r="AA26" s="239"/>
      <c r="AB26" s="244" t="s">
        <v>139</v>
      </c>
      <c r="AC26" s="241"/>
      <c r="AD26" s="241"/>
      <c r="AE26" s="241"/>
      <c r="AF26" s="241"/>
      <c r="AG26" s="241"/>
      <c r="AH26" s="241"/>
      <c r="AI26" s="241"/>
      <c r="AJ26" s="241"/>
      <c r="AK26" s="241"/>
      <c r="AL26" s="241"/>
      <c r="AM26" s="241"/>
      <c r="AN26" s="241"/>
      <c r="AO26" s="241"/>
      <c r="AP26" s="241"/>
      <c r="AQ26" s="242">
        <f t="shared" si="3"/>
        <v>0</v>
      </c>
      <c r="AR26" s="243">
        <f t="shared" si="2"/>
        <v>0</v>
      </c>
      <c r="AS26" s="228"/>
      <c r="AT26" s="228"/>
      <c r="AU26" s="228"/>
      <c r="AV26" s="228"/>
      <c r="AW26" s="6"/>
      <c r="AX26" s="6"/>
      <c r="AY26" s="6"/>
      <c r="AZ26" s="6"/>
      <c r="BA26" s="230"/>
      <c r="BB26" s="230"/>
      <c r="BC26" s="230"/>
      <c r="BD26" s="230"/>
      <c r="BE26" s="230"/>
      <c r="BF26" s="230"/>
      <c r="BJ26" s="6"/>
      <c r="BK26" s="6"/>
      <c r="BL26" s="6"/>
      <c r="BM26" s="6"/>
      <c r="BN26" s="6"/>
      <c r="BO26" s="6"/>
      <c r="BP26" s="6"/>
      <c r="BQ26" s="6"/>
      <c r="BR26" s="6"/>
      <c r="BS26" s="6"/>
      <c r="BT26" s="6"/>
      <c r="BU26" s="6"/>
      <c r="BV26" s="6"/>
      <c r="BW26" s="6"/>
      <c r="BX26" s="6"/>
      <c r="BY26" s="6"/>
      <c r="BZ26" s="6"/>
      <c r="CA26" s="6"/>
    </row>
    <row r="27" spans="1:79" s="231" customFormat="1" ht="15.75">
      <c r="A27" s="213"/>
      <c r="B27" s="213"/>
      <c r="C27" s="213"/>
      <c r="D27" s="213"/>
      <c r="E27" s="213"/>
      <c r="F27" s="213"/>
      <c r="G27" s="214"/>
      <c r="H27" s="232"/>
      <c r="I27" s="233"/>
      <c r="J27" s="234"/>
      <c r="K27" s="234"/>
      <c r="L27" s="234"/>
      <c r="M27" s="234"/>
      <c r="N27" s="234"/>
      <c r="O27" s="235"/>
      <c r="P27" s="236"/>
      <c r="Q27" s="237"/>
      <c r="R27" s="237"/>
      <c r="S27" s="237"/>
      <c r="T27" s="237"/>
      <c r="U27" s="237"/>
      <c r="V27" s="237"/>
      <c r="W27" s="238"/>
      <c r="X27" s="238"/>
      <c r="Y27" s="239"/>
      <c r="Z27" s="239"/>
      <c r="AA27" s="239"/>
      <c r="AB27" s="244" t="s">
        <v>140</v>
      </c>
      <c r="AC27" s="241"/>
      <c r="AD27" s="241"/>
      <c r="AE27" s="241"/>
      <c r="AF27" s="241"/>
      <c r="AG27" s="241"/>
      <c r="AH27" s="241"/>
      <c r="AI27" s="241"/>
      <c r="AJ27" s="241"/>
      <c r="AK27" s="241"/>
      <c r="AL27" s="241"/>
      <c r="AM27" s="241"/>
      <c r="AN27" s="241"/>
      <c r="AO27" s="241"/>
      <c r="AP27" s="241"/>
      <c r="AQ27" s="242">
        <f t="shared" si="3"/>
        <v>0</v>
      </c>
      <c r="AR27" s="243">
        <f t="shared" si="2"/>
        <v>0</v>
      </c>
      <c r="AS27" s="228"/>
      <c r="AT27" s="228"/>
      <c r="AU27" s="228"/>
      <c r="AV27" s="228"/>
      <c r="AW27" s="6"/>
      <c r="AX27" s="6"/>
      <c r="AY27" s="6"/>
      <c r="AZ27" s="6"/>
      <c r="BA27" s="230"/>
      <c r="BB27" s="230"/>
      <c r="BC27" s="230"/>
      <c r="BD27" s="230"/>
      <c r="BE27" s="230"/>
      <c r="BF27" s="230"/>
      <c r="BJ27" s="6"/>
      <c r="BK27" s="6"/>
      <c r="BL27" s="6"/>
      <c r="BM27" s="6"/>
      <c r="BN27" s="6"/>
      <c r="BO27" s="6"/>
      <c r="BP27" s="6"/>
      <c r="BQ27" s="6"/>
      <c r="BR27" s="6"/>
      <c r="BS27" s="6"/>
      <c r="BT27" s="6"/>
      <c r="BU27" s="6"/>
      <c r="BV27" s="6"/>
      <c r="BW27" s="6"/>
      <c r="BX27" s="6"/>
      <c r="BY27" s="6"/>
      <c r="BZ27" s="6"/>
      <c r="CA27" s="6"/>
    </row>
    <row r="28" spans="1:79" s="231" customFormat="1" ht="15.75">
      <c r="A28" s="213"/>
      <c r="B28" s="213"/>
      <c r="C28" s="213"/>
      <c r="D28" s="213"/>
      <c r="E28" s="213"/>
      <c r="F28" s="213"/>
      <c r="G28" s="214"/>
      <c r="H28" s="232"/>
      <c r="I28" s="233"/>
      <c r="J28" s="234"/>
      <c r="K28" s="234"/>
      <c r="L28" s="234"/>
      <c r="M28" s="234"/>
      <c r="N28" s="234"/>
      <c r="O28" s="235"/>
      <c r="P28" s="236"/>
      <c r="Q28" s="237"/>
      <c r="R28" s="237"/>
      <c r="S28" s="237"/>
      <c r="T28" s="237"/>
      <c r="U28" s="237"/>
      <c r="V28" s="237"/>
      <c r="W28" s="238"/>
      <c r="X28" s="238"/>
      <c r="Y28" s="239"/>
      <c r="Z28" s="239"/>
      <c r="AA28" s="239"/>
      <c r="AB28" s="244" t="s">
        <v>141</v>
      </c>
      <c r="AC28" s="241"/>
      <c r="AD28" s="241"/>
      <c r="AE28" s="241"/>
      <c r="AF28" s="241"/>
      <c r="AG28" s="241"/>
      <c r="AH28" s="241"/>
      <c r="AI28" s="241"/>
      <c r="AJ28" s="241"/>
      <c r="AK28" s="241"/>
      <c r="AL28" s="241"/>
      <c r="AM28" s="241"/>
      <c r="AN28" s="241"/>
      <c r="AO28" s="241"/>
      <c r="AP28" s="241"/>
      <c r="AQ28" s="242">
        <f t="shared" si="3"/>
        <v>0</v>
      </c>
      <c r="AR28" s="243">
        <f t="shared" si="2"/>
        <v>0</v>
      </c>
      <c r="AS28" s="228"/>
      <c r="AT28" s="228"/>
      <c r="AU28" s="228"/>
      <c r="AV28" s="228"/>
      <c r="AW28" s="6"/>
      <c r="AX28" s="6"/>
      <c r="AY28" s="6"/>
      <c r="AZ28" s="6"/>
      <c r="BA28" s="230"/>
      <c r="BB28" s="230"/>
      <c r="BC28" s="230"/>
      <c r="BD28" s="230"/>
      <c r="BE28" s="230"/>
      <c r="BF28" s="230"/>
      <c r="BJ28" s="6"/>
      <c r="BK28" s="6"/>
      <c r="BL28" s="6"/>
      <c r="BM28" s="6"/>
      <c r="BN28" s="6"/>
      <c r="BO28" s="6"/>
      <c r="BP28" s="6"/>
      <c r="BQ28" s="6"/>
      <c r="BR28" s="6"/>
      <c r="BS28" s="6"/>
      <c r="BT28" s="6"/>
      <c r="BU28" s="6"/>
      <c r="BV28" s="6"/>
      <c r="BW28" s="6"/>
      <c r="BX28" s="6"/>
      <c r="BY28" s="6"/>
      <c r="BZ28" s="6"/>
      <c r="CA28" s="6"/>
    </row>
    <row r="29" spans="1:79" s="231" customFormat="1" ht="15.75">
      <c r="A29" s="213"/>
      <c r="B29" s="213"/>
      <c r="C29" s="213"/>
      <c r="D29" s="213"/>
      <c r="E29" s="213"/>
      <c r="F29" s="213"/>
      <c r="G29" s="214"/>
      <c r="H29" s="232"/>
      <c r="I29" s="233"/>
      <c r="J29" s="234"/>
      <c r="K29" s="234"/>
      <c r="L29" s="234"/>
      <c r="M29" s="234"/>
      <c r="N29" s="234"/>
      <c r="O29" s="235"/>
      <c r="P29" s="236"/>
      <c r="Q29" s="237"/>
      <c r="R29" s="237"/>
      <c r="S29" s="237"/>
      <c r="T29" s="237"/>
      <c r="U29" s="237"/>
      <c r="V29" s="237"/>
      <c r="W29" s="238"/>
      <c r="X29" s="238"/>
      <c r="Y29" s="239"/>
      <c r="Z29" s="239"/>
      <c r="AA29" s="239"/>
      <c r="AB29" s="244" t="s">
        <v>142</v>
      </c>
      <c r="AC29" s="241"/>
      <c r="AD29" s="241"/>
      <c r="AE29" s="241"/>
      <c r="AF29" s="241"/>
      <c r="AG29" s="241"/>
      <c r="AH29" s="241"/>
      <c r="AI29" s="241"/>
      <c r="AJ29" s="241"/>
      <c r="AK29" s="241"/>
      <c r="AL29" s="241"/>
      <c r="AM29" s="241"/>
      <c r="AN29" s="241"/>
      <c r="AO29" s="241"/>
      <c r="AP29" s="241"/>
      <c r="AQ29" s="242">
        <f t="shared" si="3"/>
        <v>0</v>
      </c>
      <c r="AR29" s="243">
        <f t="shared" si="2"/>
        <v>0</v>
      </c>
      <c r="AS29" s="228"/>
      <c r="AT29" s="228"/>
      <c r="AU29" s="228"/>
      <c r="AV29" s="228"/>
      <c r="AW29" s="6"/>
      <c r="AX29" s="6"/>
      <c r="AY29" s="6"/>
      <c r="AZ29" s="6"/>
      <c r="BA29" s="230"/>
      <c r="BB29" s="230"/>
      <c r="BC29" s="230"/>
      <c r="BD29" s="230"/>
      <c r="BE29" s="230"/>
      <c r="BF29" s="230"/>
      <c r="BJ29" s="6"/>
      <c r="BK29" s="6"/>
      <c r="BL29" s="6"/>
      <c r="BM29" s="6"/>
      <c r="BN29" s="6"/>
      <c r="BO29" s="6"/>
      <c r="BP29" s="6"/>
      <c r="BQ29" s="6"/>
      <c r="BR29" s="6"/>
      <c r="BS29" s="6"/>
      <c r="BT29" s="6"/>
      <c r="BU29" s="6"/>
      <c r="BV29" s="6"/>
      <c r="BW29" s="6"/>
      <c r="BX29" s="6"/>
      <c r="BY29" s="6"/>
      <c r="BZ29" s="6"/>
      <c r="CA29" s="6"/>
    </row>
    <row r="30" spans="1:79" s="231" customFormat="1" ht="15.75">
      <c r="A30" s="213"/>
      <c r="B30" s="213"/>
      <c r="C30" s="213"/>
      <c r="D30" s="213"/>
      <c r="E30" s="213"/>
      <c r="F30" s="213"/>
      <c r="G30" s="214"/>
      <c r="H30" s="232"/>
      <c r="I30" s="233"/>
      <c r="J30" s="234"/>
      <c r="K30" s="234"/>
      <c r="L30" s="234"/>
      <c r="M30" s="234"/>
      <c r="N30" s="234"/>
      <c r="O30" s="235"/>
      <c r="P30" s="236"/>
      <c r="Q30" s="237"/>
      <c r="R30" s="237"/>
      <c r="S30" s="237"/>
      <c r="T30" s="237"/>
      <c r="U30" s="237"/>
      <c r="V30" s="237"/>
      <c r="W30" s="238"/>
      <c r="X30" s="238"/>
      <c r="Y30" s="239"/>
      <c r="Z30" s="239"/>
      <c r="AA30" s="239"/>
      <c r="AB30" s="245" t="s">
        <v>143</v>
      </c>
      <c r="AC30" s="246">
        <f aca="true" t="shared" si="4" ref="AC30:AR30">SUM(AC24:AC29)+IF(AC22=0,AC23,AC22)</f>
        <v>0</v>
      </c>
      <c r="AD30" s="246">
        <f t="shared" si="4"/>
        <v>0</v>
      </c>
      <c r="AE30" s="246">
        <f t="shared" si="4"/>
        <v>0</v>
      </c>
      <c r="AF30" s="246">
        <f t="shared" si="4"/>
        <v>0</v>
      </c>
      <c r="AG30" s="246">
        <f t="shared" si="4"/>
        <v>0</v>
      </c>
      <c r="AH30" s="246">
        <f t="shared" si="4"/>
        <v>0</v>
      </c>
      <c r="AI30" s="246">
        <f t="shared" si="4"/>
        <v>0</v>
      </c>
      <c r="AJ30" s="246">
        <f t="shared" si="4"/>
        <v>0</v>
      </c>
      <c r="AK30" s="246">
        <f t="shared" si="4"/>
        <v>0</v>
      </c>
      <c r="AL30" s="246">
        <f t="shared" si="4"/>
        <v>0</v>
      </c>
      <c r="AM30" s="246">
        <f t="shared" si="4"/>
        <v>0</v>
      </c>
      <c r="AN30" s="246">
        <f t="shared" si="4"/>
        <v>0</v>
      </c>
      <c r="AO30" s="246">
        <f t="shared" si="4"/>
        <v>0</v>
      </c>
      <c r="AP30" s="246">
        <f t="shared" si="4"/>
        <v>0</v>
      </c>
      <c r="AQ30" s="246">
        <f t="shared" si="4"/>
        <v>0</v>
      </c>
      <c r="AR30" s="247">
        <f t="shared" si="4"/>
        <v>0</v>
      </c>
      <c r="AS30" s="248"/>
      <c r="AT30" s="248"/>
      <c r="AU30" s="248"/>
      <c r="AV30" s="248"/>
      <c r="AW30" s="6"/>
      <c r="AX30" s="6"/>
      <c r="AY30" s="6"/>
      <c r="AZ30" s="6"/>
      <c r="BA30" s="230"/>
      <c r="BB30" s="230"/>
      <c r="BC30" s="230"/>
      <c r="BD30" s="230"/>
      <c r="BE30" s="230"/>
      <c r="BF30" s="230"/>
      <c r="BJ30" s="6"/>
      <c r="BK30" s="6"/>
      <c r="BL30" s="6"/>
      <c r="BM30" s="6"/>
      <c r="BN30" s="6"/>
      <c r="BO30" s="6"/>
      <c r="BP30" s="6"/>
      <c r="BQ30" s="6"/>
      <c r="BR30" s="6"/>
      <c r="BS30" s="6"/>
      <c r="BT30" s="6"/>
      <c r="BU30" s="6"/>
      <c r="BV30" s="6"/>
      <c r="BW30" s="6"/>
      <c r="BX30" s="6"/>
      <c r="BY30" s="6"/>
      <c r="BZ30" s="6"/>
      <c r="CA30" s="6"/>
    </row>
    <row r="31" spans="1:79" s="231" customFormat="1" ht="15.75" customHeight="1" thickBot="1">
      <c r="A31" s="213"/>
      <c r="B31" s="213"/>
      <c r="C31" s="213"/>
      <c r="D31" s="213"/>
      <c r="E31" s="213"/>
      <c r="F31" s="213"/>
      <c r="G31" s="214"/>
      <c r="H31" s="249"/>
      <c r="I31" s="250"/>
      <c r="J31" s="251"/>
      <c r="K31" s="251"/>
      <c r="L31" s="251"/>
      <c r="M31" s="251"/>
      <c r="N31" s="251"/>
      <c r="O31" s="252"/>
      <c r="P31" s="253"/>
      <c r="Q31" s="254"/>
      <c r="R31" s="254"/>
      <c r="S31" s="254"/>
      <c r="T31" s="254"/>
      <c r="U31" s="254"/>
      <c r="V31" s="254"/>
      <c r="W31" s="255"/>
      <c r="X31" s="255"/>
      <c r="Y31" s="256"/>
      <c r="Z31" s="256"/>
      <c r="AA31" s="256"/>
      <c r="AB31" s="257" t="s">
        <v>144</v>
      </c>
      <c r="AC31" s="258"/>
      <c r="AD31" s="258"/>
      <c r="AE31" s="258"/>
      <c r="AF31" s="258"/>
      <c r="AG31" s="258"/>
      <c r="AH31" s="258"/>
      <c r="AI31" s="258"/>
      <c r="AJ31" s="258"/>
      <c r="AK31" s="258"/>
      <c r="AL31" s="258"/>
      <c r="AM31" s="258"/>
      <c r="AN31" s="258"/>
      <c r="AO31" s="258"/>
      <c r="AP31" s="258"/>
      <c r="AQ31" s="259">
        <f>+AC31+AE31+AG31+AI31+AK31+AM31+AO31</f>
        <v>0</v>
      </c>
      <c r="AR31" s="260">
        <f>+AD31+AF31+AH31+AJ31+AL31+AN31+AP31</f>
        <v>0</v>
      </c>
      <c r="AS31" s="228"/>
      <c r="AT31" s="228"/>
      <c r="AU31" s="228"/>
      <c r="AV31" s="228"/>
      <c r="AW31" s="6"/>
      <c r="AX31" s="6"/>
      <c r="AY31" s="6"/>
      <c r="AZ31" s="6"/>
      <c r="BA31" s="230"/>
      <c r="BB31" s="230"/>
      <c r="BC31" s="230"/>
      <c r="BD31" s="230"/>
      <c r="BE31" s="230"/>
      <c r="BF31" s="230"/>
      <c r="BJ31" s="6"/>
      <c r="BK31" s="6"/>
      <c r="BL31" s="6"/>
      <c r="BM31" s="6"/>
      <c r="BN31" s="6"/>
      <c r="BO31" s="6"/>
      <c r="BP31" s="6"/>
      <c r="BQ31" s="6"/>
      <c r="BR31" s="6"/>
      <c r="BS31" s="6"/>
      <c r="BT31" s="6"/>
      <c r="BU31" s="6"/>
      <c r="BV31" s="6"/>
      <c r="BW31" s="6"/>
      <c r="BX31" s="6"/>
      <c r="BY31" s="6"/>
      <c r="BZ31" s="6"/>
      <c r="CA31" s="6"/>
    </row>
    <row r="32" spans="7:58" s="261" customFormat="1" ht="15">
      <c r="G32" s="262"/>
      <c r="H32" s="262"/>
      <c r="I32" s="262"/>
      <c r="J32" s="262"/>
      <c r="K32" s="262"/>
      <c r="L32" s="262"/>
      <c r="M32" s="262"/>
      <c r="N32" s="262"/>
      <c r="O32" s="262"/>
      <c r="P32" s="262"/>
      <c r="Q32" s="263">
        <f aca="true" t="shared" si="5" ref="Q32:V32">SUBTOTAL(9,Q16:Q31)</f>
        <v>18000000000</v>
      </c>
      <c r="R32" s="263">
        <f t="shared" si="5"/>
        <v>20188000000</v>
      </c>
      <c r="S32" s="263">
        <f t="shared" si="5"/>
        <v>12271370193</v>
      </c>
      <c r="T32" s="263">
        <f t="shared" si="5"/>
        <v>859610063</v>
      </c>
      <c r="U32" s="263">
        <f t="shared" si="5"/>
        <v>8896373085</v>
      </c>
      <c r="V32" s="263">
        <f t="shared" si="5"/>
        <v>2863903357</v>
      </c>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4"/>
      <c r="AT32" s="264"/>
      <c r="AU32" s="264"/>
      <c r="AV32" s="264"/>
      <c r="AW32" s="265"/>
      <c r="AX32" s="265"/>
      <c r="AY32" s="265"/>
      <c r="AZ32" s="265"/>
      <c r="BA32" s="263">
        <f aca="true" t="shared" si="6" ref="BA32:BF32">SUBTOTAL(9,BA16:BA31)</f>
        <v>18000000000</v>
      </c>
      <c r="BB32" s="263">
        <f t="shared" si="6"/>
        <v>20188000000</v>
      </c>
      <c r="BC32" s="263">
        <f t="shared" si="6"/>
        <v>12271370193</v>
      </c>
      <c r="BD32" s="263">
        <f t="shared" si="6"/>
        <v>859610063</v>
      </c>
      <c r="BE32" s="263">
        <f t="shared" si="6"/>
        <v>8896373085</v>
      </c>
      <c r="BF32" s="263">
        <f t="shared" si="6"/>
        <v>2863903357</v>
      </c>
    </row>
    <row r="33" spans="17:58" ht="15">
      <c r="Q33" s="266"/>
      <c r="R33" s="266"/>
      <c r="S33" s="266"/>
      <c r="T33" s="266"/>
      <c r="U33" s="266"/>
      <c r="V33" s="266"/>
      <c r="AB33" s="6"/>
      <c r="AC33" s="6"/>
      <c r="AD33" s="6"/>
      <c r="AE33" s="6"/>
      <c r="AF33" s="6"/>
      <c r="AG33" s="6"/>
      <c r="AH33" s="6"/>
      <c r="AI33" s="6"/>
      <c r="AJ33" s="6"/>
      <c r="AK33" s="6"/>
      <c r="AL33" s="6"/>
      <c r="AM33" s="6"/>
      <c r="AN33" s="6"/>
      <c r="AO33" s="6"/>
      <c r="AP33" s="6"/>
      <c r="AQ33" s="6"/>
      <c r="AR33" s="6"/>
      <c r="BA33" s="6"/>
      <c r="BB33" s="230"/>
      <c r="BC33" s="230"/>
      <c r="BD33" s="230"/>
      <c r="BE33" s="230"/>
      <c r="BF33" s="230"/>
    </row>
    <row r="34" spans="17:53" ht="15">
      <c r="Q34" s="267"/>
      <c r="R34" s="229"/>
      <c r="S34" s="267"/>
      <c r="T34" s="267"/>
      <c r="U34" s="267"/>
      <c r="V34" s="267"/>
      <c r="AB34" s="6"/>
      <c r="AC34" s="6"/>
      <c r="AD34" s="6"/>
      <c r="AE34" s="6"/>
      <c r="AF34" s="6"/>
      <c r="AG34" s="6"/>
      <c r="AH34" s="6"/>
      <c r="AI34" s="6"/>
      <c r="AJ34" s="6"/>
      <c r="AK34" s="6"/>
      <c r="AL34" s="6"/>
      <c r="AM34" s="6"/>
      <c r="AN34" s="6"/>
      <c r="AO34" s="6"/>
      <c r="AP34" s="6"/>
      <c r="AQ34" s="6"/>
      <c r="AR34" s="6"/>
      <c r="BA34" s="6"/>
    </row>
    <row r="35" spans="20:53" ht="15">
      <c r="T35" s="268"/>
      <c r="AB35" s="6"/>
      <c r="AC35" s="6"/>
      <c r="AD35" s="6"/>
      <c r="AE35" s="6"/>
      <c r="AF35" s="6"/>
      <c r="AG35" s="6"/>
      <c r="AH35" s="6"/>
      <c r="AI35" s="6"/>
      <c r="AJ35" s="6"/>
      <c r="AK35" s="6"/>
      <c r="AL35" s="6"/>
      <c r="AM35" s="6"/>
      <c r="AN35" s="6"/>
      <c r="AO35" s="6"/>
      <c r="AP35" s="6"/>
      <c r="AQ35" s="6"/>
      <c r="AR35" s="6"/>
      <c r="BA35" s="6"/>
    </row>
    <row r="36" spans="18:53" ht="15">
      <c r="R36" s="269"/>
      <c r="S36" s="270">
        <f>+S33-T33</f>
        <v>0</v>
      </c>
      <c r="AB36" s="6"/>
      <c r="AC36" s="6"/>
      <c r="AD36" s="6"/>
      <c r="AE36" s="6"/>
      <c r="AF36" s="6"/>
      <c r="AG36" s="6"/>
      <c r="AH36" s="6"/>
      <c r="AI36" s="6"/>
      <c r="AJ36" s="6"/>
      <c r="AK36" s="6"/>
      <c r="AL36" s="6"/>
      <c r="AM36" s="6"/>
      <c r="AN36" s="6"/>
      <c r="AO36" s="6"/>
      <c r="AP36" s="6"/>
      <c r="AQ36" s="6"/>
      <c r="AR36" s="6"/>
      <c r="BA36" s="6"/>
    </row>
    <row r="37" spans="28:53" ht="15">
      <c r="AB37" s="6"/>
      <c r="AC37" s="6"/>
      <c r="AD37" s="6"/>
      <c r="AE37" s="6"/>
      <c r="AF37" s="6"/>
      <c r="AG37" s="6"/>
      <c r="AH37" s="6"/>
      <c r="AI37" s="6"/>
      <c r="AJ37" s="6"/>
      <c r="AK37" s="6"/>
      <c r="AL37" s="6"/>
      <c r="AM37" s="6"/>
      <c r="AN37" s="6"/>
      <c r="AO37" s="6"/>
      <c r="AP37" s="6"/>
      <c r="AQ37" s="6"/>
      <c r="AR37" s="6"/>
      <c r="BA37" s="6"/>
    </row>
    <row r="38" spans="18:53" ht="15">
      <c r="R38" s="271"/>
      <c r="S38" s="272"/>
      <c r="T38" s="6"/>
      <c r="AB38" s="6"/>
      <c r="AC38" s="6"/>
      <c r="AD38" s="6"/>
      <c r="AE38" s="6"/>
      <c r="AF38" s="6"/>
      <c r="AG38" s="6"/>
      <c r="AH38" s="6"/>
      <c r="AI38" s="6"/>
      <c r="AJ38" s="6"/>
      <c r="AK38" s="6"/>
      <c r="AL38" s="6"/>
      <c r="AM38" s="6"/>
      <c r="AN38" s="6"/>
      <c r="AO38" s="6"/>
      <c r="AP38" s="6"/>
      <c r="AQ38" s="6"/>
      <c r="AR38" s="6"/>
      <c r="BA38" s="6"/>
    </row>
    <row r="39" spans="18:53" ht="15">
      <c r="R39" s="271"/>
      <c r="S39" s="272"/>
      <c r="AB39" s="6"/>
      <c r="AC39" s="6"/>
      <c r="AD39" s="6"/>
      <c r="AE39" s="6"/>
      <c r="AF39" s="6"/>
      <c r="AG39" s="6"/>
      <c r="AH39" s="6"/>
      <c r="AI39" s="6"/>
      <c r="AJ39" s="6"/>
      <c r="AK39" s="6"/>
      <c r="AL39" s="6"/>
      <c r="AM39" s="6"/>
      <c r="AN39" s="6"/>
      <c r="AO39" s="6"/>
      <c r="AP39" s="6"/>
      <c r="AQ39" s="6"/>
      <c r="AR39" s="6"/>
      <c r="BA39" s="6"/>
    </row>
    <row r="40" spans="18:53" ht="15">
      <c r="R40" s="271"/>
      <c r="S40" s="272"/>
      <c r="AB40" s="6"/>
      <c r="AC40" s="6"/>
      <c r="AD40" s="6"/>
      <c r="AE40" s="6"/>
      <c r="AF40" s="6"/>
      <c r="AG40" s="6"/>
      <c r="AH40" s="6"/>
      <c r="AI40" s="6"/>
      <c r="AJ40" s="6"/>
      <c r="AK40" s="6"/>
      <c r="AL40" s="6"/>
      <c r="AM40" s="6"/>
      <c r="AN40" s="6"/>
      <c r="AO40" s="6"/>
      <c r="AP40" s="6"/>
      <c r="AQ40" s="6"/>
      <c r="AR40" s="6"/>
      <c r="BA40" s="6"/>
    </row>
    <row r="41" spans="18:53" ht="15">
      <c r="R41" s="271"/>
      <c r="S41" s="272"/>
      <c r="AB41" s="6"/>
      <c r="AC41" s="6"/>
      <c r="AD41" s="6"/>
      <c r="AE41" s="6"/>
      <c r="AF41" s="6"/>
      <c r="AG41" s="6"/>
      <c r="AH41" s="6"/>
      <c r="AI41" s="6"/>
      <c r="AJ41" s="6"/>
      <c r="AK41" s="6"/>
      <c r="AL41" s="6"/>
      <c r="AM41" s="6"/>
      <c r="AN41" s="6"/>
      <c r="AO41" s="6"/>
      <c r="AP41" s="6"/>
      <c r="AQ41" s="6"/>
      <c r="AR41" s="6"/>
      <c r="BA41" s="6"/>
    </row>
    <row r="42" spans="18:53" ht="15">
      <c r="R42" s="271"/>
      <c r="S42" s="272"/>
      <c r="AB42" s="6"/>
      <c r="AC42" s="6"/>
      <c r="AD42" s="6"/>
      <c r="AE42" s="6"/>
      <c r="AF42" s="6"/>
      <c r="AG42" s="6"/>
      <c r="AH42" s="6"/>
      <c r="AI42" s="6"/>
      <c r="AJ42" s="6"/>
      <c r="AK42" s="6"/>
      <c r="AL42" s="6"/>
      <c r="AM42" s="6"/>
      <c r="AN42" s="6"/>
      <c r="AO42" s="6"/>
      <c r="AP42" s="6"/>
      <c r="AQ42" s="6"/>
      <c r="AR42" s="6"/>
      <c r="BA42" s="6"/>
    </row>
    <row r="43" spans="18:53" ht="15">
      <c r="R43" s="271"/>
      <c r="S43" s="272"/>
      <c r="U43" s="269"/>
      <c r="AB43" s="6"/>
      <c r="AC43" s="6"/>
      <c r="AD43" s="6"/>
      <c r="AE43" s="6"/>
      <c r="AF43" s="6"/>
      <c r="AG43" s="6"/>
      <c r="AH43" s="6"/>
      <c r="AI43" s="6"/>
      <c r="AJ43" s="6"/>
      <c r="AK43" s="6"/>
      <c r="AL43" s="6"/>
      <c r="AM43" s="6"/>
      <c r="AN43" s="6"/>
      <c r="AO43" s="6"/>
      <c r="AP43" s="6"/>
      <c r="AQ43" s="6"/>
      <c r="AR43" s="6"/>
      <c r="BA43" s="6"/>
    </row>
    <row r="44" spans="18:53" ht="15">
      <c r="R44" s="271"/>
      <c r="S44" s="272"/>
      <c r="U44" s="269"/>
      <c r="V44" s="273"/>
      <c r="X44" s="274"/>
      <c r="AB44" s="6"/>
      <c r="AC44" s="6"/>
      <c r="AD44" s="6"/>
      <c r="AE44" s="6"/>
      <c r="AF44" s="6"/>
      <c r="AG44" s="6"/>
      <c r="AH44" s="6"/>
      <c r="AI44" s="6"/>
      <c r="AJ44" s="6"/>
      <c r="AK44" s="6"/>
      <c r="AL44" s="6"/>
      <c r="AM44" s="6"/>
      <c r="AN44" s="6"/>
      <c r="AO44" s="6"/>
      <c r="AP44" s="6"/>
      <c r="AQ44" s="6"/>
      <c r="AR44" s="6"/>
      <c r="BA44" s="6"/>
    </row>
    <row r="45" spans="18:53" ht="15">
      <c r="R45" s="271"/>
      <c r="U45" s="269"/>
      <c r="V45" s="273"/>
      <c r="X45" s="274"/>
      <c r="AB45" s="6"/>
      <c r="AC45" s="6"/>
      <c r="AD45" s="6"/>
      <c r="AE45" s="6"/>
      <c r="AF45" s="6"/>
      <c r="AG45" s="6"/>
      <c r="AH45" s="6"/>
      <c r="AI45" s="6"/>
      <c r="AJ45" s="6"/>
      <c r="AK45" s="6"/>
      <c r="AL45" s="6"/>
      <c r="AM45" s="6"/>
      <c r="AN45" s="6"/>
      <c r="AO45" s="6"/>
      <c r="AP45" s="6"/>
      <c r="AQ45" s="6"/>
      <c r="AR45" s="6"/>
      <c r="BA45" s="6"/>
    </row>
    <row r="46" spans="18:53" ht="15">
      <c r="R46" s="271"/>
      <c r="U46" s="269"/>
      <c r="V46" s="273"/>
      <c r="X46" s="274"/>
      <c r="AB46" s="6"/>
      <c r="AC46" s="6"/>
      <c r="AD46" s="6"/>
      <c r="AE46" s="6"/>
      <c r="AF46" s="6"/>
      <c r="AG46" s="6"/>
      <c r="AH46" s="6"/>
      <c r="AI46" s="6"/>
      <c r="AJ46" s="6"/>
      <c r="AK46" s="6"/>
      <c r="AL46" s="6"/>
      <c r="AM46" s="6"/>
      <c r="AN46" s="6"/>
      <c r="AO46" s="6"/>
      <c r="AP46" s="6"/>
      <c r="AQ46" s="6"/>
      <c r="AR46" s="6"/>
      <c r="BA46" s="6"/>
    </row>
    <row r="47" spans="18:53" ht="15">
      <c r="R47" s="271"/>
      <c r="U47" s="269"/>
      <c r="V47" s="273"/>
      <c r="X47" s="274"/>
      <c r="AB47" s="6"/>
      <c r="AC47" s="6"/>
      <c r="AD47" s="6"/>
      <c r="AE47" s="6"/>
      <c r="AF47" s="6"/>
      <c r="AG47" s="6"/>
      <c r="AH47" s="6"/>
      <c r="AI47" s="6"/>
      <c r="AJ47" s="6"/>
      <c r="AK47" s="6"/>
      <c r="AL47" s="6"/>
      <c r="AM47" s="6"/>
      <c r="AN47" s="6"/>
      <c r="AO47" s="6"/>
      <c r="AP47" s="6"/>
      <c r="AQ47" s="6"/>
      <c r="AR47" s="6"/>
      <c r="BA47" s="6"/>
    </row>
    <row r="48" spans="21:53" ht="15">
      <c r="U48" s="269"/>
      <c r="V48" s="273"/>
      <c r="X48" s="274"/>
      <c r="AB48" s="6"/>
      <c r="AC48" s="6"/>
      <c r="AD48" s="6"/>
      <c r="AE48" s="6"/>
      <c r="AF48" s="6"/>
      <c r="AG48" s="6"/>
      <c r="AH48" s="6"/>
      <c r="AI48" s="6"/>
      <c r="AJ48" s="6"/>
      <c r="AK48" s="6"/>
      <c r="AL48" s="6"/>
      <c r="AM48" s="6"/>
      <c r="AN48" s="6"/>
      <c r="AO48" s="6"/>
      <c r="AP48" s="6"/>
      <c r="AQ48" s="6"/>
      <c r="AR48" s="6"/>
      <c r="BA48" s="6"/>
    </row>
    <row r="49" spans="21:53" ht="15">
      <c r="U49" s="269"/>
      <c r="V49" s="273"/>
      <c r="X49" s="274"/>
      <c r="AB49" s="6"/>
      <c r="AC49" s="6"/>
      <c r="AD49" s="6"/>
      <c r="AE49" s="6"/>
      <c r="AF49" s="6"/>
      <c r="AG49" s="6"/>
      <c r="AH49" s="6"/>
      <c r="AI49" s="6"/>
      <c r="AJ49" s="6"/>
      <c r="AK49" s="6"/>
      <c r="AL49" s="6"/>
      <c r="AM49" s="6"/>
      <c r="AN49" s="6"/>
      <c r="AO49" s="6"/>
      <c r="AP49" s="6"/>
      <c r="AQ49" s="6"/>
      <c r="AR49" s="6"/>
      <c r="BA49" s="6"/>
    </row>
    <row r="50" spans="21:53" ht="15">
      <c r="U50" s="269"/>
      <c r="V50" s="273"/>
      <c r="W50" s="275"/>
      <c r="X50" s="274"/>
      <c r="AB50" s="6"/>
      <c r="AC50" s="6"/>
      <c r="AD50" s="6"/>
      <c r="AE50" s="6"/>
      <c r="AF50" s="6"/>
      <c r="AG50" s="6"/>
      <c r="AH50" s="6"/>
      <c r="AI50" s="6"/>
      <c r="AJ50" s="6"/>
      <c r="AK50" s="6"/>
      <c r="AL50" s="6"/>
      <c r="AM50" s="6"/>
      <c r="AN50" s="6"/>
      <c r="AO50" s="6"/>
      <c r="AP50" s="6"/>
      <c r="AQ50" s="6"/>
      <c r="AR50" s="6"/>
      <c r="BA50" s="6"/>
    </row>
    <row r="51" spans="21:53" ht="15">
      <c r="U51" s="269"/>
      <c r="V51" s="273"/>
      <c r="W51" s="275"/>
      <c r="X51" s="274"/>
      <c r="AB51" s="6"/>
      <c r="AC51" s="6"/>
      <c r="AD51" s="6"/>
      <c r="AE51" s="6"/>
      <c r="AF51" s="6"/>
      <c r="AG51" s="6"/>
      <c r="AH51" s="6"/>
      <c r="AI51" s="6"/>
      <c r="AJ51" s="6"/>
      <c r="AK51" s="6"/>
      <c r="AL51" s="6"/>
      <c r="AM51" s="6"/>
      <c r="AN51" s="6"/>
      <c r="AO51" s="6"/>
      <c r="AP51" s="6"/>
      <c r="AQ51" s="6"/>
      <c r="AR51" s="6"/>
      <c r="BA51" s="6"/>
    </row>
    <row r="52" spans="18:53" ht="15">
      <c r="R52" s="269"/>
      <c r="U52" s="269"/>
      <c r="V52" s="273"/>
      <c r="W52" s="275"/>
      <c r="X52" s="274"/>
      <c r="AB52" s="6"/>
      <c r="AC52" s="6"/>
      <c r="AD52" s="6"/>
      <c r="AE52" s="6"/>
      <c r="AF52" s="6"/>
      <c r="AG52" s="6"/>
      <c r="AH52" s="6"/>
      <c r="AI52" s="6"/>
      <c r="AJ52" s="6"/>
      <c r="AK52" s="6"/>
      <c r="AL52" s="6"/>
      <c r="AM52" s="6"/>
      <c r="AN52" s="6"/>
      <c r="AO52" s="6"/>
      <c r="AP52" s="6"/>
      <c r="AQ52" s="6"/>
      <c r="AR52" s="6"/>
      <c r="BA52" s="6"/>
    </row>
    <row r="53" spans="21:53" ht="15">
      <c r="U53" s="269"/>
      <c r="V53" s="273"/>
      <c r="W53" s="275"/>
      <c r="X53" s="274"/>
      <c r="AB53" s="6"/>
      <c r="AC53" s="6"/>
      <c r="AD53" s="6"/>
      <c r="AE53" s="6"/>
      <c r="AF53" s="6"/>
      <c r="AG53" s="6"/>
      <c r="AH53" s="6"/>
      <c r="AI53" s="6"/>
      <c r="AJ53" s="6"/>
      <c r="AK53" s="6"/>
      <c r="AL53" s="6"/>
      <c r="AM53" s="6"/>
      <c r="AN53" s="6"/>
      <c r="AO53" s="6"/>
      <c r="AP53" s="6"/>
      <c r="AQ53" s="6"/>
      <c r="AR53" s="6"/>
      <c r="BA53" s="6"/>
    </row>
    <row r="54" spans="21:53" ht="15">
      <c r="U54" s="269"/>
      <c r="V54" s="273"/>
      <c r="W54" s="275"/>
      <c r="X54" s="274"/>
      <c r="AB54" s="6"/>
      <c r="AC54" s="6"/>
      <c r="AD54" s="6"/>
      <c r="AE54" s="6"/>
      <c r="AF54" s="6"/>
      <c r="AG54" s="6"/>
      <c r="AH54" s="6"/>
      <c r="AI54" s="6"/>
      <c r="AJ54" s="6"/>
      <c r="AK54" s="6"/>
      <c r="AL54" s="6"/>
      <c r="AM54" s="6"/>
      <c r="AN54" s="6"/>
      <c r="AO54" s="6"/>
      <c r="AP54" s="6"/>
      <c r="AQ54" s="6"/>
      <c r="AR54" s="6"/>
      <c r="BA54" s="6"/>
    </row>
    <row r="55" spans="18:53" ht="15">
      <c r="R55" s="276"/>
      <c r="U55" s="269"/>
      <c r="V55" s="273"/>
      <c r="W55" s="275"/>
      <c r="X55" s="274"/>
      <c r="AB55" s="6"/>
      <c r="AC55" s="6"/>
      <c r="AD55" s="6"/>
      <c r="AE55" s="6"/>
      <c r="AF55" s="6"/>
      <c r="AG55" s="6"/>
      <c r="AH55" s="6"/>
      <c r="AI55" s="6"/>
      <c r="AJ55" s="6"/>
      <c r="AK55" s="6"/>
      <c r="AL55" s="6"/>
      <c r="AM55" s="6"/>
      <c r="AN55" s="6"/>
      <c r="AO55" s="6"/>
      <c r="AP55" s="6"/>
      <c r="AQ55" s="6"/>
      <c r="AR55" s="6"/>
      <c r="BA55" s="6"/>
    </row>
    <row r="56" spans="21:53" ht="15">
      <c r="U56" s="269"/>
      <c r="V56" s="273"/>
      <c r="W56" s="275"/>
      <c r="X56" s="274"/>
      <c r="AB56" s="6"/>
      <c r="AC56" s="6"/>
      <c r="AD56" s="6"/>
      <c r="AE56" s="6"/>
      <c r="AF56" s="6"/>
      <c r="AG56" s="6"/>
      <c r="AH56" s="6"/>
      <c r="AI56" s="6"/>
      <c r="AJ56" s="6"/>
      <c r="AK56" s="6"/>
      <c r="AL56" s="6"/>
      <c r="AM56" s="6"/>
      <c r="AN56" s="6"/>
      <c r="AO56" s="6"/>
      <c r="AP56" s="6"/>
      <c r="AQ56" s="6"/>
      <c r="AR56" s="6"/>
      <c r="BA56" s="6"/>
    </row>
    <row r="57" spans="21:53" ht="15">
      <c r="U57" s="269"/>
      <c r="V57" s="273"/>
      <c r="W57" s="275"/>
      <c r="X57" s="274"/>
      <c r="AB57" s="6"/>
      <c r="AC57" s="6"/>
      <c r="AD57" s="6"/>
      <c r="AE57" s="6"/>
      <c r="AF57" s="6"/>
      <c r="AG57" s="6"/>
      <c r="AH57" s="6"/>
      <c r="AI57" s="6"/>
      <c r="AJ57" s="6"/>
      <c r="AK57" s="6"/>
      <c r="AL57" s="6"/>
      <c r="AM57" s="6"/>
      <c r="AN57" s="6"/>
      <c r="AO57" s="6"/>
      <c r="AP57" s="6"/>
      <c r="AQ57" s="6"/>
      <c r="AR57" s="6"/>
      <c r="BA57" s="6"/>
    </row>
    <row r="58" spans="21:53" ht="15">
      <c r="U58" s="269"/>
      <c r="V58" s="273"/>
      <c r="W58" s="275"/>
      <c r="X58" s="274"/>
      <c r="AB58" s="6"/>
      <c r="AC58" s="6"/>
      <c r="AD58" s="6"/>
      <c r="AE58" s="6"/>
      <c r="AF58" s="6"/>
      <c r="AG58" s="6"/>
      <c r="AH58" s="6"/>
      <c r="AI58" s="6"/>
      <c r="AJ58" s="6"/>
      <c r="AK58" s="6"/>
      <c r="AL58" s="6"/>
      <c r="AM58" s="6"/>
      <c r="AN58" s="6"/>
      <c r="AO58" s="6"/>
      <c r="AP58" s="6"/>
      <c r="AQ58" s="6"/>
      <c r="AR58" s="6"/>
      <c r="BA58" s="6"/>
    </row>
    <row r="59" spans="21:53" ht="15">
      <c r="U59" s="269"/>
      <c r="V59" s="273"/>
      <c r="W59" s="275"/>
      <c r="X59" s="274"/>
      <c r="AB59" s="6"/>
      <c r="AC59" s="6"/>
      <c r="AD59" s="6"/>
      <c r="AE59" s="6"/>
      <c r="AF59" s="6"/>
      <c r="AG59" s="6"/>
      <c r="AH59" s="6"/>
      <c r="AI59" s="6"/>
      <c r="AJ59" s="6"/>
      <c r="AK59" s="6"/>
      <c r="AL59" s="6"/>
      <c r="AM59" s="6"/>
      <c r="AN59" s="6"/>
      <c r="AO59" s="6"/>
      <c r="AP59" s="6"/>
      <c r="AQ59" s="6"/>
      <c r="AR59" s="6"/>
      <c r="BA59" s="6"/>
    </row>
    <row r="60" spans="21:53" ht="15">
      <c r="U60" s="269"/>
      <c r="V60" s="273"/>
      <c r="W60" s="275"/>
      <c r="X60" s="274"/>
      <c r="AB60" s="6"/>
      <c r="AC60" s="6"/>
      <c r="AD60" s="6"/>
      <c r="AE60" s="6"/>
      <c r="AF60" s="6"/>
      <c r="AG60" s="6"/>
      <c r="AH60" s="6"/>
      <c r="AI60" s="6"/>
      <c r="AJ60" s="6"/>
      <c r="AK60" s="6"/>
      <c r="AL60" s="6"/>
      <c r="AM60" s="6"/>
      <c r="AN60" s="6"/>
      <c r="AO60" s="6"/>
      <c r="AP60" s="6"/>
      <c r="AQ60" s="6"/>
      <c r="AR60" s="6"/>
      <c r="BA60" s="6"/>
    </row>
    <row r="61" spans="21:53" ht="15">
      <c r="U61" s="269"/>
      <c r="V61" s="273"/>
      <c r="W61" s="275"/>
      <c r="X61" s="274"/>
      <c r="AB61" s="6"/>
      <c r="AC61" s="6"/>
      <c r="AD61" s="6"/>
      <c r="AE61" s="6"/>
      <c r="AF61" s="6"/>
      <c r="AG61" s="6"/>
      <c r="AH61" s="6"/>
      <c r="AI61" s="6"/>
      <c r="AJ61" s="6"/>
      <c r="AK61" s="6"/>
      <c r="AL61" s="6"/>
      <c r="AM61" s="6"/>
      <c r="AN61" s="6"/>
      <c r="AO61" s="6"/>
      <c r="AP61" s="6"/>
      <c r="AQ61" s="6"/>
      <c r="AR61" s="6"/>
      <c r="BA61" s="6"/>
    </row>
    <row r="62" spans="28:53" ht="15">
      <c r="AB62" s="6"/>
      <c r="AC62" s="6"/>
      <c r="AD62" s="6"/>
      <c r="AE62" s="6"/>
      <c r="AF62" s="6"/>
      <c r="AG62" s="6"/>
      <c r="AH62" s="6"/>
      <c r="AI62" s="6"/>
      <c r="AJ62" s="6"/>
      <c r="AK62" s="6"/>
      <c r="AL62" s="6"/>
      <c r="AM62" s="6"/>
      <c r="AN62" s="6"/>
      <c r="AO62" s="6"/>
      <c r="AP62" s="6"/>
      <c r="AQ62" s="6"/>
      <c r="AR62" s="6"/>
      <c r="BA62" s="6"/>
    </row>
    <row r="63" spans="18:53" ht="15">
      <c r="R63" s="276"/>
      <c r="U63" s="275"/>
      <c r="AB63" s="6"/>
      <c r="AC63" s="6"/>
      <c r="AD63" s="6"/>
      <c r="AE63" s="6"/>
      <c r="AF63" s="6"/>
      <c r="AG63" s="6"/>
      <c r="AH63" s="6"/>
      <c r="AI63" s="6"/>
      <c r="AJ63" s="6"/>
      <c r="AK63" s="6"/>
      <c r="AL63" s="6"/>
      <c r="AM63" s="6"/>
      <c r="AN63" s="6"/>
      <c r="AO63" s="6"/>
      <c r="AP63" s="6"/>
      <c r="AQ63" s="6"/>
      <c r="AR63" s="6"/>
      <c r="BA63" s="6"/>
    </row>
    <row r="64" spans="21:53" ht="15">
      <c r="U64" s="275"/>
      <c r="V64" s="273"/>
      <c r="W64" s="269"/>
      <c r="AB64" s="6"/>
      <c r="AC64" s="6"/>
      <c r="AD64" s="6"/>
      <c r="AE64" s="6"/>
      <c r="AF64" s="6"/>
      <c r="AG64" s="6"/>
      <c r="AH64" s="6"/>
      <c r="AI64" s="6"/>
      <c r="AJ64" s="6"/>
      <c r="AK64" s="6"/>
      <c r="AL64" s="6"/>
      <c r="AM64" s="6"/>
      <c r="AN64" s="6"/>
      <c r="AO64" s="6"/>
      <c r="AP64" s="6"/>
      <c r="AQ64" s="6"/>
      <c r="AR64" s="6"/>
      <c r="BA64" s="6"/>
    </row>
    <row r="65" spans="21:53" ht="15">
      <c r="U65" s="275"/>
      <c r="V65" s="273"/>
      <c r="AB65" s="6"/>
      <c r="AC65" s="6"/>
      <c r="AD65" s="6"/>
      <c r="AE65" s="6"/>
      <c r="AF65" s="6"/>
      <c r="AG65" s="6"/>
      <c r="AH65" s="6"/>
      <c r="AI65" s="6"/>
      <c r="AJ65" s="6"/>
      <c r="AK65" s="6"/>
      <c r="AL65" s="6"/>
      <c r="AM65" s="6"/>
      <c r="AN65" s="6"/>
      <c r="AO65" s="6"/>
      <c r="AP65" s="6"/>
      <c r="AQ65" s="6"/>
      <c r="AR65" s="6"/>
      <c r="BA65" s="6"/>
    </row>
    <row r="66" spans="21:53" ht="15">
      <c r="U66" s="275"/>
      <c r="V66" s="273"/>
      <c r="AB66" s="6"/>
      <c r="AC66" s="6"/>
      <c r="AD66" s="6"/>
      <c r="AE66" s="6"/>
      <c r="AF66" s="6"/>
      <c r="AG66" s="6"/>
      <c r="AH66" s="6"/>
      <c r="AI66" s="6"/>
      <c r="AJ66" s="6"/>
      <c r="AK66" s="6"/>
      <c r="AL66" s="6"/>
      <c r="AM66" s="6"/>
      <c r="AN66" s="6"/>
      <c r="AO66" s="6"/>
      <c r="AP66" s="6"/>
      <c r="AQ66" s="6"/>
      <c r="AR66" s="6"/>
      <c r="BA66" s="6"/>
    </row>
    <row r="67" spans="21:53" ht="15">
      <c r="U67" s="275"/>
      <c r="V67" s="273"/>
      <c r="AB67" s="6"/>
      <c r="AC67" s="6"/>
      <c r="AD67" s="6"/>
      <c r="AE67" s="6"/>
      <c r="AF67" s="6"/>
      <c r="AG67" s="6"/>
      <c r="AH67" s="6"/>
      <c r="AI67" s="6"/>
      <c r="AJ67" s="6"/>
      <c r="AK67" s="6"/>
      <c r="AL67" s="6"/>
      <c r="AM67" s="6"/>
      <c r="AN67" s="6"/>
      <c r="AO67" s="6"/>
      <c r="AP67" s="6"/>
      <c r="AQ67" s="6"/>
      <c r="AR67" s="6"/>
      <c r="BA67" s="6"/>
    </row>
    <row r="68" spans="18:53" ht="15">
      <c r="R68" s="269"/>
      <c r="U68" s="275"/>
      <c r="V68" s="273"/>
      <c r="AB68" s="6"/>
      <c r="AC68" s="6"/>
      <c r="AD68" s="6"/>
      <c r="AE68" s="6"/>
      <c r="AF68" s="6"/>
      <c r="AG68" s="6"/>
      <c r="AH68" s="6"/>
      <c r="AI68" s="6"/>
      <c r="AJ68" s="6"/>
      <c r="AK68" s="6"/>
      <c r="AL68" s="6"/>
      <c r="AM68" s="6"/>
      <c r="AN68" s="6"/>
      <c r="AO68" s="6"/>
      <c r="AP68" s="6"/>
      <c r="AQ68" s="6"/>
      <c r="AR68" s="6"/>
      <c r="BA68" s="6"/>
    </row>
    <row r="69" spans="21:53" ht="15">
      <c r="U69" s="275"/>
      <c r="V69" s="273"/>
      <c r="AB69" s="6"/>
      <c r="AC69" s="6"/>
      <c r="AD69" s="6"/>
      <c r="AE69" s="6"/>
      <c r="AF69" s="6"/>
      <c r="AG69" s="6"/>
      <c r="AH69" s="6"/>
      <c r="AI69" s="6"/>
      <c r="AJ69" s="6"/>
      <c r="AK69" s="6"/>
      <c r="AL69" s="6"/>
      <c r="AM69" s="6"/>
      <c r="AN69" s="6"/>
      <c r="AO69" s="6"/>
      <c r="AP69" s="6"/>
      <c r="AQ69" s="6"/>
      <c r="AR69" s="6"/>
      <c r="BA69" s="6"/>
    </row>
    <row r="70" spans="21:53" ht="15">
      <c r="U70" s="269"/>
      <c r="V70" s="273"/>
      <c r="AB70" s="6"/>
      <c r="AC70" s="6"/>
      <c r="AD70" s="6"/>
      <c r="AE70" s="6"/>
      <c r="AF70" s="6"/>
      <c r="AG70" s="6"/>
      <c r="AH70" s="6"/>
      <c r="AI70" s="6"/>
      <c r="AJ70" s="6"/>
      <c r="AK70" s="6"/>
      <c r="AL70" s="6"/>
      <c r="AM70" s="6"/>
      <c r="AN70" s="6"/>
      <c r="AO70" s="6"/>
      <c r="AP70" s="6"/>
      <c r="AQ70" s="6"/>
      <c r="AR70" s="6"/>
      <c r="BA70" s="6"/>
    </row>
    <row r="71" spans="28:53" ht="15">
      <c r="AB71" s="6"/>
      <c r="AC71" s="6"/>
      <c r="AD71" s="6"/>
      <c r="AE71" s="6"/>
      <c r="AF71" s="6"/>
      <c r="AG71" s="6"/>
      <c r="AH71" s="6"/>
      <c r="AI71" s="6"/>
      <c r="AJ71" s="6"/>
      <c r="AK71" s="6"/>
      <c r="AL71" s="6"/>
      <c r="AM71" s="6"/>
      <c r="AN71" s="6"/>
      <c r="AO71" s="6"/>
      <c r="AP71" s="6"/>
      <c r="AQ71" s="6"/>
      <c r="AR71" s="6"/>
      <c r="BA71" s="6"/>
    </row>
    <row r="72" spans="18:53" ht="15">
      <c r="R72" s="276"/>
      <c r="AB72" s="6"/>
      <c r="AC72" s="6"/>
      <c r="AD72" s="6"/>
      <c r="AE72" s="6"/>
      <c r="AF72" s="6"/>
      <c r="AG72" s="6"/>
      <c r="AH72" s="6"/>
      <c r="AI72" s="6"/>
      <c r="AJ72" s="6"/>
      <c r="AK72" s="6"/>
      <c r="AL72" s="6"/>
      <c r="AM72" s="6"/>
      <c r="AN72" s="6"/>
      <c r="AO72" s="6"/>
      <c r="AP72" s="6"/>
      <c r="AQ72" s="6"/>
      <c r="AR72" s="6"/>
      <c r="BA72" s="6"/>
    </row>
    <row r="73" spans="21:53" ht="15">
      <c r="U73" s="275"/>
      <c r="V73" s="273"/>
      <c r="AB73" s="6"/>
      <c r="AC73" s="6"/>
      <c r="AD73" s="6"/>
      <c r="AE73" s="6"/>
      <c r="AF73" s="6"/>
      <c r="AG73" s="6"/>
      <c r="AH73" s="6"/>
      <c r="AI73" s="6"/>
      <c r="AJ73" s="6"/>
      <c r="AK73" s="6"/>
      <c r="AL73" s="6"/>
      <c r="AM73" s="6"/>
      <c r="AN73" s="6"/>
      <c r="AO73" s="6"/>
      <c r="AP73" s="6"/>
      <c r="AQ73" s="6"/>
      <c r="AR73" s="6"/>
      <c r="BA73" s="6"/>
    </row>
    <row r="74" spans="21:53" ht="15">
      <c r="U74" s="275"/>
      <c r="V74" s="273"/>
      <c r="AB74" s="6"/>
      <c r="AC74" s="6"/>
      <c r="AD74" s="6"/>
      <c r="AE74" s="6"/>
      <c r="AF74" s="6"/>
      <c r="AG74" s="6"/>
      <c r="AH74" s="6"/>
      <c r="AI74" s="6"/>
      <c r="AJ74" s="6"/>
      <c r="AK74" s="6"/>
      <c r="AL74" s="6"/>
      <c r="AM74" s="6"/>
      <c r="AN74" s="6"/>
      <c r="AO74" s="6"/>
      <c r="AP74" s="6"/>
      <c r="AQ74" s="6"/>
      <c r="AR74" s="6"/>
      <c r="BA74" s="6"/>
    </row>
    <row r="75" spans="21:53" ht="15">
      <c r="U75" s="275"/>
      <c r="V75" s="273"/>
      <c r="AB75" s="6"/>
      <c r="AC75" s="6"/>
      <c r="AD75" s="6"/>
      <c r="AE75" s="6"/>
      <c r="AF75" s="6"/>
      <c r="AG75" s="6"/>
      <c r="AH75" s="6"/>
      <c r="AI75" s="6"/>
      <c r="AJ75" s="6"/>
      <c r="AK75" s="6"/>
      <c r="AL75" s="6"/>
      <c r="AM75" s="6"/>
      <c r="AN75" s="6"/>
      <c r="AO75" s="6"/>
      <c r="AP75" s="6"/>
      <c r="AQ75" s="6"/>
      <c r="AR75" s="6"/>
      <c r="BA75" s="6"/>
    </row>
    <row r="76" spans="21:53" ht="15">
      <c r="U76" s="275"/>
      <c r="V76" s="273"/>
      <c r="AB76" s="6"/>
      <c r="AC76" s="6"/>
      <c r="AD76" s="6"/>
      <c r="AE76" s="6"/>
      <c r="AF76" s="6"/>
      <c r="AG76" s="6"/>
      <c r="AH76" s="6"/>
      <c r="AI76" s="6"/>
      <c r="AJ76" s="6"/>
      <c r="AK76" s="6"/>
      <c r="AL76" s="6"/>
      <c r="AM76" s="6"/>
      <c r="AN76" s="6"/>
      <c r="AO76" s="6"/>
      <c r="AP76" s="6"/>
      <c r="AQ76" s="6"/>
      <c r="AR76" s="6"/>
      <c r="BA76" s="6"/>
    </row>
    <row r="77" spans="21:53" ht="15">
      <c r="U77" s="275"/>
      <c r="V77" s="273"/>
      <c r="AB77" s="6"/>
      <c r="AC77" s="6"/>
      <c r="AD77" s="6"/>
      <c r="AE77" s="6"/>
      <c r="AF77" s="6"/>
      <c r="AG77" s="6"/>
      <c r="AH77" s="6"/>
      <c r="AI77" s="6"/>
      <c r="AJ77" s="6"/>
      <c r="AK77" s="6"/>
      <c r="AL77" s="6"/>
      <c r="AM77" s="6"/>
      <c r="AN77" s="6"/>
      <c r="AO77" s="6"/>
      <c r="AP77" s="6"/>
      <c r="AQ77" s="6"/>
      <c r="AR77" s="6"/>
      <c r="BA77" s="6"/>
    </row>
    <row r="78" spans="21:53" ht="15">
      <c r="U78" s="275"/>
      <c r="V78" s="273"/>
      <c r="AB78" s="6"/>
      <c r="AC78" s="6"/>
      <c r="AD78" s="6"/>
      <c r="AE78" s="6"/>
      <c r="AF78" s="6"/>
      <c r="AG78" s="6"/>
      <c r="AH78" s="6"/>
      <c r="AI78" s="6"/>
      <c r="AJ78" s="6"/>
      <c r="AK78" s="6"/>
      <c r="AL78" s="6"/>
      <c r="AM78" s="6"/>
      <c r="AN78" s="6"/>
      <c r="AO78" s="6"/>
      <c r="AP78" s="6"/>
      <c r="AQ78" s="6"/>
      <c r="AR78" s="6"/>
      <c r="BA78" s="6"/>
    </row>
    <row r="79" spans="22:53" ht="15">
      <c r="V79" s="273"/>
      <c r="AB79" s="6"/>
      <c r="AC79" s="6"/>
      <c r="AD79" s="6"/>
      <c r="AE79" s="6"/>
      <c r="AF79" s="6"/>
      <c r="AG79" s="6"/>
      <c r="AH79" s="6"/>
      <c r="AI79" s="6"/>
      <c r="AJ79" s="6"/>
      <c r="AK79" s="6"/>
      <c r="AL79" s="6"/>
      <c r="AM79" s="6"/>
      <c r="AN79" s="6"/>
      <c r="AO79" s="6"/>
      <c r="AP79" s="6"/>
      <c r="AQ79" s="6"/>
      <c r="AR79" s="6"/>
      <c r="BA79" s="6"/>
    </row>
    <row r="80" spans="28:53" ht="15">
      <c r="AB80" s="6"/>
      <c r="AC80" s="6"/>
      <c r="AD80" s="6"/>
      <c r="AE80" s="6"/>
      <c r="AF80" s="6"/>
      <c r="AG80" s="6"/>
      <c r="AH80" s="6"/>
      <c r="AI80" s="6"/>
      <c r="AJ80" s="6"/>
      <c r="AK80" s="6"/>
      <c r="AL80" s="6"/>
      <c r="AM80" s="6"/>
      <c r="AN80" s="6"/>
      <c r="AO80" s="6"/>
      <c r="AP80" s="6"/>
      <c r="AQ80" s="6"/>
      <c r="AR80" s="6"/>
      <c r="BA80" s="6"/>
    </row>
    <row r="81" spans="18:53" ht="15">
      <c r="R81" s="276"/>
      <c r="AB81" s="6"/>
      <c r="AC81" s="6"/>
      <c r="AD81" s="6"/>
      <c r="AE81" s="6"/>
      <c r="AF81" s="6"/>
      <c r="AG81" s="6"/>
      <c r="AH81" s="6"/>
      <c r="AI81" s="6"/>
      <c r="AJ81" s="6"/>
      <c r="AK81" s="6"/>
      <c r="AL81" s="6"/>
      <c r="AM81" s="6"/>
      <c r="AN81" s="6"/>
      <c r="AO81" s="6"/>
      <c r="AP81" s="6"/>
      <c r="AQ81" s="6"/>
      <c r="AR81" s="6"/>
      <c r="BA81" s="6"/>
    </row>
    <row r="82" spans="21:53" ht="15">
      <c r="U82" s="275"/>
      <c r="V82" s="273"/>
      <c r="AB82" s="6"/>
      <c r="AC82" s="6"/>
      <c r="AD82" s="6"/>
      <c r="AE82" s="6"/>
      <c r="AF82" s="6"/>
      <c r="AG82" s="6"/>
      <c r="AH82" s="6"/>
      <c r="AI82" s="6"/>
      <c r="AJ82" s="6"/>
      <c r="AK82" s="6"/>
      <c r="AL82" s="6"/>
      <c r="AM82" s="6"/>
      <c r="AN82" s="6"/>
      <c r="AO82" s="6"/>
      <c r="AP82" s="6"/>
      <c r="AQ82" s="6"/>
      <c r="AR82" s="6"/>
      <c r="BA82" s="6"/>
    </row>
    <row r="83" spans="21:53" ht="15">
      <c r="U83" s="275"/>
      <c r="V83" s="273"/>
      <c r="AB83" s="6"/>
      <c r="AC83" s="6"/>
      <c r="AD83" s="6"/>
      <c r="AE83" s="6"/>
      <c r="AF83" s="6"/>
      <c r="AG83" s="6"/>
      <c r="AH83" s="6"/>
      <c r="AI83" s="6"/>
      <c r="AJ83" s="6"/>
      <c r="AK83" s="6"/>
      <c r="AL83" s="6"/>
      <c r="AM83" s="6"/>
      <c r="AN83" s="6"/>
      <c r="AO83" s="6"/>
      <c r="AP83" s="6"/>
      <c r="AQ83" s="6"/>
      <c r="AR83" s="6"/>
      <c r="BA83" s="6"/>
    </row>
    <row r="84" spans="21:53" ht="15">
      <c r="U84" s="275"/>
      <c r="V84" s="273"/>
      <c r="AB84" s="6"/>
      <c r="AC84" s="6"/>
      <c r="AD84" s="6"/>
      <c r="AE84" s="6"/>
      <c r="AF84" s="6"/>
      <c r="AG84" s="6"/>
      <c r="AH84" s="6"/>
      <c r="AI84" s="6"/>
      <c r="AJ84" s="6"/>
      <c r="AK84" s="6"/>
      <c r="AL84" s="6"/>
      <c r="AM84" s="6"/>
      <c r="AN84" s="6"/>
      <c r="AO84" s="6"/>
      <c r="AP84" s="6"/>
      <c r="AQ84" s="6"/>
      <c r="AR84" s="6"/>
      <c r="BA84" s="6"/>
    </row>
    <row r="85" spans="21:53" ht="15">
      <c r="U85" s="275"/>
      <c r="V85" s="273"/>
      <c r="AB85" s="6"/>
      <c r="AC85" s="6"/>
      <c r="AD85" s="6"/>
      <c r="AE85" s="6"/>
      <c r="AF85" s="6"/>
      <c r="AG85" s="6"/>
      <c r="AH85" s="6"/>
      <c r="AI85" s="6"/>
      <c r="AJ85" s="6"/>
      <c r="AK85" s="6"/>
      <c r="AL85" s="6"/>
      <c r="AM85" s="6"/>
      <c r="AN85" s="6"/>
      <c r="AO85" s="6"/>
      <c r="AP85" s="6"/>
      <c r="AQ85" s="6"/>
      <c r="AR85" s="6"/>
      <c r="BA85" s="6"/>
    </row>
    <row r="86" spans="21:53" ht="15">
      <c r="U86" s="275"/>
      <c r="V86" s="273"/>
      <c r="AB86" s="6"/>
      <c r="AC86" s="6"/>
      <c r="AD86" s="6"/>
      <c r="AE86" s="6"/>
      <c r="AF86" s="6"/>
      <c r="AG86" s="6"/>
      <c r="AH86" s="6"/>
      <c r="AI86" s="6"/>
      <c r="AJ86" s="6"/>
      <c r="AK86" s="6"/>
      <c r="AL86" s="6"/>
      <c r="AM86" s="6"/>
      <c r="AN86" s="6"/>
      <c r="AO86" s="6"/>
      <c r="AP86" s="6"/>
      <c r="AQ86" s="6"/>
      <c r="AR86" s="6"/>
      <c r="BA86" s="6"/>
    </row>
    <row r="87" spans="21:53" ht="15">
      <c r="U87" s="275"/>
      <c r="V87" s="273"/>
      <c r="AB87" s="6"/>
      <c r="AC87" s="6"/>
      <c r="AD87" s="6"/>
      <c r="AE87" s="6"/>
      <c r="AF87" s="6"/>
      <c r="AG87" s="6"/>
      <c r="AH87" s="6"/>
      <c r="AI87" s="6"/>
      <c r="AJ87" s="6"/>
      <c r="AK87" s="6"/>
      <c r="AL87" s="6"/>
      <c r="AM87" s="6"/>
      <c r="AN87" s="6"/>
      <c r="AO87" s="6"/>
      <c r="AP87" s="6"/>
      <c r="AQ87" s="6"/>
      <c r="AR87" s="6"/>
      <c r="BA87" s="6"/>
    </row>
    <row r="88" spans="21:53" ht="15">
      <c r="U88" s="269"/>
      <c r="V88" s="273"/>
      <c r="AB88" s="6"/>
      <c r="AC88" s="6"/>
      <c r="AD88" s="6"/>
      <c r="AE88" s="6"/>
      <c r="AF88" s="6"/>
      <c r="AG88" s="6"/>
      <c r="AH88" s="6"/>
      <c r="AI88" s="6"/>
      <c r="AJ88" s="6"/>
      <c r="AK88" s="6"/>
      <c r="AL88" s="6"/>
      <c r="AM88" s="6"/>
      <c r="AN88" s="6"/>
      <c r="AO88" s="6"/>
      <c r="AP88" s="6"/>
      <c r="AQ88" s="6"/>
      <c r="AR88" s="6"/>
      <c r="BA88" s="6"/>
    </row>
    <row r="89" spans="28:53" ht="15">
      <c r="AB89" s="6"/>
      <c r="AC89" s="6"/>
      <c r="AD89" s="6"/>
      <c r="AE89" s="6"/>
      <c r="AF89" s="6"/>
      <c r="AG89" s="6"/>
      <c r="AH89" s="6"/>
      <c r="AI89" s="6"/>
      <c r="AJ89" s="6"/>
      <c r="AK89" s="6"/>
      <c r="AL89" s="6"/>
      <c r="AM89" s="6"/>
      <c r="AN89" s="6"/>
      <c r="AO89" s="6"/>
      <c r="AP89" s="6"/>
      <c r="AQ89" s="6"/>
      <c r="AR89" s="6"/>
      <c r="BA89" s="6"/>
    </row>
    <row r="90" spans="18:53" ht="15">
      <c r="R90" s="276"/>
      <c r="U90" s="275"/>
      <c r="AB90" s="6"/>
      <c r="AC90" s="6"/>
      <c r="AD90" s="6"/>
      <c r="AE90" s="6"/>
      <c r="AF90" s="6"/>
      <c r="AG90" s="6"/>
      <c r="AH90" s="6"/>
      <c r="AI90" s="6"/>
      <c r="AJ90" s="6"/>
      <c r="AK90" s="6"/>
      <c r="AL90" s="6"/>
      <c r="AM90" s="6"/>
      <c r="AN90" s="6"/>
      <c r="AO90" s="6"/>
      <c r="AP90" s="6"/>
      <c r="AQ90" s="6"/>
      <c r="AR90" s="6"/>
      <c r="BA90" s="6"/>
    </row>
    <row r="91" spans="21:53" ht="15">
      <c r="U91" s="275"/>
      <c r="V91" s="273"/>
      <c r="AB91" s="6"/>
      <c r="AC91" s="6"/>
      <c r="AD91" s="6"/>
      <c r="AE91" s="6"/>
      <c r="AF91" s="6"/>
      <c r="AG91" s="6"/>
      <c r="AH91" s="6"/>
      <c r="AI91" s="6"/>
      <c r="AJ91" s="6"/>
      <c r="AK91" s="6"/>
      <c r="AL91" s="6"/>
      <c r="AM91" s="6"/>
      <c r="AN91" s="6"/>
      <c r="AO91" s="6"/>
      <c r="AP91" s="6"/>
      <c r="AQ91" s="6"/>
      <c r="AR91" s="6"/>
      <c r="BA91" s="6"/>
    </row>
    <row r="92" spans="21:53" ht="15">
      <c r="U92" s="275"/>
      <c r="V92" s="273"/>
      <c r="AB92" s="6"/>
      <c r="AC92" s="6"/>
      <c r="AD92" s="6"/>
      <c r="AE92" s="6"/>
      <c r="AF92" s="6"/>
      <c r="AG92" s="6"/>
      <c r="AH92" s="6"/>
      <c r="AI92" s="6"/>
      <c r="AJ92" s="6"/>
      <c r="AK92" s="6"/>
      <c r="AL92" s="6"/>
      <c r="AM92" s="6"/>
      <c r="AN92" s="6"/>
      <c r="AO92" s="6"/>
      <c r="AP92" s="6"/>
      <c r="AQ92" s="6"/>
      <c r="AR92" s="6"/>
      <c r="BA92" s="6"/>
    </row>
    <row r="93" spans="21:53" ht="15">
      <c r="U93" s="275"/>
      <c r="V93" s="273"/>
      <c r="AB93" s="6"/>
      <c r="AC93" s="6"/>
      <c r="AD93" s="6"/>
      <c r="AE93" s="6"/>
      <c r="AF93" s="6"/>
      <c r="AG93" s="6"/>
      <c r="AH93" s="6"/>
      <c r="AI93" s="6"/>
      <c r="AJ93" s="6"/>
      <c r="AK93" s="6"/>
      <c r="AL93" s="6"/>
      <c r="AM93" s="6"/>
      <c r="AN93" s="6"/>
      <c r="AO93" s="6"/>
      <c r="AP93" s="6"/>
      <c r="AQ93" s="6"/>
      <c r="AR93" s="6"/>
      <c r="BA93" s="6"/>
    </row>
    <row r="94" spans="21:53" ht="15">
      <c r="U94" s="275"/>
      <c r="V94" s="273"/>
      <c r="AB94" s="6"/>
      <c r="AC94" s="6"/>
      <c r="AD94" s="6"/>
      <c r="AE94" s="6"/>
      <c r="AF94" s="6"/>
      <c r="AG94" s="6"/>
      <c r="AH94" s="6"/>
      <c r="AI94" s="6"/>
      <c r="AJ94" s="6"/>
      <c r="AK94" s="6"/>
      <c r="AL94" s="6"/>
      <c r="AM94" s="6"/>
      <c r="AN94" s="6"/>
      <c r="AO94" s="6"/>
      <c r="AP94" s="6"/>
      <c r="AQ94" s="6"/>
      <c r="AR94" s="6"/>
      <c r="BA94" s="6"/>
    </row>
    <row r="95" spans="21:53" ht="15">
      <c r="U95" s="275"/>
      <c r="V95" s="273"/>
      <c r="AB95" s="6"/>
      <c r="AC95" s="6"/>
      <c r="AD95" s="6"/>
      <c r="AE95" s="6"/>
      <c r="AF95" s="6"/>
      <c r="AG95" s="6"/>
      <c r="AH95" s="6"/>
      <c r="AI95" s="6"/>
      <c r="AJ95" s="6"/>
      <c r="AK95" s="6"/>
      <c r="AL95" s="6"/>
      <c r="AM95" s="6"/>
      <c r="AN95" s="6"/>
      <c r="AO95" s="6"/>
      <c r="AP95" s="6"/>
      <c r="AQ95" s="6"/>
      <c r="AR95" s="6"/>
      <c r="BA95" s="6"/>
    </row>
    <row r="96" spans="21:53" ht="15">
      <c r="U96" s="275"/>
      <c r="V96" s="273"/>
      <c r="AB96" s="6"/>
      <c r="AC96" s="6"/>
      <c r="AD96" s="6"/>
      <c r="AE96" s="6"/>
      <c r="AF96" s="6"/>
      <c r="AG96" s="6"/>
      <c r="AH96" s="6"/>
      <c r="AI96" s="6"/>
      <c r="AJ96" s="6"/>
      <c r="AK96" s="6"/>
      <c r="AL96" s="6"/>
      <c r="AM96" s="6"/>
      <c r="AN96" s="6"/>
      <c r="AO96" s="6"/>
      <c r="AP96" s="6"/>
      <c r="AQ96" s="6"/>
      <c r="AR96" s="6"/>
      <c r="BA96" s="6"/>
    </row>
    <row r="97" spans="21:53" ht="15">
      <c r="U97" s="275"/>
      <c r="V97" s="273"/>
      <c r="AB97" s="6"/>
      <c r="AC97" s="6"/>
      <c r="AD97" s="6"/>
      <c r="AE97" s="6"/>
      <c r="AF97" s="6"/>
      <c r="AG97" s="6"/>
      <c r="AH97" s="6"/>
      <c r="AI97" s="6"/>
      <c r="AJ97" s="6"/>
      <c r="AK97" s="6"/>
      <c r="AL97" s="6"/>
      <c r="AM97" s="6"/>
      <c r="AN97" s="6"/>
      <c r="AO97" s="6"/>
      <c r="AP97" s="6"/>
      <c r="AQ97" s="6"/>
      <c r="AR97" s="6"/>
      <c r="BA97" s="6"/>
    </row>
    <row r="98" spans="22:53" ht="15">
      <c r="V98" s="273"/>
      <c r="AB98" s="6"/>
      <c r="AC98" s="6"/>
      <c r="AD98" s="6"/>
      <c r="AE98" s="6"/>
      <c r="AF98" s="6"/>
      <c r="AG98" s="6"/>
      <c r="AH98" s="6"/>
      <c r="AI98" s="6"/>
      <c r="AJ98" s="6"/>
      <c r="AK98" s="6"/>
      <c r="AL98" s="6"/>
      <c r="AM98" s="6"/>
      <c r="AN98" s="6"/>
      <c r="AO98" s="6"/>
      <c r="AP98" s="6"/>
      <c r="AQ98" s="6"/>
      <c r="AR98" s="6"/>
      <c r="BA98" s="6"/>
    </row>
    <row r="99" spans="18:53" ht="15">
      <c r="R99" s="276"/>
      <c r="U99" s="275"/>
      <c r="AB99" s="6"/>
      <c r="AC99" s="6"/>
      <c r="AD99" s="6"/>
      <c r="AE99" s="6"/>
      <c r="AF99" s="6"/>
      <c r="AG99" s="6"/>
      <c r="AH99" s="6"/>
      <c r="AI99" s="6"/>
      <c r="AJ99" s="6"/>
      <c r="AK99" s="6"/>
      <c r="AL99" s="6"/>
      <c r="AM99" s="6"/>
      <c r="AN99" s="6"/>
      <c r="AO99" s="6"/>
      <c r="AP99" s="6"/>
      <c r="AQ99" s="6"/>
      <c r="AR99" s="6"/>
      <c r="BA99" s="6"/>
    </row>
    <row r="100" spans="18:22" ht="15">
      <c r="R100" s="269"/>
      <c r="U100" s="275"/>
      <c r="V100" s="273"/>
    </row>
    <row r="101" spans="21:22" ht="15">
      <c r="U101" s="275"/>
      <c r="V101" s="273"/>
    </row>
    <row r="102" spans="21:22" ht="15">
      <c r="U102" s="275"/>
      <c r="V102" s="273"/>
    </row>
    <row r="103" spans="21:22" ht="15">
      <c r="U103" s="275"/>
      <c r="V103" s="273"/>
    </row>
    <row r="104" spans="21:22" ht="15">
      <c r="U104" s="275"/>
      <c r="V104" s="273"/>
    </row>
    <row r="105" spans="21:22" ht="15">
      <c r="U105" s="275"/>
      <c r="V105" s="273"/>
    </row>
    <row r="106" spans="21:22" ht="15">
      <c r="U106" s="275"/>
      <c r="V106" s="273"/>
    </row>
    <row r="109" spans="18:21" ht="15">
      <c r="R109" s="276"/>
      <c r="U109" s="275"/>
    </row>
    <row r="110" spans="21:22" ht="15">
      <c r="U110" s="275"/>
      <c r="V110" s="269"/>
    </row>
    <row r="111" spans="21:22" ht="15">
      <c r="U111" s="275"/>
      <c r="V111" s="269"/>
    </row>
    <row r="112" spans="21:22" ht="15">
      <c r="U112" s="275"/>
      <c r="V112" s="269"/>
    </row>
    <row r="113" spans="21:22" ht="15">
      <c r="U113" s="275"/>
      <c r="V113" s="269"/>
    </row>
    <row r="114" spans="21:22" ht="15">
      <c r="U114" s="275"/>
      <c r="V114" s="269"/>
    </row>
    <row r="115" spans="21:22" ht="15">
      <c r="U115" s="275"/>
      <c r="V115" s="269"/>
    </row>
    <row r="116" spans="18:22" ht="15">
      <c r="R116" s="269"/>
      <c r="U116" s="275"/>
      <c r="V116" s="269"/>
    </row>
    <row r="118" ht="15">
      <c r="R118" s="269"/>
    </row>
    <row r="119" spans="18:21" ht="15">
      <c r="R119" s="276"/>
      <c r="U119" s="275"/>
    </row>
    <row r="120" spans="21:22" ht="15">
      <c r="U120" s="275"/>
      <c r="V120" s="269"/>
    </row>
    <row r="121" spans="21:22" ht="15">
      <c r="U121" s="275"/>
      <c r="V121" s="269"/>
    </row>
    <row r="122" spans="21:22" ht="15">
      <c r="U122" s="275"/>
      <c r="V122" s="269"/>
    </row>
    <row r="123" spans="21:22" ht="15">
      <c r="U123" s="275"/>
      <c r="V123" s="269"/>
    </row>
    <row r="124" spans="21:22" ht="15">
      <c r="U124" s="275"/>
      <c r="V124" s="269"/>
    </row>
    <row r="125" spans="21:22" ht="15">
      <c r="U125" s="275"/>
      <c r="V125" s="269"/>
    </row>
    <row r="126" spans="21:22" ht="15">
      <c r="U126" s="275"/>
      <c r="V126" s="269"/>
    </row>
    <row r="127" ht="15">
      <c r="U127" s="269"/>
    </row>
    <row r="128" spans="18:21" ht="15">
      <c r="R128" s="276"/>
      <c r="U128" s="275"/>
    </row>
    <row r="129" spans="21:22" ht="15">
      <c r="U129" s="275"/>
      <c r="V129" s="269"/>
    </row>
    <row r="130" spans="21:22" ht="15">
      <c r="U130" s="275"/>
      <c r="V130" s="269"/>
    </row>
    <row r="131" spans="21:22" ht="15">
      <c r="U131" s="275"/>
      <c r="V131" s="269"/>
    </row>
    <row r="132" spans="21:22" ht="15">
      <c r="U132" s="275"/>
      <c r="V132" s="269"/>
    </row>
    <row r="133" spans="21:22" ht="15">
      <c r="U133" s="275"/>
      <c r="V133" s="269"/>
    </row>
    <row r="134" spans="21:22" ht="15">
      <c r="U134" s="275"/>
      <c r="V134" s="269"/>
    </row>
    <row r="135" spans="21:22" ht="15">
      <c r="U135" s="275"/>
      <c r="V135" s="269"/>
    </row>
    <row r="137" spans="18:21" ht="15">
      <c r="R137" s="276"/>
      <c r="U137" s="275"/>
    </row>
    <row r="138" spans="21:22" ht="15">
      <c r="U138" s="275"/>
      <c r="V138" s="269"/>
    </row>
    <row r="139" spans="21:22" ht="15">
      <c r="U139" s="275"/>
      <c r="V139" s="269"/>
    </row>
    <row r="140" spans="21:22" ht="15">
      <c r="U140" s="275"/>
      <c r="V140" s="269"/>
    </row>
    <row r="141" spans="21:22" ht="15">
      <c r="U141" s="275"/>
      <c r="V141" s="269"/>
    </row>
    <row r="142" spans="21:22" ht="15">
      <c r="U142" s="275"/>
      <c r="V142" s="269"/>
    </row>
    <row r="143" spans="21:22" ht="15">
      <c r="U143" s="275"/>
      <c r="V143" s="269"/>
    </row>
    <row r="144" spans="21:22" ht="15">
      <c r="U144" s="275"/>
      <c r="V144" s="269"/>
    </row>
    <row r="145" spans="21:22" ht="15">
      <c r="U145" s="275"/>
      <c r="V145" s="269"/>
    </row>
    <row r="146" spans="21:22" ht="15">
      <c r="U146" s="275"/>
      <c r="V146" s="269"/>
    </row>
    <row r="147" spans="21:22" ht="15">
      <c r="U147" s="269"/>
      <c r="V147" s="273"/>
    </row>
    <row r="148" spans="21:22" ht="15">
      <c r="U148" s="269"/>
      <c r="V148" s="273"/>
    </row>
    <row r="149" spans="18:22" ht="15">
      <c r="R149" s="276"/>
      <c r="U149" s="269"/>
      <c r="V149" s="273"/>
    </row>
    <row r="150" spans="21:22" ht="15">
      <c r="U150" s="269"/>
      <c r="V150" s="273"/>
    </row>
    <row r="151" spans="21:22" ht="15">
      <c r="U151" s="269"/>
      <c r="V151" s="273"/>
    </row>
    <row r="152" spans="21:22" ht="15">
      <c r="U152" s="269"/>
      <c r="V152" s="273"/>
    </row>
    <row r="153" spans="21:22" ht="15">
      <c r="U153" s="269"/>
      <c r="V153" s="273"/>
    </row>
    <row r="154" spans="21:22" ht="15">
      <c r="U154" s="269"/>
      <c r="V154" s="273"/>
    </row>
    <row r="155" spans="21:22" ht="15">
      <c r="U155" s="275"/>
      <c r="V155" s="269"/>
    </row>
    <row r="156" spans="21:22" ht="15">
      <c r="U156" s="275"/>
      <c r="V156" s="269"/>
    </row>
    <row r="157" spans="21:22" ht="15">
      <c r="U157" s="269"/>
      <c r="V157" s="273"/>
    </row>
    <row r="158" spans="21:22" ht="15">
      <c r="U158" s="269"/>
      <c r="V158" s="273"/>
    </row>
    <row r="159" spans="18:22" ht="15">
      <c r="R159" s="276"/>
      <c r="U159" s="269"/>
      <c r="V159" s="273"/>
    </row>
    <row r="160" spans="21:22" ht="15">
      <c r="U160" s="269"/>
      <c r="V160" s="273"/>
    </row>
    <row r="161" spans="21:22" ht="15">
      <c r="U161" s="269"/>
      <c r="V161" s="273"/>
    </row>
    <row r="162" spans="21:22" ht="15">
      <c r="U162" s="269"/>
      <c r="V162" s="273"/>
    </row>
    <row r="163" spans="21:22" ht="15">
      <c r="U163" s="269"/>
      <c r="V163" s="273"/>
    </row>
    <row r="164" spans="21:22" ht="15">
      <c r="U164" s="269"/>
      <c r="V164" s="273"/>
    </row>
    <row r="165" spans="21:22" ht="15">
      <c r="U165" s="275"/>
      <c r="V165" s="269"/>
    </row>
    <row r="166" spans="21:22" ht="15">
      <c r="U166" s="275"/>
      <c r="V166" s="269"/>
    </row>
    <row r="169" spans="18:21" ht="15">
      <c r="R169" s="276"/>
      <c r="U169" s="275"/>
    </row>
    <row r="170" spans="18:22" ht="15">
      <c r="R170" s="276"/>
      <c r="U170" s="275"/>
      <c r="V170" s="269"/>
    </row>
    <row r="171" spans="18:22" ht="15">
      <c r="R171" s="276"/>
      <c r="U171" s="275"/>
      <c r="V171" s="269"/>
    </row>
    <row r="172" spans="18:22" ht="15">
      <c r="R172" s="276"/>
      <c r="U172" s="275"/>
      <c r="V172" s="269"/>
    </row>
    <row r="173" spans="18:22" ht="15">
      <c r="R173" s="276"/>
      <c r="U173" s="275"/>
      <c r="V173" s="269"/>
    </row>
    <row r="174" spans="18:22" ht="15">
      <c r="R174" s="276"/>
      <c r="U174" s="275"/>
      <c r="V174" s="269"/>
    </row>
    <row r="175" spans="18:22" ht="15">
      <c r="R175" s="276"/>
      <c r="U175" s="275"/>
      <c r="V175" s="269"/>
    </row>
    <row r="176" spans="18:22" ht="15">
      <c r="R176" s="276"/>
      <c r="U176" s="275"/>
      <c r="V176" s="269"/>
    </row>
    <row r="177" ht="15">
      <c r="R177" s="276"/>
    </row>
    <row r="178" ht="15">
      <c r="R178" s="276"/>
    </row>
    <row r="179" spans="18:21" ht="15">
      <c r="R179" s="276"/>
      <c r="U179" s="275"/>
    </row>
    <row r="180" spans="18:22" ht="15">
      <c r="R180" s="276"/>
      <c r="U180" s="275"/>
      <c r="V180" s="269"/>
    </row>
    <row r="181" spans="18:22" ht="15">
      <c r="R181" s="276"/>
      <c r="U181" s="275"/>
      <c r="V181" s="269"/>
    </row>
    <row r="182" spans="18:22" ht="15">
      <c r="R182" s="276"/>
      <c r="U182" s="275"/>
      <c r="V182" s="269"/>
    </row>
    <row r="183" spans="18:22" ht="15">
      <c r="R183" s="276"/>
      <c r="U183" s="275"/>
      <c r="V183" s="269"/>
    </row>
    <row r="184" spans="18:22" ht="15">
      <c r="R184" s="276"/>
      <c r="U184" s="275"/>
      <c r="V184" s="269"/>
    </row>
    <row r="185" spans="18:22" ht="15">
      <c r="R185" s="276"/>
      <c r="U185" s="275"/>
      <c r="V185" s="269"/>
    </row>
    <row r="186" spans="18:22" ht="15">
      <c r="R186" s="276"/>
      <c r="U186" s="275"/>
      <c r="V186" s="269"/>
    </row>
    <row r="187" ht="15">
      <c r="R187" s="276"/>
    </row>
    <row r="188" ht="15">
      <c r="R188" s="276"/>
    </row>
    <row r="189" spans="18:21" ht="15">
      <c r="R189" s="276"/>
      <c r="U189" s="275"/>
    </row>
    <row r="190" spans="18:22" ht="15">
      <c r="R190" s="276"/>
      <c r="U190" s="275"/>
      <c r="V190" s="269"/>
    </row>
    <row r="191" spans="18:22" ht="15">
      <c r="R191" s="276"/>
      <c r="U191" s="275"/>
      <c r="V191" s="269"/>
    </row>
    <row r="192" spans="18:22" ht="15">
      <c r="R192" s="276"/>
      <c r="U192" s="275"/>
      <c r="V192" s="269"/>
    </row>
    <row r="193" spans="18:22" ht="15">
      <c r="R193" s="276"/>
      <c r="U193" s="275"/>
      <c r="V193" s="269"/>
    </row>
    <row r="194" spans="18:22" ht="15">
      <c r="R194" s="276"/>
      <c r="U194" s="275"/>
      <c r="V194" s="269"/>
    </row>
    <row r="195" spans="18:22" ht="15">
      <c r="R195" s="276"/>
      <c r="U195" s="275"/>
      <c r="V195" s="269"/>
    </row>
    <row r="196" spans="18:22" ht="15">
      <c r="R196" s="276"/>
      <c r="U196" s="275"/>
      <c r="V196" s="269"/>
    </row>
    <row r="197" ht="15">
      <c r="R197" s="276"/>
    </row>
    <row r="198" ht="15">
      <c r="R198" s="276"/>
    </row>
    <row r="199" spans="18:21" ht="15">
      <c r="R199" s="276"/>
      <c r="U199" s="275"/>
    </row>
    <row r="200" spans="21:22" ht="15">
      <c r="U200" s="275"/>
      <c r="V200" s="269"/>
    </row>
    <row r="201" spans="21:22" ht="15">
      <c r="U201" s="275"/>
      <c r="V201" s="269"/>
    </row>
    <row r="202" spans="21:22" ht="15">
      <c r="U202" s="275"/>
      <c r="V202" s="269"/>
    </row>
    <row r="203" spans="21:22" ht="15">
      <c r="U203" s="275"/>
      <c r="V203" s="269"/>
    </row>
    <row r="204" spans="21:22" ht="15">
      <c r="U204" s="275"/>
      <c r="V204" s="269"/>
    </row>
    <row r="205" spans="21:22" ht="15">
      <c r="U205" s="275"/>
      <c r="V205" s="269"/>
    </row>
    <row r="206" spans="21:22" ht="15">
      <c r="U206" s="275"/>
      <c r="V206" s="269"/>
    </row>
    <row r="209" spans="18:21" ht="15">
      <c r="R209" s="276"/>
      <c r="U209" s="275"/>
    </row>
    <row r="210" spans="21:22" ht="15">
      <c r="U210" s="275"/>
      <c r="V210" s="269"/>
    </row>
    <row r="211" spans="21:22" ht="15">
      <c r="U211" s="275"/>
      <c r="V211" s="269"/>
    </row>
    <row r="212" spans="21:22" ht="15">
      <c r="U212" s="275"/>
      <c r="V212" s="269"/>
    </row>
    <row r="213" spans="21:22" ht="15">
      <c r="U213" s="275"/>
      <c r="V213" s="269"/>
    </row>
    <row r="214" spans="21:22" ht="15">
      <c r="U214" s="275"/>
      <c r="V214" s="269"/>
    </row>
    <row r="215" spans="21:22" ht="15">
      <c r="U215" s="275"/>
      <c r="V215" s="269"/>
    </row>
    <row r="216" spans="21:22" ht="15">
      <c r="U216" s="275"/>
      <c r="V216" s="269"/>
    </row>
    <row r="218" spans="18:21" ht="15">
      <c r="R218" s="276"/>
      <c r="U218" s="275"/>
    </row>
    <row r="219" spans="21:22" ht="15">
      <c r="U219" s="275"/>
      <c r="V219" s="269"/>
    </row>
    <row r="220" spans="21:22" ht="15">
      <c r="U220" s="275"/>
      <c r="V220" s="269"/>
    </row>
    <row r="221" spans="21:22" ht="15">
      <c r="U221" s="275"/>
      <c r="V221" s="269"/>
    </row>
    <row r="222" spans="21:22" ht="15">
      <c r="U222" s="275"/>
      <c r="V222" s="269"/>
    </row>
    <row r="223" spans="21:22" ht="15">
      <c r="U223" s="275"/>
      <c r="V223" s="269"/>
    </row>
    <row r="224" spans="21:22" ht="15">
      <c r="U224" s="275"/>
      <c r="V224" s="269"/>
    </row>
    <row r="225" spans="21:22" ht="15">
      <c r="U225" s="275"/>
      <c r="V225" s="269"/>
    </row>
    <row r="228" spans="18:21" ht="15">
      <c r="R228" s="276"/>
      <c r="U228" s="275"/>
    </row>
    <row r="229" spans="21:22" ht="15">
      <c r="U229" s="275"/>
      <c r="V229" s="269"/>
    </row>
    <row r="230" spans="21:22" ht="15">
      <c r="U230" s="275"/>
      <c r="V230" s="269"/>
    </row>
    <row r="231" spans="21:22" ht="15">
      <c r="U231" s="275"/>
      <c r="V231" s="269"/>
    </row>
    <row r="232" spans="21:22" ht="15">
      <c r="U232" s="275"/>
      <c r="V232" s="269"/>
    </row>
    <row r="233" spans="21:22" ht="15">
      <c r="U233" s="275"/>
      <c r="V233" s="269"/>
    </row>
    <row r="234" spans="21:22" ht="15">
      <c r="U234" s="275"/>
      <c r="V234" s="269"/>
    </row>
    <row r="235" spans="21:22" ht="15">
      <c r="U235" s="275"/>
      <c r="V235" s="269"/>
    </row>
    <row r="238" ht="15">
      <c r="U238" s="275"/>
    </row>
    <row r="239" spans="21:22" ht="15">
      <c r="U239" s="275"/>
      <c r="V239" s="269"/>
    </row>
    <row r="240" spans="21:22" ht="15">
      <c r="U240" s="275"/>
      <c r="V240" s="269"/>
    </row>
    <row r="241" spans="21:22" ht="15">
      <c r="U241" s="275"/>
      <c r="V241" s="269"/>
    </row>
    <row r="242" spans="21:22" ht="15">
      <c r="U242" s="275"/>
      <c r="V242" s="269"/>
    </row>
    <row r="243" spans="21:22" ht="15">
      <c r="U243" s="275"/>
      <c r="V243" s="269"/>
    </row>
    <row r="244" spans="21:22" ht="15">
      <c r="U244" s="275"/>
      <c r="V244" s="269"/>
    </row>
    <row r="245" spans="21:22" ht="15">
      <c r="U245" s="275"/>
      <c r="V245" s="269"/>
    </row>
    <row r="247" ht="15">
      <c r="U247" s="277"/>
    </row>
    <row r="248" spans="19:20" ht="15">
      <c r="S248" s="275"/>
      <c r="T248" s="277"/>
    </row>
    <row r="249" spans="19:20" ht="15">
      <c r="S249" s="275"/>
      <c r="T249" s="277"/>
    </row>
    <row r="250" spans="19:20" ht="15">
      <c r="S250" s="275"/>
      <c r="T250" s="277"/>
    </row>
    <row r="251" spans="19:20" ht="15">
      <c r="S251" s="275"/>
      <c r="T251" s="277"/>
    </row>
    <row r="252" spans="19:20" ht="15">
      <c r="S252" s="275"/>
      <c r="T252" s="277"/>
    </row>
    <row r="253" spans="19:20" ht="15">
      <c r="S253" s="275"/>
      <c r="T253" s="277"/>
    </row>
    <row r="254" ht="15">
      <c r="S254" s="275"/>
    </row>
    <row r="256" ht="15">
      <c r="U256" s="269"/>
    </row>
    <row r="258" ht="15">
      <c r="U258" s="277"/>
    </row>
    <row r="259" ht="15">
      <c r="U259" s="277"/>
    </row>
    <row r="260" ht="15">
      <c r="U260" s="277"/>
    </row>
    <row r="261" spans="21:22" ht="15">
      <c r="U261" s="277"/>
      <c r="V261" s="278"/>
    </row>
    <row r="262" spans="21:22" ht="15">
      <c r="U262" s="277"/>
      <c r="V262" s="278"/>
    </row>
    <row r="263" spans="21:22" ht="15">
      <c r="U263" s="277"/>
      <c r="V263" s="278"/>
    </row>
    <row r="264" spans="21:22" ht="15">
      <c r="U264" s="277"/>
      <c r="V264" s="278"/>
    </row>
    <row r="265" spans="21:22" ht="15">
      <c r="U265" s="277"/>
      <c r="V265" s="278"/>
    </row>
    <row r="266" spans="21:22" ht="15">
      <c r="U266" s="277"/>
      <c r="V266" s="278"/>
    </row>
    <row r="267" spans="21:22" ht="15">
      <c r="U267" s="277"/>
      <c r="V267" s="278"/>
    </row>
    <row r="269" ht="15">
      <c r="X269" s="277"/>
    </row>
    <row r="270" ht="15">
      <c r="X270" s="277"/>
    </row>
    <row r="271" ht="15">
      <c r="X271" s="277"/>
    </row>
    <row r="272" ht="15">
      <c r="X272" s="277"/>
    </row>
    <row r="273" ht="15">
      <c r="X273" s="277"/>
    </row>
    <row r="274" ht="15">
      <c r="X274" s="277"/>
    </row>
    <row r="275" ht="15">
      <c r="X275" s="277"/>
    </row>
    <row r="276" ht="15">
      <c r="X276" s="277"/>
    </row>
    <row r="277" ht="15">
      <c r="X277" s="277"/>
    </row>
    <row r="278" ht="15">
      <c r="X278" s="277"/>
    </row>
    <row r="279" ht="15">
      <c r="X279" s="277"/>
    </row>
    <row r="280" ht="15">
      <c r="X280" s="277"/>
    </row>
    <row r="281" ht="15.75" thickBot="1"/>
    <row r="282" spans="19:20" ht="15.75" thickBot="1">
      <c r="S282" s="279"/>
      <c r="T282" s="280"/>
    </row>
    <row r="283" spans="20:25" ht="15">
      <c r="T283" s="280"/>
      <c r="V283" s="269"/>
      <c r="X283" s="275"/>
      <c r="Y283" s="267"/>
    </row>
    <row r="284" spans="20:25" ht="15">
      <c r="T284" s="280"/>
      <c r="V284" s="269"/>
      <c r="X284" s="275"/>
      <c r="Y284" s="267"/>
    </row>
    <row r="285" spans="20:25" ht="15">
      <c r="T285" s="280"/>
      <c r="V285" s="269"/>
      <c r="X285" s="275"/>
      <c r="Y285" s="267"/>
    </row>
    <row r="286" spans="20:25" ht="15">
      <c r="T286" s="280"/>
      <c r="V286" s="269"/>
      <c r="X286" s="275"/>
      <c r="Y286" s="267"/>
    </row>
    <row r="287" spans="20:25" ht="15">
      <c r="T287" s="280"/>
      <c r="V287" s="269"/>
      <c r="X287" s="275"/>
      <c r="Y287" s="267"/>
    </row>
    <row r="288" spans="20:25" ht="15">
      <c r="T288" s="280"/>
      <c r="V288" s="269"/>
      <c r="X288" s="275"/>
      <c r="Y288" s="267"/>
    </row>
    <row r="289" ht="15">
      <c r="T289" s="280"/>
    </row>
    <row r="290" spans="24:25" ht="15">
      <c r="X290" s="267"/>
      <c r="Y290" s="267"/>
    </row>
    <row r="291" spans="24:25" ht="15">
      <c r="X291" s="267"/>
      <c r="Y291" s="267"/>
    </row>
    <row r="292" spans="24:25" ht="15">
      <c r="X292" s="267"/>
      <c r="Y292" s="267"/>
    </row>
    <row r="293" spans="20:25" ht="15">
      <c r="T293" s="280"/>
      <c r="U293" s="269"/>
      <c r="X293" s="267"/>
      <c r="Y293" s="267"/>
    </row>
    <row r="294" spans="20:25" ht="15">
      <c r="T294" s="280"/>
      <c r="U294" s="269"/>
      <c r="X294" s="267"/>
      <c r="Y294" s="267"/>
    </row>
    <row r="295" spans="20:25" ht="15">
      <c r="T295" s="280"/>
      <c r="U295" s="269"/>
      <c r="X295" s="267"/>
      <c r="Y295" s="267"/>
    </row>
    <row r="296" spans="20:21" ht="15">
      <c r="T296" s="280"/>
      <c r="U296" s="269"/>
    </row>
    <row r="297" spans="20:21" ht="15">
      <c r="T297" s="280"/>
      <c r="U297" s="269"/>
    </row>
    <row r="298" spans="20:23" ht="15">
      <c r="T298" s="280"/>
      <c r="U298" s="269"/>
      <c r="W298" s="281"/>
    </row>
    <row r="299" ht="15">
      <c r="T299" s="280"/>
    </row>
    <row r="305" ht="15">
      <c r="V305" s="281"/>
    </row>
    <row r="307" ht="15.75" thickBot="1"/>
    <row r="308" ht="15.75" thickBot="1">
      <c r="V308" s="282"/>
    </row>
  </sheetData>
  <sheetProtection password="C61F" sheet="1" objects="1" scenarios="1"/>
  <autoFilter ref="A15:AA31"/>
  <mergeCells count="53">
    <mergeCell ref="Y16:Y31"/>
    <mergeCell ref="Z16:Z31"/>
    <mergeCell ref="AA16:AA31"/>
    <mergeCell ref="S16:S31"/>
    <mergeCell ref="T16:T31"/>
    <mergeCell ref="U16:U31"/>
    <mergeCell ref="V16:V31"/>
    <mergeCell ref="W16:W31"/>
    <mergeCell ref="X16:X31"/>
    <mergeCell ref="M16:M31"/>
    <mergeCell ref="N16:N31"/>
    <mergeCell ref="O16:O31"/>
    <mergeCell ref="P16:P31"/>
    <mergeCell ref="Q16:Q31"/>
    <mergeCell ref="R16:R31"/>
    <mergeCell ref="AO14:AP14"/>
    <mergeCell ref="AQ14:AR14"/>
    <mergeCell ref="BA14:BB14"/>
    <mergeCell ref="BC14:BD14"/>
    <mergeCell ref="BE14:BF14"/>
    <mergeCell ref="H16:H31"/>
    <mergeCell ref="I16:I31"/>
    <mergeCell ref="J16:J31"/>
    <mergeCell ref="K16:K31"/>
    <mergeCell ref="L16:L31"/>
    <mergeCell ref="AC14:AD14"/>
    <mergeCell ref="AE14:AF14"/>
    <mergeCell ref="AG14:AH14"/>
    <mergeCell ref="AI14:AJ14"/>
    <mergeCell ref="AK14:AL14"/>
    <mergeCell ref="AM14:AN14"/>
    <mergeCell ref="W14:W15"/>
    <mergeCell ref="X14:X15"/>
    <mergeCell ref="Y14:Y15"/>
    <mergeCell ref="Z14:Z15"/>
    <mergeCell ref="AA14:AA15"/>
    <mergeCell ref="AB14:AB15"/>
    <mergeCell ref="AK1:AN8"/>
    <mergeCell ref="AO1:AQ8"/>
    <mergeCell ref="G14:G15"/>
    <mergeCell ref="H14:H15"/>
    <mergeCell ref="I14:I15"/>
    <mergeCell ref="J14:L14"/>
    <mergeCell ref="O14:P14"/>
    <mergeCell ref="Q14:R14"/>
    <mergeCell ref="S14:T14"/>
    <mergeCell ref="U14:V14"/>
    <mergeCell ref="A1:D8"/>
    <mergeCell ref="E1:N8"/>
    <mergeCell ref="O1:R8"/>
    <mergeCell ref="S1:U8"/>
    <mergeCell ref="W1:Y8"/>
    <mergeCell ref="Z1:AJ8"/>
  </mergeCells>
  <conditionalFormatting sqref="Q32:T32 BA32:BF32">
    <cfRule type="cellIs" priority="4" dxfId="6" operator="notEqual" stopIfTrue="1">
      <formula>#REF!</formula>
    </cfRule>
  </conditionalFormatting>
  <conditionalFormatting sqref="Q16:V31">
    <cfRule type="cellIs" priority="3" dxfId="7" operator="notEqual" stopIfTrue="1">
      <formula>BA16</formula>
    </cfRule>
  </conditionalFormatting>
  <conditionalFormatting sqref="H16:H31">
    <cfRule type="containsText" priority="1" dxfId="1" operator="containsText" stopIfTrue="1" text="X">
      <formula>NOT(ISERROR(SEARCH("X",H16)))</formula>
    </cfRule>
    <cfRule type="containsText" priority="2" dxfId="0" operator="containsText" stopIfTrue="1" text="X">
      <formula>NOT(ISERROR(SEARCH("X",H16)))</formula>
    </cfRule>
  </conditionalFormatting>
  <dataValidations count="1">
    <dataValidation type="whole" allowBlank="1" showInputMessage="1" showErrorMessage="1" sqref="AC16:AV31">
      <formula1>0</formula1>
      <formula2>99999999999</formula2>
    </dataValidation>
  </dataValidation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A1:BG27"/>
  <sheetViews>
    <sheetView showGridLines="0" zoomScale="75" zoomScaleNormal="75" zoomScalePageLayoutView="0" workbookViewId="0" topLeftCell="C8">
      <selection activeCell="D13" sqref="D13"/>
    </sheetView>
  </sheetViews>
  <sheetFormatPr defaultColWidth="11.421875" defaultRowHeight="15" customHeight="1" zeroHeight="1" outlineLevelRow="2"/>
  <cols>
    <col min="1" max="1" width="5.57421875" style="5" hidden="1" customWidth="1"/>
    <col min="2" max="2" width="8.00390625" style="5" hidden="1" customWidth="1"/>
    <col min="3" max="3" width="6.00390625" style="5" customWidth="1"/>
    <col min="4" max="4" width="52.8515625" style="5" customWidth="1"/>
    <col min="5" max="5" width="11.7109375" style="5" customWidth="1"/>
    <col min="6" max="6" width="38.00390625" style="5" customWidth="1"/>
    <col min="7" max="7" width="11.421875" style="5" customWidth="1"/>
    <col min="8" max="8" width="9.00390625" style="5" customWidth="1"/>
    <col min="9" max="9" width="10.28125" style="5" customWidth="1"/>
    <col min="10" max="10" width="21.8515625" style="5" customWidth="1"/>
    <col min="11" max="11" width="11.421875" style="5" customWidth="1"/>
    <col min="12" max="12" width="11.421875" style="286" customWidth="1"/>
    <col min="13" max="13" width="28.28125" style="5" customWidth="1"/>
    <col min="14" max="14" width="27.7109375" style="5" customWidth="1"/>
    <col min="15" max="15" width="21.421875" style="5" customWidth="1"/>
    <col min="16" max="16" width="25.8515625" style="5" customWidth="1"/>
    <col min="17" max="17" width="26.28125" style="5" customWidth="1"/>
    <col min="18" max="18" width="24.421875" style="5" customWidth="1"/>
    <col min="19" max="20" width="50.7109375" style="5" customWidth="1"/>
    <col min="21" max="21" width="19.421875" style="5" hidden="1" customWidth="1"/>
    <col min="22" max="22" width="19.8515625" style="5" hidden="1" customWidth="1"/>
    <col min="23" max="23" width="9.7109375" style="5" hidden="1" customWidth="1"/>
    <col min="24" max="24" width="24.8515625" style="5" bestFit="1" customWidth="1"/>
    <col min="25" max="25" width="31.57421875" style="5" bestFit="1" customWidth="1"/>
    <col min="26" max="26" width="9.7109375" style="5" customWidth="1"/>
    <col min="27" max="28" width="15.7109375" style="5" customWidth="1"/>
    <col min="29" max="29" width="9.7109375" style="5" customWidth="1"/>
    <col min="30" max="31" width="15.7109375" style="5" customWidth="1"/>
    <col min="32" max="32" width="9.7109375" style="5" customWidth="1"/>
    <col min="33" max="34" width="15.7109375" style="5" customWidth="1"/>
    <col min="35" max="35" width="9.7109375" style="5" customWidth="1"/>
    <col min="36" max="37" width="15.7109375" style="5" customWidth="1"/>
    <col min="38" max="38" width="9.7109375" style="5" customWidth="1"/>
    <col min="39" max="40" width="15.7109375" style="5" customWidth="1"/>
    <col min="41" max="41" width="9.7109375" style="5" customWidth="1"/>
    <col min="42" max="43" width="15.7109375" style="5" customWidth="1"/>
    <col min="44" max="44" width="9.7109375" style="5" customWidth="1"/>
    <col min="45" max="46" width="15.7109375" style="5" customWidth="1"/>
    <col min="47" max="47" width="9.7109375" style="5" customWidth="1"/>
    <col min="48" max="48" width="11.421875" style="5" customWidth="1"/>
    <col min="49" max="49" width="0" style="5" hidden="1" customWidth="1"/>
    <col min="50" max="53" width="11.421875" style="5" customWidth="1"/>
    <col min="54" max="54" width="16.00390625" style="5" customWidth="1"/>
    <col min="55" max="55" width="4.8515625" style="5" customWidth="1"/>
    <col min="56" max="56" width="15.28125" style="5" customWidth="1"/>
    <col min="57" max="57" width="12.7109375" style="5" bestFit="1" customWidth="1"/>
    <col min="58" max="58" width="14.421875" style="5" bestFit="1" customWidth="1"/>
    <col min="59" max="59" width="12.7109375" style="5" bestFit="1" customWidth="1"/>
    <col min="60" max="16384" width="11.421875" style="5" customWidth="1"/>
  </cols>
  <sheetData>
    <row r="1" spans="1:51" s="175" customFormat="1" ht="14.25" customHeight="1">
      <c r="A1" s="166"/>
      <c r="B1" s="167"/>
      <c r="C1" s="169"/>
      <c r="D1" s="170" t="s">
        <v>145</v>
      </c>
      <c r="E1" s="171"/>
      <c r="F1" s="171"/>
      <c r="G1" s="171"/>
      <c r="H1" s="171"/>
      <c r="I1" s="172"/>
      <c r="J1" s="163" t="s">
        <v>93</v>
      </c>
      <c r="K1" s="164"/>
      <c r="L1" s="164"/>
      <c r="M1" s="165"/>
      <c r="N1" s="170"/>
      <c r="O1" s="172"/>
      <c r="P1" s="170"/>
      <c r="Q1" s="171"/>
      <c r="R1" s="172"/>
      <c r="S1" s="189" t="s">
        <v>146</v>
      </c>
      <c r="T1" s="190"/>
      <c r="U1" s="190"/>
      <c r="V1" s="190"/>
      <c r="W1" s="190"/>
      <c r="X1" s="190"/>
      <c r="Y1" s="190"/>
      <c r="Z1" s="190"/>
      <c r="AA1" s="191"/>
      <c r="AB1" s="163" t="s">
        <v>93</v>
      </c>
      <c r="AC1" s="164"/>
      <c r="AD1" s="164"/>
      <c r="AE1" s="165"/>
      <c r="AF1" s="283"/>
      <c r="AG1" s="283"/>
      <c r="AH1" s="170"/>
      <c r="AI1" s="171"/>
      <c r="AJ1" s="172"/>
      <c r="AK1" s="189" t="s">
        <v>147</v>
      </c>
      <c r="AL1" s="190"/>
      <c r="AM1" s="190"/>
      <c r="AN1" s="190"/>
      <c r="AO1" s="190"/>
      <c r="AP1" s="190"/>
      <c r="AQ1" s="190"/>
      <c r="AR1" s="191"/>
      <c r="AS1" s="163" t="s">
        <v>93</v>
      </c>
      <c r="AT1" s="164"/>
      <c r="AU1" s="164"/>
      <c r="AV1" s="165"/>
      <c r="AW1" s="166"/>
      <c r="AX1" s="167"/>
      <c r="AY1" s="169"/>
    </row>
    <row r="2" spans="1:51" s="175" customFormat="1" ht="15" customHeight="1">
      <c r="A2" s="185"/>
      <c r="B2" s="186"/>
      <c r="C2" s="188"/>
      <c r="D2" s="189"/>
      <c r="E2" s="190"/>
      <c r="F2" s="190"/>
      <c r="G2" s="190"/>
      <c r="H2" s="190"/>
      <c r="I2" s="191"/>
      <c r="J2" s="182"/>
      <c r="K2" s="183"/>
      <c r="L2" s="183"/>
      <c r="M2" s="184"/>
      <c r="N2" s="189"/>
      <c r="O2" s="191"/>
      <c r="P2" s="189"/>
      <c r="Q2" s="190"/>
      <c r="R2" s="191"/>
      <c r="S2" s="189"/>
      <c r="T2" s="190"/>
      <c r="U2" s="190"/>
      <c r="V2" s="190"/>
      <c r="W2" s="190"/>
      <c r="X2" s="190"/>
      <c r="Y2" s="190"/>
      <c r="Z2" s="190"/>
      <c r="AA2" s="191"/>
      <c r="AB2" s="182"/>
      <c r="AC2" s="183"/>
      <c r="AD2" s="183"/>
      <c r="AE2" s="184"/>
      <c r="AF2" s="284"/>
      <c r="AG2" s="284"/>
      <c r="AH2" s="189"/>
      <c r="AI2" s="190"/>
      <c r="AJ2" s="191"/>
      <c r="AK2" s="189"/>
      <c r="AL2" s="190"/>
      <c r="AM2" s="190"/>
      <c r="AN2" s="190"/>
      <c r="AO2" s="190"/>
      <c r="AP2" s="190"/>
      <c r="AQ2" s="190"/>
      <c r="AR2" s="191"/>
      <c r="AS2" s="182"/>
      <c r="AT2" s="183"/>
      <c r="AU2" s="183"/>
      <c r="AV2" s="184"/>
      <c r="AW2" s="185"/>
      <c r="AX2" s="186"/>
      <c r="AY2" s="188"/>
    </row>
    <row r="3" spans="1:51" s="175" customFormat="1" ht="15" customHeight="1">
      <c r="A3" s="185"/>
      <c r="B3" s="186"/>
      <c r="C3" s="188"/>
      <c r="D3" s="189"/>
      <c r="E3" s="190"/>
      <c r="F3" s="190"/>
      <c r="G3" s="190"/>
      <c r="H3" s="190"/>
      <c r="I3" s="191"/>
      <c r="J3" s="182"/>
      <c r="K3" s="183"/>
      <c r="L3" s="183"/>
      <c r="M3" s="184"/>
      <c r="N3" s="189"/>
      <c r="O3" s="191"/>
      <c r="P3" s="189"/>
      <c r="Q3" s="190"/>
      <c r="R3" s="191"/>
      <c r="S3" s="189"/>
      <c r="T3" s="190"/>
      <c r="U3" s="190"/>
      <c r="V3" s="190"/>
      <c r="W3" s="190"/>
      <c r="X3" s="190"/>
      <c r="Y3" s="190"/>
      <c r="Z3" s="190"/>
      <c r="AA3" s="191"/>
      <c r="AB3" s="182"/>
      <c r="AC3" s="183"/>
      <c r="AD3" s="183"/>
      <c r="AE3" s="184"/>
      <c r="AF3" s="284"/>
      <c r="AG3" s="284"/>
      <c r="AH3" s="189"/>
      <c r="AI3" s="190"/>
      <c r="AJ3" s="191"/>
      <c r="AK3" s="189"/>
      <c r="AL3" s="190"/>
      <c r="AM3" s="190"/>
      <c r="AN3" s="190"/>
      <c r="AO3" s="190"/>
      <c r="AP3" s="190"/>
      <c r="AQ3" s="190"/>
      <c r="AR3" s="191"/>
      <c r="AS3" s="182"/>
      <c r="AT3" s="183"/>
      <c r="AU3" s="183"/>
      <c r="AV3" s="184"/>
      <c r="AW3" s="185"/>
      <c r="AX3" s="186"/>
      <c r="AY3" s="188"/>
    </row>
    <row r="4" spans="1:51" s="175" customFormat="1" ht="15" customHeight="1">
      <c r="A4" s="185"/>
      <c r="B4" s="186"/>
      <c r="C4" s="188"/>
      <c r="D4" s="189"/>
      <c r="E4" s="190"/>
      <c r="F4" s="190"/>
      <c r="G4" s="190"/>
      <c r="H4" s="190"/>
      <c r="I4" s="191"/>
      <c r="J4" s="182"/>
      <c r="K4" s="183"/>
      <c r="L4" s="183"/>
      <c r="M4" s="184"/>
      <c r="N4" s="189"/>
      <c r="O4" s="191"/>
      <c r="P4" s="189"/>
      <c r="Q4" s="190"/>
      <c r="R4" s="191"/>
      <c r="S4" s="189"/>
      <c r="T4" s="190"/>
      <c r="U4" s="190"/>
      <c r="V4" s="190"/>
      <c r="W4" s="190"/>
      <c r="X4" s="190"/>
      <c r="Y4" s="190"/>
      <c r="Z4" s="190"/>
      <c r="AA4" s="191"/>
      <c r="AB4" s="182"/>
      <c r="AC4" s="183"/>
      <c r="AD4" s="183"/>
      <c r="AE4" s="184"/>
      <c r="AF4" s="284"/>
      <c r="AG4" s="284"/>
      <c r="AH4" s="189"/>
      <c r="AI4" s="190"/>
      <c r="AJ4" s="191"/>
      <c r="AK4" s="189"/>
      <c r="AL4" s="190"/>
      <c r="AM4" s="190"/>
      <c r="AN4" s="190"/>
      <c r="AO4" s="190"/>
      <c r="AP4" s="190"/>
      <c r="AQ4" s="190"/>
      <c r="AR4" s="191"/>
      <c r="AS4" s="182"/>
      <c r="AT4" s="183"/>
      <c r="AU4" s="183"/>
      <c r="AV4" s="184"/>
      <c r="AW4" s="185"/>
      <c r="AX4" s="186"/>
      <c r="AY4" s="188"/>
    </row>
    <row r="5" spans="1:51" s="175" customFormat="1" ht="15" customHeight="1">
      <c r="A5" s="185"/>
      <c r="B5" s="186"/>
      <c r="C5" s="188"/>
      <c r="D5" s="189"/>
      <c r="E5" s="190"/>
      <c r="F5" s="190"/>
      <c r="G5" s="190"/>
      <c r="H5" s="190"/>
      <c r="I5" s="191"/>
      <c r="J5" s="182"/>
      <c r="K5" s="183"/>
      <c r="L5" s="183"/>
      <c r="M5" s="184"/>
      <c r="N5" s="189"/>
      <c r="O5" s="191"/>
      <c r="P5" s="189"/>
      <c r="Q5" s="190"/>
      <c r="R5" s="191"/>
      <c r="S5" s="189"/>
      <c r="T5" s="190"/>
      <c r="U5" s="190"/>
      <c r="V5" s="190"/>
      <c r="W5" s="190"/>
      <c r="X5" s="190"/>
      <c r="Y5" s="190"/>
      <c r="Z5" s="190"/>
      <c r="AA5" s="191"/>
      <c r="AB5" s="182"/>
      <c r="AC5" s="183"/>
      <c r="AD5" s="183"/>
      <c r="AE5" s="184"/>
      <c r="AF5" s="284"/>
      <c r="AG5" s="284"/>
      <c r="AH5" s="189"/>
      <c r="AI5" s="190"/>
      <c r="AJ5" s="191"/>
      <c r="AK5" s="189"/>
      <c r="AL5" s="190"/>
      <c r="AM5" s="190"/>
      <c r="AN5" s="190"/>
      <c r="AO5" s="190"/>
      <c r="AP5" s="190"/>
      <c r="AQ5" s="190"/>
      <c r="AR5" s="191"/>
      <c r="AS5" s="182"/>
      <c r="AT5" s="183"/>
      <c r="AU5" s="183"/>
      <c r="AV5" s="184"/>
      <c r="AW5" s="185"/>
      <c r="AX5" s="186"/>
      <c r="AY5" s="188"/>
    </row>
    <row r="6" spans="1:51" s="175" customFormat="1" ht="15" customHeight="1">
      <c r="A6" s="185"/>
      <c r="B6" s="186"/>
      <c r="C6" s="188"/>
      <c r="D6" s="189"/>
      <c r="E6" s="190"/>
      <c r="F6" s="190"/>
      <c r="G6" s="190"/>
      <c r="H6" s="190"/>
      <c r="I6" s="191"/>
      <c r="J6" s="182"/>
      <c r="K6" s="183"/>
      <c r="L6" s="183"/>
      <c r="M6" s="184"/>
      <c r="N6" s="189"/>
      <c r="O6" s="191"/>
      <c r="P6" s="189"/>
      <c r="Q6" s="190"/>
      <c r="R6" s="191"/>
      <c r="S6" s="189"/>
      <c r="T6" s="190"/>
      <c r="U6" s="190"/>
      <c r="V6" s="190"/>
      <c r="W6" s="190"/>
      <c r="X6" s="190"/>
      <c r="Y6" s="190"/>
      <c r="Z6" s="190"/>
      <c r="AA6" s="191"/>
      <c r="AB6" s="182"/>
      <c r="AC6" s="183"/>
      <c r="AD6" s="183"/>
      <c r="AE6" s="184"/>
      <c r="AF6" s="284"/>
      <c r="AG6" s="284"/>
      <c r="AH6" s="189"/>
      <c r="AI6" s="190"/>
      <c r="AJ6" s="191"/>
      <c r="AK6" s="189"/>
      <c r="AL6" s="190"/>
      <c r="AM6" s="190"/>
      <c r="AN6" s="190"/>
      <c r="AO6" s="190"/>
      <c r="AP6" s="190"/>
      <c r="AQ6" s="190"/>
      <c r="AR6" s="191"/>
      <c r="AS6" s="182"/>
      <c r="AT6" s="183"/>
      <c r="AU6" s="183"/>
      <c r="AV6" s="184"/>
      <c r="AW6" s="185"/>
      <c r="AX6" s="186"/>
      <c r="AY6" s="188"/>
    </row>
    <row r="7" spans="1:51" s="175" customFormat="1" ht="15" customHeight="1">
      <c r="A7" s="185"/>
      <c r="B7" s="186"/>
      <c r="C7" s="188"/>
      <c r="D7" s="189"/>
      <c r="E7" s="190"/>
      <c r="F7" s="190"/>
      <c r="G7" s="190"/>
      <c r="H7" s="190"/>
      <c r="I7" s="191"/>
      <c r="J7" s="182"/>
      <c r="K7" s="183"/>
      <c r="L7" s="183"/>
      <c r="M7" s="184"/>
      <c r="N7" s="189"/>
      <c r="O7" s="191"/>
      <c r="P7" s="189"/>
      <c r="Q7" s="190"/>
      <c r="R7" s="191"/>
      <c r="S7" s="189"/>
      <c r="T7" s="190"/>
      <c r="U7" s="190"/>
      <c r="V7" s="190"/>
      <c r="W7" s="190"/>
      <c r="X7" s="190"/>
      <c r="Y7" s="190"/>
      <c r="Z7" s="190"/>
      <c r="AA7" s="191"/>
      <c r="AB7" s="182"/>
      <c r="AC7" s="183"/>
      <c r="AD7" s="183"/>
      <c r="AE7" s="184"/>
      <c r="AF7" s="284"/>
      <c r="AG7" s="284"/>
      <c r="AH7" s="189"/>
      <c r="AI7" s="190"/>
      <c r="AJ7" s="191"/>
      <c r="AK7" s="189"/>
      <c r="AL7" s="190"/>
      <c r="AM7" s="190"/>
      <c r="AN7" s="190"/>
      <c r="AO7" s="190"/>
      <c r="AP7" s="190"/>
      <c r="AQ7" s="190"/>
      <c r="AR7" s="191"/>
      <c r="AS7" s="182"/>
      <c r="AT7" s="183"/>
      <c r="AU7" s="183"/>
      <c r="AV7" s="184"/>
      <c r="AW7" s="185"/>
      <c r="AX7" s="186"/>
      <c r="AY7" s="188"/>
    </row>
    <row r="8" spans="1:51" s="175" customFormat="1" ht="21.75" customHeight="1" thickBot="1">
      <c r="A8" s="201"/>
      <c r="B8" s="202"/>
      <c r="C8" s="204"/>
      <c r="D8" s="205"/>
      <c r="E8" s="206"/>
      <c r="F8" s="206"/>
      <c r="G8" s="206"/>
      <c r="H8" s="206"/>
      <c r="I8" s="207"/>
      <c r="J8" s="198"/>
      <c r="K8" s="199"/>
      <c r="L8" s="199"/>
      <c r="M8" s="200"/>
      <c r="N8" s="205"/>
      <c r="O8" s="207"/>
      <c r="P8" s="205"/>
      <c r="Q8" s="206"/>
      <c r="R8" s="207"/>
      <c r="S8" s="205"/>
      <c r="T8" s="206"/>
      <c r="U8" s="206"/>
      <c r="V8" s="206"/>
      <c r="W8" s="206"/>
      <c r="X8" s="206"/>
      <c r="Y8" s="206"/>
      <c r="Z8" s="206"/>
      <c r="AA8" s="207"/>
      <c r="AB8" s="198"/>
      <c r="AC8" s="199"/>
      <c r="AD8" s="199"/>
      <c r="AE8" s="200"/>
      <c r="AF8" s="285"/>
      <c r="AG8" s="285"/>
      <c r="AH8" s="205"/>
      <c r="AI8" s="206"/>
      <c r="AJ8" s="207"/>
      <c r="AK8" s="205"/>
      <c r="AL8" s="206"/>
      <c r="AM8" s="206"/>
      <c r="AN8" s="206"/>
      <c r="AO8" s="206"/>
      <c r="AP8" s="206"/>
      <c r="AQ8" s="206"/>
      <c r="AR8" s="207"/>
      <c r="AS8" s="198"/>
      <c r="AT8" s="199"/>
      <c r="AU8" s="199"/>
      <c r="AV8" s="200"/>
      <c r="AW8" s="201"/>
      <c r="AX8" s="202"/>
      <c r="AY8" s="204"/>
    </row>
    <row r="9" ht="15"/>
    <row r="10" spans="6:9" ht="25.5">
      <c r="F10" s="2" t="s">
        <v>3</v>
      </c>
      <c r="G10" s="2"/>
      <c r="H10" s="2"/>
      <c r="I10" s="2"/>
    </row>
    <row r="11" spans="2:51" ht="38.25" customHeight="1">
      <c r="B11" s="209" t="s">
        <v>148</v>
      </c>
      <c r="C11" s="287" t="s">
        <v>149</v>
      </c>
      <c r="D11" s="288"/>
      <c r="E11" s="210" t="s">
        <v>150</v>
      </c>
      <c r="F11" s="210" t="s">
        <v>8</v>
      </c>
      <c r="G11" s="155" t="s">
        <v>18</v>
      </c>
      <c r="H11" s="138"/>
      <c r="I11" s="139"/>
      <c r="J11" s="289"/>
      <c r="K11" s="137" t="s">
        <v>0</v>
      </c>
      <c r="L11" s="137"/>
      <c r="M11" s="137" t="s">
        <v>56</v>
      </c>
      <c r="N11" s="137"/>
      <c r="O11" s="137" t="s">
        <v>57</v>
      </c>
      <c r="P11" s="137"/>
      <c r="Q11" s="137" t="s">
        <v>51</v>
      </c>
      <c r="R11" s="137"/>
      <c r="S11" s="128" t="s">
        <v>1</v>
      </c>
      <c r="T11" s="128" t="s">
        <v>2</v>
      </c>
      <c r="U11" s="290" t="s">
        <v>151</v>
      </c>
      <c r="V11" s="291"/>
      <c r="W11" s="292"/>
      <c r="X11" s="210" t="s">
        <v>152</v>
      </c>
      <c r="Y11" s="210"/>
      <c r="Z11" s="210"/>
      <c r="AA11" s="210" t="s">
        <v>153</v>
      </c>
      <c r="AB11" s="210"/>
      <c r="AC11" s="210"/>
      <c r="AD11" s="210" t="s">
        <v>154</v>
      </c>
      <c r="AE11" s="210"/>
      <c r="AF11" s="210"/>
      <c r="AG11" s="293" t="s">
        <v>155</v>
      </c>
      <c r="AH11" s="293"/>
      <c r="AI11" s="293"/>
      <c r="AJ11" s="293" t="s">
        <v>156</v>
      </c>
      <c r="AK11" s="293"/>
      <c r="AL11" s="293"/>
      <c r="AM11" s="293" t="s">
        <v>157</v>
      </c>
      <c r="AN11" s="293"/>
      <c r="AO11" s="293"/>
      <c r="AP11" s="293" t="s">
        <v>158</v>
      </c>
      <c r="AQ11" s="293"/>
      <c r="AR11" s="293"/>
      <c r="AS11" s="293" t="s">
        <v>159</v>
      </c>
      <c r="AT11" s="293"/>
      <c r="AU11" s="293"/>
      <c r="AV11" s="293" t="s">
        <v>160</v>
      </c>
      <c r="AW11" s="293"/>
      <c r="AX11" s="293"/>
      <c r="AY11" s="293" t="s">
        <v>161</v>
      </c>
    </row>
    <row r="12" spans="1:51" ht="60.75" customHeight="1">
      <c r="A12" s="1" t="s">
        <v>114</v>
      </c>
      <c r="B12" s="212"/>
      <c r="C12" s="294"/>
      <c r="D12" s="288" t="s">
        <v>9</v>
      </c>
      <c r="E12" s="210"/>
      <c r="F12" s="210"/>
      <c r="G12" s="4" t="s">
        <v>4</v>
      </c>
      <c r="H12" s="4" t="s">
        <v>5</v>
      </c>
      <c r="I12" s="4" t="s">
        <v>6</v>
      </c>
      <c r="J12" s="4" t="s">
        <v>7</v>
      </c>
      <c r="K12" s="3" t="s">
        <v>37</v>
      </c>
      <c r="L12" s="3" t="s">
        <v>38</v>
      </c>
      <c r="M12" s="295" t="s">
        <v>60</v>
      </c>
      <c r="N12" s="295" t="s">
        <v>61</v>
      </c>
      <c r="O12" s="3" t="s">
        <v>62</v>
      </c>
      <c r="P12" s="3" t="s">
        <v>63</v>
      </c>
      <c r="Q12" s="3" t="s">
        <v>58</v>
      </c>
      <c r="R12" s="3" t="s">
        <v>63</v>
      </c>
      <c r="S12" s="128"/>
      <c r="T12" s="128"/>
      <c r="U12" s="3" t="s">
        <v>162</v>
      </c>
      <c r="V12" s="3" t="s">
        <v>163</v>
      </c>
      <c r="W12" s="3" t="s">
        <v>164</v>
      </c>
      <c r="X12" s="3" t="s">
        <v>162</v>
      </c>
      <c r="Y12" s="3" t="s">
        <v>163</v>
      </c>
      <c r="Z12" s="3" t="s">
        <v>164</v>
      </c>
      <c r="AA12" s="3" t="s">
        <v>162</v>
      </c>
      <c r="AB12" s="3" t="s">
        <v>163</v>
      </c>
      <c r="AC12" s="3" t="s">
        <v>164</v>
      </c>
      <c r="AD12" s="3" t="s">
        <v>162</v>
      </c>
      <c r="AE12" s="3" t="s">
        <v>163</v>
      </c>
      <c r="AF12" s="3" t="s">
        <v>164</v>
      </c>
      <c r="AG12" s="3" t="s">
        <v>162</v>
      </c>
      <c r="AH12" s="3" t="s">
        <v>163</v>
      </c>
      <c r="AI12" s="3" t="s">
        <v>164</v>
      </c>
      <c r="AJ12" s="3" t="s">
        <v>162</v>
      </c>
      <c r="AK12" s="3" t="s">
        <v>163</v>
      </c>
      <c r="AL12" s="3" t="s">
        <v>164</v>
      </c>
      <c r="AM12" s="3" t="s">
        <v>162</v>
      </c>
      <c r="AN12" s="3" t="s">
        <v>163</v>
      </c>
      <c r="AO12" s="3" t="s">
        <v>164</v>
      </c>
      <c r="AP12" s="3" t="s">
        <v>162</v>
      </c>
      <c r="AQ12" s="3" t="s">
        <v>163</v>
      </c>
      <c r="AR12" s="3" t="s">
        <v>164</v>
      </c>
      <c r="AS12" s="3" t="s">
        <v>162</v>
      </c>
      <c r="AT12" s="3" t="s">
        <v>163</v>
      </c>
      <c r="AU12" s="3" t="s">
        <v>164</v>
      </c>
      <c r="AV12" s="3" t="s">
        <v>162</v>
      </c>
      <c r="AW12" s="3" t="s">
        <v>163</v>
      </c>
      <c r="AX12" s="3" t="s">
        <v>164</v>
      </c>
      <c r="AY12" s="3" t="s">
        <v>162</v>
      </c>
    </row>
    <row r="13" spans="1:59" s="6" customFormat="1" ht="409.5" outlineLevel="2">
      <c r="A13" s="296" t="s">
        <v>118</v>
      </c>
      <c r="B13" s="296" t="s">
        <v>119</v>
      </c>
      <c r="C13" s="27">
        <v>883</v>
      </c>
      <c r="D13" s="297" t="s">
        <v>24</v>
      </c>
      <c r="E13" s="27">
        <v>1</v>
      </c>
      <c r="F13" s="298" t="s">
        <v>30</v>
      </c>
      <c r="G13" s="28" t="s">
        <v>27</v>
      </c>
      <c r="H13" s="29"/>
      <c r="I13" s="29"/>
      <c r="J13" s="298" t="s">
        <v>31</v>
      </c>
      <c r="K13" s="299">
        <v>0.26</v>
      </c>
      <c r="L13" s="300">
        <v>0.13</v>
      </c>
      <c r="M13" s="301">
        <v>10771260870</v>
      </c>
      <c r="N13" s="302">
        <v>10409185079</v>
      </c>
      <c r="O13" s="303">
        <v>6475000000</v>
      </c>
      <c r="P13" s="303"/>
      <c r="Q13" s="304">
        <v>7544419864</v>
      </c>
      <c r="R13" s="303">
        <f>326248949+926874329+370033086+670000000</f>
        <v>2293156364</v>
      </c>
      <c r="S13" s="305" t="s">
        <v>165</v>
      </c>
      <c r="T13" s="306"/>
      <c r="U13" s="303"/>
      <c r="V13" s="303"/>
      <c r="W13" s="307">
        <f>IF(U13=0,"",V13/U13)</f>
      </c>
      <c r="X13" s="308">
        <f>N13</f>
        <v>10409185079</v>
      </c>
      <c r="Y13" s="303">
        <f>O13</f>
        <v>6475000000</v>
      </c>
      <c r="Z13" s="307">
        <f>IF(X13=0,"",Y13/X13)</f>
        <v>0.6220467741574681</v>
      </c>
      <c r="AA13" s="309"/>
      <c r="AB13" s="309"/>
      <c r="AC13" s="307">
        <f>IF(AA13=0,"",AB13/AA13)</f>
      </c>
      <c r="AD13" s="309"/>
      <c r="AE13" s="309"/>
      <c r="AF13" s="307">
        <f>IF(AD13=0,"",AE13/AD13)</f>
      </c>
      <c r="AG13" s="309"/>
      <c r="AH13" s="309"/>
      <c r="AI13" s="307">
        <f>IF(AG13=0,"",AH13/AG13)</f>
      </c>
      <c r="AJ13" s="309"/>
      <c r="AK13" s="309"/>
      <c r="AL13" s="307">
        <f>IF(AJ13=0,"",AK13/AJ13)</f>
      </c>
      <c r="AM13" s="309"/>
      <c r="AN13" s="309"/>
      <c r="AO13" s="307">
        <f>IF(AM13=0,"",AN13/AM13)</f>
      </c>
      <c r="AP13" s="309"/>
      <c r="AQ13" s="309"/>
      <c r="AR13" s="307">
        <f>IF(AP13=0,"",AQ13/AP13)</f>
      </c>
      <c r="AS13" s="309"/>
      <c r="AT13" s="309"/>
      <c r="AU13" s="307">
        <f>IF(AS13=0,"",AT13/AS13)</f>
      </c>
      <c r="AV13" s="27"/>
      <c r="AW13" s="27"/>
      <c r="AX13" s="310">
        <f>IF(AV13=0,"",AW13/AV13)</f>
      </c>
      <c r="AY13" s="27"/>
      <c r="AZ13" s="311">
        <f aca="true" t="shared" si="0" ref="AZ13:BA15">+N13-O13</f>
        <v>3934185079</v>
      </c>
      <c r="BA13" s="311">
        <f t="shared" si="0"/>
        <v>6475000000</v>
      </c>
      <c r="BB13" s="311">
        <f>+Q13-R13</f>
        <v>5251263500</v>
      </c>
      <c r="BD13" s="311">
        <f>+'[2]Actividades'!O13-O13</f>
        <v>12524498718</v>
      </c>
      <c r="BE13" s="311">
        <f>+'[2]Actividades'!P13-P13</f>
        <v>4217852853</v>
      </c>
      <c r="BF13" s="311">
        <f>+'[2]Actividades'!Q13-Q13</f>
        <v>-4503239664</v>
      </c>
      <c r="BG13" s="311">
        <f>+'[2]Actividades'!R13-R13</f>
        <v>-277076364</v>
      </c>
    </row>
    <row r="14" spans="1:59" s="6" customFormat="1" ht="312" outlineLevel="2">
      <c r="A14" s="296"/>
      <c r="B14" s="296"/>
      <c r="C14" s="27">
        <v>883</v>
      </c>
      <c r="D14" s="297" t="s">
        <v>24</v>
      </c>
      <c r="E14" s="27">
        <v>2</v>
      </c>
      <c r="F14" s="298" t="s">
        <v>32</v>
      </c>
      <c r="G14" s="28" t="s">
        <v>27</v>
      </c>
      <c r="H14" s="29"/>
      <c r="I14" s="29"/>
      <c r="J14" s="298" t="s">
        <v>33</v>
      </c>
      <c r="K14" s="299">
        <v>0.25</v>
      </c>
      <c r="L14" s="300">
        <v>0.125</v>
      </c>
      <c r="M14" s="301">
        <v>7228739130</v>
      </c>
      <c r="N14" s="302">
        <v>9778814921</v>
      </c>
      <c r="O14" s="303">
        <v>5796370193</v>
      </c>
      <c r="P14" s="303">
        <f>21971633+147517568+271485930+161485090+257149842</f>
        <v>859610063</v>
      </c>
      <c r="Q14" s="304">
        <v>1351953221</v>
      </c>
      <c r="R14" s="303">
        <f>164349946+215917173+63497639+107067168+19915067</f>
        <v>570746993</v>
      </c>
      <c r="S14" s="305" t="s">
        <v>166</v>
      </c>
      <c r="T14" s="312"/>
      <c r="U14" s="303"/>
      <c r="V14" s="303"/>
      <c r="W14" s="307"/>
      <c r="X14" s="308">
        <f>N14</f>
        <v>9778814921</v>
      </c>
      <c r="Y14" s="303">
        <f>O14</f>
        <v>5796370193</v>
      </c>
      <c r="Z14" s="307">
        <f>IF(X14=0,"",Y14/X14)</f>
        <v>0.5927477143014843</v>
      </c>
      <c r="AA14" s="309"/>
      <c r="AB14" s="309"/>
      <c r="AC14" s="307"/>
      <c r="AD14" s="309"/>
      <c r="AE14" s="309"/>
      <c r="AF14" s="307"/>
      <c r="AG14" s="309"/>
      <c r="AH14" s="309"/>
      <c r="AI14" s="307"/>
      <c r="AJ14" s="309"/>
      <c r="AK14" s="309"/>
      <c r="AL14" s="307"/>
      <c r="AM14" s="309"/>
      <c r="AN14" s="309"/>
      <c r="AO14" s="307"/>
      <c r="AP14" s="309"/>
      <c r="AQ14" s="309"/>
      <c r="AR14" s="307"/>
      <c r="AS14" s="309"/>
      <c r="AT14" s="309"/>
      <c r="AU14" s="307"/>
      <c r="AV14" s="27"/>
      <c r="AW14" s="27"/>
      <c r="AX14" s="310"/>
      <c r="AY14" s="27"/>
      <c r="AZ14" s="311">
        <f t="shared" si="0"/>
        <v>3982444728</v>
      </c>
      <c r="BA14" s="311">
        <f t="shared" si="0"/>
        <v>4936760130</v>
      </c>
      <c r="BB14" s="311">
        <f>+Q14-R14</f>
        <v>781206228</v>
      </c>
      <c r="BD14" s="311">
        <f>+'[2]Actividades'!O14-O14</f>
        <v>-2964224561</v>
      </c>
      <c r="BE14" s="311">
        <f>+'[2]Actividades'!P14-P14</f>
        <v>793372765</v>
      </c>
      <c r="BF14" s="311">
        <f>+'[2]Actividades'!Q14-Q14</f>
        <v>5145233520</v>
      </c>
      <c r="BG14" s="311">
        <f>+'[2]Actividades'!R14-R14</f>
        <v>4622527083.6</v>
      </c>
    </row>
    <row r="15" spans="1:59" s="320" customFormat="1" ht="15">
      <c r="A15" s="313" t="s">
        <v>167</v>
      </c>
      <c r="B15" s="313"/>
      <c r="C15" s="314"/>
      <c r="D15" s="314"/>
      <c r="E15" s="314"/>
      <c r="F15" s="315"/>
      <c r="G15" s="315"/>
      <c r="H15" s="315"/>
      <c r="I15" s="315"/>
      <c r="J15" s="314"/>
      <c r="K15" s="316"/>
      <c r="L15" s="317"/>
      <c r="M15" s="318">
        <f aca="true" t="shared" si="1" ref="M15:V15">SUBTOTAL(9,M13:M14)</f>
        <v>18000000000</v>
      </c>
      <c r="N15" s="318">
        <f t="shared" si="1"/>
        <v>20188000000</v>
      </c>
      <c r="O15" s="318">
        <f t="shared" si="1"/>
        <v>12271370193</v>
      </c>
      <c r="P15" s="318">
        <f t="shared" si="1"/>
        <v>859610063</v>
      </c>
      <c r="Q15" s="318">
        <f t="shared" si="1"/>
        <v>8896373085</v>
      </c>
      <c r="R15" s="318">
        <f t="shared" si="1"/>
        <v>2863903357</v>
      </c>
      <c r="S15" s="318">
        <f t="shared" si="1"/>
        <v>0</v>
      </c>
      <c r="T15" s="318">
        <f t="shared" si="1"/>
        <v>0</v>
      </c>
      <c r="U15" s="318">
        <f t="shared" si="1"/>
        <v>0</v>
      </c>
      <c r="V15" s="318">
        <f t="shared" si="1"/>
        <v>0</v>
      </c>
      <c r="W15" s="319"/>
      <c r="X15" s="318">
        <f>SUBTOTAL(9,X13:X14)</f>
        <v>20188000000</v>
      </c>
      <c r="Y15" s="318">
        <f>SUBTOTAL(9,Y13:Y14)</f>
        <v>12271370193</v>
      </c>
      <c r="Z15" s="318"/>
      <c r="AA15" s="318">
        <f>SUBTOTAL(9,AA13:AA14)</f>
        <v>0</v>
      </c>
      <c r="AB15" s="318">
        <f>SUBTOTAL(9,AB13:AB14)</f>
        <v>0</v>
      </c>
      <c r="AC15" s="318"/>
      <c r="AD15" s="318">
        <f>SUBTOTAL(9,AD13:AD14)</f>
        <v>0</v>
      </c>
      <c r="AE15" s="318">
        <f>SUBTOTAL(9,AE13:AE14)</f>
        <v>0</v>
      </c>
      <c r="AF15" s="318"/>
      <c r="AG15" s="318">
        <f>SUBTOTAL(9,AG13:AG14)</f>
        <v>0</v>
      </c>
      <c r="AH15" s="318">
        <f>SUBTOTAL(9,AH13:AH14)</f>
        <v>0</v>
      </c>
      <c r="AI15" s="318"/>
      <c r="AJ15" s="318">
        <f>SUBTOTAL(9,AJ13:AJ14)</f>
        <v>0</v>
      </c>
      <c r="AK15" s="318">
        <f>SUBTOTAL(9,AK13:AK14)</f>
        <v>0</v>
      </c>
      <c r="AL15" s="318"/>
      <c r="AM15" s="318">
        <f>SUBTOTAL(9,AM13:AM14)</f>
        <v>0</v>
      </c>
      <c r="AN15" s="318">
        <f>SUBTOTAL(9,AN13:AN14)</f>
        <v>0</v>
      </c>
      <c r="AO15" s="318"/>
      <c r="AP15" s="318">
        <f>SUBTOTAL(9,AP13:AP14)</f>
        <v>0</v>
      </c>
      <c r="AQ15" s="318">
        <f>SUBTOTAL(9,AQ13:AQ14)</f>
        <v>0</v>
      </c>
      <c r="AR15" s="318"/>
      <c r="AS15" s="318">
        <f>SUBTOTAL(9,AS13:AS14)</f>
        <v>0</v>
      </c>
      <c r="AT15" s="318">
        <f>SUBTOTAL(9,AT13:AT14)</f>
        <v>0</v>
      </c>
      <c r="AU15" s="318"/>
      <c r="AV15" s="318">
        <f>SUBTOTAL(9,AV13:AV14)</f>
        <v>0</v>
      </c>
      <c r="AW15" s="318">
        <f>SUBTOTAL(9,AW13:AW14)</f>
        <v>0</v>
      </c>
      <c r="AX15" s="318"/>
      <c r="AY15" s="318">
        <f>SUBTOTAL(9,AY13:AY14)</f>
        <v>0</v>
      </c>
      <c r="AZ15" s="311">
        <f t="shared" si="0"/>
        <v>7916629807</v>
      </c>
      <c r="BA15" s="311">
        <f t="shared" si="0"/>
        <v>11411760130</v>
      </c>
      <c r="BB15" s="311">
        <f>+Q15-R15</f>
        <v>6032469728</v>
      </c>
      <c r="BD15" s="311">
        <f>+'[2]Actividades'!O15-O15</f>
        <v>9560274157</v>
      </c>
      <c r="BE15" s="311">
        <f>+'[2]Actividades'!P15-P15</f>
        <v>5011225618</v>
      </c>
      <c r="BF15" s="311">
        <f>+'[2]Actividades'!Q15-Q15</f>
        <v>641993856</v>
      </c>
      <c r="BG15" s="311">
        <f>+'[2]Actividades'!R15-R15</f>
        <v>4345450719.6</v>
      </c>
    </row>
    <row r="16" spans="13:25" ht="15">
      <c r="M16" s="281"/>
      <c r="N16" s="321"/>
      <c r="O16" s="321"/>
      <c r="P16" s="281"/>
      <c r="Q16" s="281"/>
      <c r="R16" s="281"/>
      <c r="U16" s="322"/>
      <c r="V16" s="322"/>
      <c r="X16" s="322"/>
      <c r="Y16" s="322"/>
    </row>
    <row r="17" spans="13:25" ht="15">
      <c r="M17" s="281"/>
      <c r="N17" s="321"/>
      <c r="O17" s="281"/>
      <c r="P17" s="281"/>
      <c r="Q17" s="281"/>
      <c r="R17" s="281"/>
      <c r="U17" s="322"/>
      <c r="V17" s="322"/>
      <c r="X17" s="323"/>
      <c r="Y17" s="323"/>
    </row>
    <row r="18" spans="14:22" ht="15">
      <c r="N18" s="324"/>
      <c r="U18" s="322"/>
      <c r="V18" s="322"/>
    </row>
    <row r="19" ht="15">
      <c r="N19" s="325"/>
    </row>
    <row r="20" ht="15"/>
    <row r="21" ht="15"/>
    <row r="22" ht="15">
      <c r="N22" s="325"/>
    </row>
    <row r="23" ht="15">
      <c r="N23" s="325"/>
    </row>
    <row r="24" ht="15">
      <c r="N24" s="325"/>
    </row>
    <row r="25" ht="15">
      <c r="N25" s="325"/>
    </row>
    <row r="26" ht="15">
      <c r="N26" s="325"/>
    </row>
    <row r="27" ht="15">
      <c r="N27" s="325"/>
    </row>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sheetData>
  <sheetProtection password="C61F" sheet="1" objects="1" scenarios="1"/>
  <autoFilter ref="A12:AU14"/>
  <mergeCells count="26">
    <mergeCell ref="U11:W11"/>
    <mergeCell ref="X11:Z11"/>
    <mergeCell ref="AA11:AC11"/>
    <mergeCell ref="AD11:AF11"/>
    <mergeCell ref="K11:L11"/>
    <mergeCell ref="M11:N11"/>
    <mergeCell ref="O11:P11"/>
    <mergeCell ref="Q11:R11"/>
    <mergeCell ref="S11:S12"/>
    <mergeCell ref="T11:T12"/>
    <mergeCell ref="AB1:AE8"/>
    <mergeCell ref="AH1:AJ8"/>
    <mergeCell ref="AK1:AR8"/>
    <mergeCell ref="AS1:AV8"/>
    <mergeCell ref="AW1:AY8"/>
    <mergeCell ref="B11:B12"/>
    <mergeCell ref="C11:C12"/>
    <mergeCell ref="E11:E12"/>
    <mergeCell ref="F11:F12"/>
    <mergeCell ref="G11:I11"/>
    <mergeCell ref="A1:C8"/>
    <mergeCell ref="D1:I8"/>
    <mergeCell ref="J1:M8"/>
    <mergeCell ref="N1:O8"/>
    <mergeCell ref="P1:R8"/>
    <mergeCell ref="S1:AA8"/>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BK10"/>
  <sheetViews>
    <sheetView showGridLines="0" zoomScale="70" zoomScaleNormal="70" zoomScalePageLayoutView="0" workbookViewId="0" topLeftCell="N4">
      <selection activeCell="AG9" sqref="AG9"/>
    </sheetView>
  </sheetViews>
  <sheetFormatPr defaultColWidth="11.421875" defaultRowHeight="15"/>
  <cols>
    <col min="1" max="1" width="11.421875" style="14" customWidth="1"/>
    <col min="2" max="2" width="16.8515625" style="10" customWidth="1"/>
    <col min="3" max="3" width="16.8515625" style="7" customWidth="1"/>
    <col min="4" max="4" width="16.8515625" style="10" customWidth="1"/>
    <col min="5" max="5" width="29.140625" style="7" customWidth="1"/>
    <col min="6" max="6" width="6.421875" style="10" customWidth="1"/>
    <col min="7" max="7" width="23.421875" style="13" customWidth="1"/>
    <col min="8" max="8" width="6.421875" style="10" customWidth="1"/>
    <col min="9" max="9" width="19.00390625" style="7" customWidth="1"/>
    <col min="10" max="10" width="9.8515625" style="10" customWidth="1"/>
    <col min="11" max="11" width="13.421875" style="11" customWidth="1"/>
    <col min="12" max="12" width="10.28125" style="10" customWidth="1"/>
    <col min="13" max="13" width="16.7109375" style="12" customWidth="1"/>
    <col min="14" max="14" width="9.140625" style="11" customWidth="1"/>
    <col min="15" max="15" width="37.421875" style="12" customWidth="1"/>
    <col min="16" max="16" width="7.00390625" style="11" customWidth="1"/>
    <col min="17" max="17" width="5.421875" style="45" customWidth="1"/>
    <col min="18" max="18" width="5.421875" style="11" customWidth="1"/>
    <col min="19" max="19" width="20.140625" style="6" customWidth="1"/>
    <col min="20" max="20" width="28.00390625" style="6" customWidth="1"/>
    <col min="21" max="21" width="11.7109375" style="11" customWidth="1"/>
    <col min="22" max="22" width="13.7109375" style="6" customWidth="1"/>
    <col min="23" max="23" width="16.8515625" style="5" hidden="1" customWidth="1"/>
    <col min="24" max="24" width="24.28125" style="5" hidden="1" customWidth="1"/>
    <col min="25" max="25" width="21.8515625" style="5" hidden="1" customWidth="1"/>
    <col min="26" max="26" width="19.7109375" style="5" hidden="1" customWidth="1"/>
    <col min="27" max="28" width="16.8515625" style="5" hidden="1" customWidth="1"/>
    <col min="29" max="33" width="50.7109375" style="5" customWidth="1"/>
    <col min="34" max="36" width="11.421875" style="5" customWidth="1"/>
    <col min="37" max="38" width="14.8515625" style="5" hidden="1" customWidth="1"/>
    <col min="39" max="39" width="14.421875" style="5" hidden="1" customWidth="1"/>
    <col min="40" max="40" width="18.00390625" style="5" hidden="1" customWidth="1"/>
    <col min="41" max="42" width="14.00390625" style="5" hidden="1" customWidth="1"/>
    <col min="43" max="45" width="11.421875" style="9" customWidth="1"/>
    <col min="46" max="63" width="11.421875" style="6" customWidth="1"/>
    <col min="64" max="16384" width="11.421875" style="5" customWidth="1"/>
  </cols>
  <sheetData>
    <row r="1" spans="15:16" ht="15">
      <c r="O1" s="43"/>
      <c r="P1" s="44"/>
    </row>
    <row r="2" spans="1:26" ht="33.75">
      <c r="A2" s="144" t="s">
        <v>73</v>
      </c>
      <c r="B2" s="144"/>
      <c r="C2" s="144"/>
      <c r="D2" s="144"/>
      <c r="E2" s="144"/>
      <c r="F2" s="144"/>
      <c r="G2" s="144"/>
      <c r="H2" s="144"/>
      <c r="I2" s="144"/>
      <c r="J2" s="144"/>
      <c r="K2" s="144"/>
      <c r="L2" s="47"/>
      <c r="M2" s="46"/>
      <c r="N2" s="145" t="s">
        <v>44</v>
      </c>
      <c r="O2" s="145"/>
      <c r="P2" s="145"/>
      <c r="Q2" s="145"/>
      <c r="R2" s="145"/>
      <c r="S2" s="145"/>
      <c r="T2" s="145"/>
      <c r="U2" s="145"/>
      <c r="V2" s="145"/>
      <c r="W2" s="145"/>
      <c r="X2" s="145"/>
      <c r="Y2" s="145"/>
      <c r="Z2" s="145"/>
    </row>
    <row r="3" spans="15:16" ht="15">
      <c r="O3" s="43"/>
      <c r="P3" s="44"/>
    </row>
    <row r="4" spans="15:16" ht="15">
      <c r="O4" s="43"/>
      <c r="P4" s="44"/>
    </row>
    <row r="5" spans="1:42" ht="80.25" customHeight="1">
      <c r="A5" s="146" t="s">
        <v>45</v>
      </c>
      <c r="B5" s="148" t="s">
        <v>46</v>
      </c>
      <c r="C5" s="149"/>
      <c r="D5" s="150" t="s">
        <v>17</v>
      </c>
      <c r="E5" s="136"/>
      <c r="F5" s="135" t="s">
        <v>10</v>
      </c>
      <c r="G5" s="136"/>
      <c r="H5" s="135" t="s">
        <v>16</v>
      </c>
      <c r="I5" s="136"/>
      <c r="J5" s="135" t="s">
        <v>11</v>
      </c>
      <c r="K5" s="136"/>
      <c r="L5" s="135" t="s">
        <v>19</v>
      </c>
      <c r="M5" s="136"/>
      <c r="N5" s="142" t="s">
        <v>9</v>
      </c>
      <c r="O5" s="143"/>
      <c r="P5" s="138" t="s">
        <v>47</v>
      </c>
      <c r="Q5" s="138"/>
      <c r="R5" s="139"/>
      <c r="S5" s="130" t="s">
        <v>48</v>
      </c>
      <c r="T5" s="130" t="s">
        <v>7</v>
      </c>
      <c r="U5" s="140" t="s">
        <v>0</v>
      </c>
      <c r="V5" s="141"/>
      <c r="W5" s="137" t="s">
        <v>49</v>
      </c>
      <c r="X5" s="137"/>
      <c r="Y5" s="137" t="s">
        <v>50</v>
      </c>
      <c r="Z5" s="137"/>
      <c r="AA5" s="137" t="s">
        <v>51</v>
      </c>
      <c r="AB5" s="137"/>
      <c r="AC5" s="128" t="s">
        <v>52</v>
      </c>
      <c r="AD5" s="128" t="s">
        <v>53</v>
      </c>
      <c r="AE5" s="128" t="s">
        <v>54</v>
      </c>
      <c r="AF5" s="128" t="s">
        <v>55</v>
      </c>
      <c r="AG5" s="128" t="s">
        <v>2</v>
      </c>
      <c r="AK5" s="132" t="s">
        <v>56</v>
      </c>
      <c r="AL5" s="132"/>
      <c r="AM5" s="132" t="s">
        <v>57</v>
      </c>
      <c r="AN5" s="132"/>
      <c r="AO5" s="132" t="s">
        <v>51</v>
      </c>
      <c r="AP5" s="132"/>
    </row>
    <row r="6" spans="1:42" ht="30.75" customHeight="1">
      <c r="A6" s="147"/>
      <c r="B6" s="48" t="s">
        <v>14</v>
      </c>
      <c r="C6" s="48" t="s">
        <v>15</v>
      </c>
      <c r="D6" s="48" t="s">
        <v>14</v>
      </c>
      <c r="E6" s="48" t="s">
        <v>15</v>
      </c>
      <c r="F6" s="48" t="s">
        <v>14</v>
      </c>
      <c r="G6" s="49" t="s">
        <v>15</v>
      </c>
      <c r="H6" s="48" t="s">
        <v>14</v>
      </c>
      <c r="I6" s="48" t="s">
        <v>15</v>
      </c>
      <c r="J6" s="48" t="s">
        <v>14</v>
      </c>
      <c r="K6" s="48" t="s">
        <v>15</v>
      </c>
      <c r="L6" s="48" t="s">
        <v>14</v>
      </c>
      <c r="M6" s="49" t="s">
        <v>15</v>
      </c>
      <c r="N6" s="50" t="s">
        <v>12</v>
      </c>
      <c r="O6" s="51" t="s">
        <v>13</v>
      </c>
      <c r="P6" s="52" t="s">
        <v>4</v>
      </c>
      <c r="Q6" s="53" t="s">
        <v>5</v>
      </c>
      <c r="R6" s="41" t="s">
        <v>6</v>
      </c>
      <c r="S6" s="131"/>
      <c r="T6" s="131"/>
      <c r="U6" s="54" t="s">
        <v>58</v>
      </c>
      <c r="V6" s="54" t="s">
        <v>59</v>
      </c>
      <c r="W6" s="54" t="s">
        <v>60</v>
      </c>
      <c r="X6" s="54" t="s">
        <v>61</v>
      </c>
      <c r="Y6" s="54" t="s">
        <v>62</v>
      </c>
      <c r="Z6" s="54" t="s">
        <v>63</v>
      </c>
      <c r="AA6" s="54" t="s">
        <v>58</v>
      </c>
      <c r="AB6" s="54" t="s">
        <v>63</v>
      </c>
      <c r="AC6" s="129"/>
      <c r="AD6" s="129"/>
      <c r="AE6" s="129"/>
      <c r="AF6" s="129"/>
      <c r="AG6" s="129"/>
      <c r="AK6" s="55" t="s">
        <v>60</v>
      </c>
      <c r="AL6" s="55" t="s">
        <v>61</v>
      </c>
      <c r="AM6" s="55" t="s">
        <v>62</v>
      </c>
      <c r="AN6" s="55" t="s">
        <v>63</v>
      </c>
      <c r="AO6" s="55" t="s">
        <v>58</v>
      </c>
      <c r="AP6" s="55" t="s">
        <v>63</v>
      </c>
    </row>
    <row r="7" spans="1:45" s="66" customFormat="1" ht="290.25" customHeight="1">
      <c r="A7" s="56"/>
      <c r="B7" s="57" t="s">
        <v>64</v>
      </c>
      <c r="C7" s="58" t="s">
        <v>65</v>
      </c>
      <c r="D7" s="59">
        <v>8</v>
      </c>
      <c r="E7" s="60" t="s">
        <v>25</v>
      </c>
      <c r="F7" s="59">
        <v>8</v>
      </c>
      <c r="G7" s="60" t="s">
        <v>66</v>
      </c>
      <c r="H7" s="61">
        <v>3</v>
      </c>
      <c r="I7" s="60" t="s">
        <v>26</v>
      </c>
      <c r="J7" s="59">
        <v>886</v>
      </c>
      <c r="K7" s="60" t="s">
        <v>67</v>
      </c>
      <c r="L7" s="59">
        <v>7</v>
      </c>
      <c r="M7" s="60" t="s">
        <v>68</v>
      </c>
      <c r="N7" s="59">
        <v>4</v>
      </c>
      <c r="O7" s="60" t="s">
        <v>28</v>
      </c>
      <c r="P7" s="59"/>
      <c r="Q7" s="59" t="s">
        <v>69</v>
      </c>
      <c r="R7" s="59"/>
      <c r="S7" s="59">
        <v>0</v>
      </c>
      <c r="T7" s="60" t="s">
        <v>70</v>
      </c>
      <c r="U7" s="62">
        <v>0.15</v>
      </c>
      <c r="V7" s="63"/>
      <c r="W7" s="133"/>
      <c r="X7" s="133"/>
      <c r="Y7" s="133"/>
      <c r="Z7" s="133"/>
      <c r="AA7" s="133"/>
      <c r="AB7" s="133"/>
      <c r="AC7" s="64" t="s">
        <v>78</v>
      </c>
      <c r="AD7" s="65" t="s">
        <v>79</v>
      </c>
      <c r="AE7" s="65" t="s">
        <v>80</v>
      </c>
      <c r="AF7" s="64" t="s">
        <v>81</v>
      </c>
      <c r="AG7" s="64" t="s">
        <v>71</v>
      </c>
      <c r="AK7" s="67"/>
      <c r="AL7" s="67"/>
      <c r="AM7" s="67"/>
      <c r="AN7" s="67"/>
      <c r="AO7" s="67"/>
      <c r="AP7" s="67"/>
      <c r="AQ7" s="68"/>
      <c r="AR7" s="68"/>
      <c r="AS7" s="68"/>
    </row>
    <row r="8" spans="1:45" s="66" customFormat="1" ht="337.5" customHeight="1">
      <c r="A8" s="69"/>
      <c r="B8" s="57" t="s">
        <v>64</v>
      </c>
      <c r="C8" s="58" t="s">
        <v>65</v>
      </c>
      <c r="D8" s="57">
        <v>8</v>
      </c>
      <c r="E8" s="58" t="s">
        <v>25</v>
      </c>
      <c r="F8" s="57">
        <v>8</v>
      </c>
      <c r="G8" s="58" t="s">
        <v>66</v>
      </c>
      <c r="H8" s="57">
        <v>3</v>
      </c>
      <c r="I8" s="58" t="s">
        <v>26</v>
      </c>
      <c r="J8" s="57">
        <v>886</v>
      </c>
      <c r="K8" s="58" t="s">
        <v>67</v>
      </c>
      <c r="L8" s="57">
        <v>7</v>
      </c>
      <c r="M8" s="58" t="s">
        <v>68</v>
      </c>
      <c r="N8" s="57">
        <v>5</v>
      </c>
      <c r="O8" s="58" t="s">
        <v>29</v>
      </c>
      <c r="P8" s="70"/>
      <c r="Q8" s="59" t="s">
        <v>69</v>
      </c>
      <c r="R8" s="71"/>
      <c r="S8" s="59">
        <v>0</v>
      </c>
      <c r="T8" s="58" t="s">
        <v>72</v>
      </c>
      <c r="U8" s="72">
        <v>0.345</v>
      </c>
      <c r="V8" s="63"/>
      <c r="W8" s="134"/>
      <c r="X8" s="134"/>
      <c r="Y8" s="134"/>
      <c r="Z8" s="134"/>
      <c r="AA8" s="134"/>
      <c r="AB8" s="134"/>
      <c r="AC8" s="64" t="s">
        <v>82</v>
      </c>
      <c r="AD8" s="65" t="s">
        <v>83</v>
      </c>
      <c r="AE8" s="65" t="s">
        <v>84</v>
      </c>
      <c r="AF8" s="64" t="s">
        <v>85</v>
      </c>
      <c r="AG8" s="64" t="s">
        <v>71</v>
      </c>
      <c r="AK8" s="67"/>
      <c r="AL8" s="67"/>
      <c r="AM8" s="67"/>
      <c r="AN8" s="67"/>
      <c r="AO8" s="67"/>
      <c r="AP8" s="67"/>
      <c r="AQ8" s="68"/>
      <c r="AR8" s="68"/>
      <c r="AS8" s="68"/>
    </row>
    <row r="9" spans="1:45" s="77" customFormat="1" ht="15.75">
      <c r="A9" s="73"/>
      <c r="B9" s="73"/>
      <c r="C9" s="74"/>
      <c r="D9" s="73"/>
      <c r="E9" s="74"/>
      <c r="F9" s="73"/>
      <c r="G9" s="74"/>
      <c r="H9" s="73"/>
      <c r="I9" s="74"/>
      <c r="J9" s="73"/>
      <c r="K9" s="73"/>
      <c r="L9" s="73"/>
      <c r="M9" s="74"/>
      <c r="N9" s="73"/>
      <c r="O9" s="74"/>
      <c r="P9" s="73"/>
      <c r="Q9" s="75"/>
      <c r="R9" s="73"/>
      <c r="S9" s="74"/>
      <c r="T9" s="74"/>
      <c r="U9" s="73"/>
      <c r="V9" s="74"/>
      <c r="W9" s="76" t="e">
        <f>SUBTOTAL(9,#REF!)</f>
        <v>#REF!</v>
      </c>
      <c r="X9" s="76" t="e">
        <f>SUBTOTAL(9,#REF!)</f>
        <v>#REF!</v>
      </c>
      <c r="Y9" s="76" t="e">
        <f>SUBTOTAL(9,#REF!)</f>
        <v>#REF!</v>
      </c>
      <c r="Z9" s="76" t="e">
        <f>SUBTOTAL(9,#REF!)</f>
        <v>#REF!</v>
      </c>
      <c r="AA9" s="76" t="e">
        <f>SUBTOTAL(9,#REF!)</f>
        <v>#REF!</v>
      </c>
      <c r="AB9" s="76" t="e">
        <f>SUBTOTAL(9,#REF!)</f>
        <v>#REF!</v>
      </c>
      <c r="AC9" s="74"/>
      <c r="AD9" s="74"/>
      <c r="AE9" s="74"/>
      <c r="AF9" s="74"/>
      <c r="AG9" s="74"/>
      <c r="AQ9" s="78"/>
      <c r="AR9" s="78"/>
      <c r="AS9" s="78"/>
    </row>
    <row r="10" spans="1:63" s="86" customFormat="1" ht="15.75">
      <c r="A10" s="79"/>
      <c r="B10" s="80"/>
      <c r="C10" s="81"/>
      <c r="D10" s="80"/>
      <c r="E10" s="81"/>
      <c r="F10" s="80"/>
      <c r="G10" s="82"/>
      <c r="H10" s="80"/>
      <c r="I10" s="81"/>
      <c r="J10" s="80"/>
      <c r="K10" s="83"/>
      <c r="L10" s="80"/>
      <c r="M10" s="84"/>
      <c r="N10" s="83"/>
      <c r="O10" s="84"/>
      <c r="P10" s="83"/>
      <c r="Q10" s="83"/>
      <c r="R10" s="83"/>
      <c r="S10" s="85"/>
      <c r="T10" s="85"/>
      <c r="U10" s="83"/>
      <c r="V10" s="85"/>
      <c r="AQ10" s="87"/>
      <c r="AR10" s="87"/>
      <c r="AS10" s="87"/>
      <c r="AT10" s="85"/>
      <c r="AU10" s="85"/>
      <c r="AV10" s="85"/>
      <c r="AW10" s="85"/>
      <c r="AX10" s="85"/>
      <c r="AY10" s="85"/>
      <c r="AZ10" s="85"/>
      <c r="BA10" s="85"/>
      <c r="BB10" s="85"/>
      <c r="BC10" s="85"/>
      <c r="BD10" s="85"/>
      <c r="BE10" s="85"/>
      <c r="BF10" s="85"/>
      <c r="BG10" s="85"/>
      <c r="BH10" s="85"/>
      <c r="BI10" s="85"/>
      <c r="BJ10" s="85"/>
      <c r="BK10" s="85"/>
    </row>
  </sheetData>
  <sheetProtection password="ED45" sheet="1" objects="1" scenarios="1" formatRows="0"/>
  <mergeCells count="31">
    <mergeCell ref="A2:K2"/>
    <mergeCell ref="N2:Z2"/>
    <mergeCell ref="A5:A6"/>
    <mergeCell ref="B5:C5"/>
    <mergeCell ref="D5:E5"/>
    <mergeCell ref="F5:G5"/>
    <mergeCell ref="AF5:AF6"/>
    <mergeCell ref="AA5:AB5"/>
    <mergeCell ref="W5:X5"/>
    <mergeCell ref="P5:R5"/>
    <mergeCell ref="S5:S6"/>
    <mergeCell ref="J5:K5"/>
    <mergeCell ref="U5:V5"/>
    <mergeCell ref="N5:O5"/>
    <mergeCell ref="Y5:Z5"/>
    <mergeCell ref="AB7:AB8"/>
    <mergeCell ref="H5:I5"/>
    <mergeCell ref="L5:M5"/>
    <mergeCell ref="AC5:AC6"/>
    <mergeCell ref="AD5:AD6"/>
    <mergeCell ref="AE5:AE6"/>
    <mergeCell ref="AG5:AG6"/>
    <mergeCell ref="T5:T6"/>
    <mergeCell ref="AK5:AL5"/>
    <mergeCell ref="AM5:AN5"/>
    <mergeCell ref="AO5:AP5"/>
    <mergeCell ref="W7:W8"/>
    <mergeCell ref="X7:X8"/>
    <mergeCell ref="Y7:Y8"/>
    <mergeCell ref="Z7:Z8"/>
    <mergeCell ref="AA7:AA8"/>
  </mergeCells>
  <conditionalFormatting sqref="W7:AB8">
    <cfRule type="cellIs" priority="2" dxfId="7" operator="notEqual" stopIfTrue="1">
      <formula>BC7</formula>
    </cfRule>
  </conditionalFormatting>
  <conditionalFormatting sqref="W9:Z9">
    <cfRule type="cellIs" priority="1" dxfId="6" operator="notEqual" stopIfTrue="1">
      <formula>#REF!</formula>
    </cfRule>
  </conditionalFormatting>
  <dataValidations count="4">
    <dataValidation type="list" allowBlank="1" showInputMessage="1" showErrorMessage="1" sqref="I8 K7">
      <formula1>$AY$9:$AY$31</formula1>
    </dataValidation>
    <dataValidation type="list" allowBlank="1" showInputMessage="1" showErrorMessage="1" sqref="F8:G8 H7:I7">
      <formula1>#REF!</formula1>
    </dataValidation>
    <dataValidation type="list" allowBlank="1" showInputMessage="1" showErrorMessage="1" sqref="C7:C8 E7">
      <formula1>'Metas gestión'!#REF!</formula1>
    </dataValidation>
    <dataValidation type="list" allowBlank="1" showInputMessage="1" showErrorMessage="1" sqref="D8:E8 F7:G7">
      <formula1>'Metas gestión'!#REF!</formula1>
    </dataValidation>
  </dataValidations>
  <printOptions/>
  <pageMargins left="0.7" right="0.7" top="0.75" bottom="0.75" header="0.3" footer="0.3"/>
  <pageSetup horizontalDpi="600" verticalDpi="600" orientation="portrait"/>
  <ignoredErrors>
    <ignoredError sqref="B7:B8" numberStoredAsText="1"/>
  </ignoredErrors>
  <legacyDrawing r:id="rId2"/>
</worksheet>
</file>

<file path=xl/worksheets/sheet4.xml><?xml version="1.0" encoding="utf-8"?>
<worksheet xmlns="http://schemas.openxmlformats.org/spreadsheetml/2006/main" xmlns:r="http://schemas.openxmlformats.org/officeDocument/2006/relationships">
  <sheetPr>
    <tabColor rgb="FF00B050"/>
  </sheetPr>
  <dimension ref="A1:V29"/>
  <sheetViews>
    <sheetView showGridLines="0" tabSelected="1" zoomScale="70" zoomScaleNormal="70" zoomScalePageLayoutView="0" workbookViewId="0" topLeftCell="M1">
      <selection activeCell="U7" sqref="U7"/>
    </sheetView>
  </sheetViews>
  <sheetFormatPr defaultColWidth="11.421875" defaultRowHeight="15" zeroHeight="1" outlineLevelRow="2"/>
  <cols>
    <col min="1" max="1" width="9.421875" style="14" customWidth="1"/>
    <col min="2" max="2" width="18.421875" style="5" customWidth="1"/>
    <col min="3" max="3" width="10.140625" style="14" customWidth="1"/>
    <col min="4" max="4" width="28.57421875" style="5" customWidth="1"/>
    <col min="5" max="5" width="11.00390625" style="14" customWidth="1"/>
    <col min="6" max="6" width="24.140625" style="5" customWidth="1"/>
    <col min="7" max="7" width="8.7109375" style="14" customWidth="1"/>
    <col min="8" max="8" width="24.140625" style="5" customWidth="1"/>
    <col min="9" max="9" width="18.00390625" style="5" hidden="1" customWidth="1"/>
    <col min="10" max="10" width="13.8515625" style="5" hidden="1" customWidth="1"/>
    <col min="11" max="11" width="8.7109375" style="5" customWidth="1"/>
    <col min="12" max="12" width="35.140625" style="5" customWidth="1"/>
    <col min="13" max="13" width="8.7109375" style="14" customWidth="1"/>
    <col min="14" max="14" width="38.00390625" style="5" customWidth="1"/>
    <col min="15" max="17" width="8.7109375" style="14" customWidth="1"/>
    <col min="18" max="18" width="21.421875" style="5" customWidth="1"/>
    <col min="19" max="19" width="13.00390625" style="14" customWidth="1"/>
    <col min="20" max="20" width="11.421875" style="16" customWidth="1"/>
    <col min="21" max="21" width="93.28125" style="5" customWidth="1"/>
    <col min="22" max="22" width="50.7109375" style="5" customWidth="1"/>
    <col min="23" max="23" width="0.9921875" style="5" customWidth="1"/>
    <col min="24" max="16384" width="11.421875" style="5" customWidth="1"/>
  </cols>
  <sheetData>
    <row r="1" spans="14:17" ht="25.5">
      <c r="N1" s="2" t="s">
        <v>3</v>
      </c>
      <c r="O1" s="15"/>
      <c r="P1" s="15"/>
      <c r="Q1" s="15"/>
    </row>
    <row r="2" spans="1:22" ht="107.25" customHeight="1">
      <c r="A2" s="151" t="s">
        <v>17</v>
      </c>
      <c r="B2" s="152"/>
      <c r="C2" s="151" t="s">
        <v>10</v>
      </c>
      <c r="D2" s="152"/>
      <c r="E2" s="153" t="s">
        <v>16</v>
      </c>
      <c r="F2" s="152"/>
      <c r="G2" s="153" t="s">
        <v>11</v>
      </c>
      <c r="H2" s="152"/>
      <c r="I2" s="153" t="s">
        <v>19</v>
      </c>
      <c r="J2" s="152"/>
      <c r="K2" s="142" t="s">
        <v>9</v>
      </c>
      <c r="L2" s="143"/>
      <c r="M2" s="156" t="s">
        <v>8</v>
      </c>
      <c r="N2" s="139"/>
      <c r="O2" s="155" t="s">
        <v>18</v>
      </c>
      <c r="P2" s="138"/>
      <c r="Q2" s="139"/>
      <c r="R2" s="130" t="s">
        <v>7</v>
      </c>
      <c r="S2" s="137" t="s">
        <v>0</v>
      </c>
      <c r="T2" s="137"/>
      <c r="U2" s="128" t="s">
        <v>1</v>
      </c>
      <c r="V2" s="128" t="s">
        <v>2</v>
      </c>
    </row>
    <row r="3" spans="1:22" ht="28.5" customHeight="1">
      <c r="A3" s="1" t="s">
        <v>14</v>
      </c>
      <c r="B3" s="1" t="s">
        <v>15</v>
      </c>
      <c r="C3" s="1" t="s">
        <v>14</v>
      </c>
      <c r="D3" s="1" t="s">
        <v>15</v>
      </c>
      <c r="E3" s="1" t="s">
        <v>14</v>
      </c>
      <c r="F3" s="1" t="s">
        <v>15</v>
      </c>
      <c r="G3" s="1" t="s">
        <v>14</v>
      </c>
      <c r="H3" s="1" t="s">
        <v>15</v>
      </c>
      <c r="I3" s="1" t="s">
        <v>14</v>
      </c>
      <c r="J3" s="1" t="s">
        <v>15</v>
      </c>
      <c r="K3" s="42" t="s">
        <v>12</v>
      </c>
      <c r="L3" s="8" t="s">
        <v>13</v>
      </c>
      <c r="M3" s="8" t="s">
        <v>12</v>
      </c>
      <c r="N3" s="8" t="s">
        <v>13</v>
      </c>
      <c r="O3" s="4" t="s">
        <v>4</v>
      </c>
      <c r="P3" s="4" t="s">
        <v>5</v>
      </c>
      <c r="Q3" s="4" t="s">
        <v>6</v>
      </c>
      <c r="R3" s="154"/>
      <c r="S3" s="3" t="s">
        <v>37</v>
      </c>
      <c r="T3" s="3" t="s">
        <v>38</v>
      </c>
      <c r="U3" s="128"/>
      <c r="V3" s="128"/>
    </row>
    <row r="4" spans="1:22" s="23" customFormat="1" ht="161.25" customHeight="1" hidden="1" outlineLevel="2">
      <c r="A4" s="24">
        <v>7</v>
      </c>
      <c r="B4" s="25" t="s">
        <v>20</v>
      </c>
      <c r="C4" s="24">
        <v>6</v>
      </c>
      <c r="D4" s="25" t="s">
        <v>21</v>
      </c>
      <c r="E4" s="24">
        <v>1</v>
      </c>
      <c r="F4" s="25" t="s">
        <v>22</v>
      </c>
      <c r="G4" s="34">
        <v>883</v>
      </c>
      <c r="H4" s="35" t="s">
        <v>23</v>
      </c>
      <c r="I4" s="26"/>
      <c r="J4" s="26"/>
      <c r="K4" s="36">
        <v>1</v>
      </c>
      <c r="L4" s="25" t="s">
        <v>24</v>
      </c>
      <c r="M4" s="27">
        <v>1</v>
      </c>
      <c r="N4" s="25" t="s">
        <v>30</v>
      </c>
      <c r="O4" s="28" t="s">
        <v>27</v>
      </c>
      <c r="P4" s="29"/>
      <c r="Q4" s="29"/>
      <c r="R4" s="25" t="s">
        <v>31</v>
      </c>
      <c r="S4" s="40">
        <v>0.26</v>
      </c>
      <c r="T4" s="20"/>
      <c r="U4" s="21"/>
      <c r="V4" s="22"/>
    </row>
    <row r="5" spans="1:22" s="17" customFormat="1" ht="142.5" hidden="1">
      <c r="A5" s="24">
        <v>7</v>
      </c>
      <c r="B5" s="25" t="s">
        <v>20</v>
      </c>
      <c r="C5" s="24">
        <v>6</v>
      </c>
      <c r="D5" s="25" t="s">
        <v>21</v>
      </c>
      <c r="E5" s="24">
        <v>1</v>
      </c>
      <c r="F5" s="25" t="s">
        <v>22</v>
      </c>
      <c r="G5" s="34">
        <v>883</v>
      </c>
      <c r="H5" s="35" t="s">
        <v>23</v>
      </c>
      <c r="I5" s="26"/>
      <c r="J5" s="26"/>
      <c r="K5" s="36">
        <v>1</v>
      </c>
      <c r="L5" s="25" t="s">
        <v>24</v>
      </c>
      <c r="M5" s="27">
        <v>2</v>
      </c>
      <c r="N5" s="25" t="s">
        <v>32</v>
      </c>
      <c r="O5" s="28" t="s">
        <v>27</v>
      </c>
      <c r="P5" s="29"/>
      <c r="Q5" s="29"/>
      <c r="R5" s="25" t="s">
        <v>33</v>
      </c>
      <c r="S5" s="40">
        <v>0.25</v>
      </c>
      <c r="T5" s="20"/>
      <c r="U5" s="21"/>
      <c r="V5" s="22"/>
    </row>
    <row r="6" spans="1:22" s="17" customFormat="1" ht="141.75" customHeight="1">
      <c r="A6" s="24">
        <v>7</v>
      </c>
      <c r="B6" s="25" t="s">
        <v>20</v>
      </c>
      <c r="C6" s="24">
        <v>6</v>
      </c>
      <c r="D6" s="25" t="s">
        <v>21</v>
      </c>
      <c r="E6" s="24">
        <v>1</v>
      </c>
      <c r="F6" s="25" t="s">
        <v>22</v>
      </c>
      <c r="G6" s="34">
        <v>883</v>
      </c>
      <c r="H6" s="35" t="s">
        <v>23</v>
      </c>
      <c r="I6" s="26"/>
      <c r="J6" s="26"/>
      <c r="K6" s="36">
        <v>1</v>
      </c>
      <c r="L6" s="25" t="s">
        <v>24</v>
      </c>
      <c r="M6" s="30">
        <v>2</v>
      </c>
      <c r="N6" s="25" t="s">
        <v>34</v>
      </c>
      <c r="O6" s="37"/>
      <c r="P6" s="38"/>
      <c r="Q6" s="38" t="s">
        <v>27</v>
      </c>
      <c r="R6" s="31" t="s">
        <v>43</v>
      </c>
      <c r="S6" s="32">
        <v>1</v>
      </c>
      <c r="T6" s="122">
        <v>0.5</v>
      </c>
      <c r="U6" s="123" t="s">
        <v>88</v>
      </c>
      <c r="V6" s="39"/>
    </row>
    <row r="7" spans="1:22" s="17" customFormat="1" ht="141.75" customHeight="1">
      <c r="A7" s="24">
        <v>7</v>
      </c>
      <c r="B7" s="25" t="s">
        <v>20</v>
      </c>
      <c r="C7" s="24">
        <v>6</v>
      </c>
      <c r="D7" s="25" t="s">
        <v>21</v>
      </c>
      <c r="E7" s="24">
        <v>1</v>
      </c>
      <c r="F7" s="25" t="s">
        <v>22</v>
      </c>
      <c r="G7" s="34">
        <v>883</v>
      </c>
      <c r="H7" s="35" t="s">
        <v>23</v>
      </c>
      <c r="I7" s="26"/>
      <c r="J7" s="26"/>
      <c r="K7" s="36">
        <v>1</v>
      </c>
      <c r="L7" s="25" t="s">
        <v>24</v>
      </c>
      <c r="M7" s="30">
        <v>2</v>
      </c>
      <c r="N7" s="25" t="s">
        <v>35</v>
      </c>
      <c r="O7" s="37"/>
      <c r="P7" s="38"/>
      <c r="Q7" s="38" t="s">
        <v>27</v>
      </c>
      <c r="R7" s="31" t="s">
        <v>36</v>
      </c>
      <c r="S7" s="32">
        <v>1</v>
      </c>
      <c r="T7" s="122">
        <v>0.5</v>
      </c>
      <c r="U7" s="123" t="s">
        <v>87</v>
      </c>
      <c r="V7" s="39"/>
    </row>
    <row r="8" spans="1:22" s="17" customFormat="1" ht="141.75" customHeight="1">
      <c r="A8" s="24">
        <v>7</v>
      </c>
      <c r="B8" s="25" t="s">
        <v>20</v>
      </c>
      <c r="C8" s="24">
        <v>6</v>
      </c>
      <c r="D8" s="25" t="s">
        <v>21</v>
      </c>
      <c r="E8" s="24">
        <v>1</v>
      </c>
      <c r="F8" s="25" t="s">
        <v>22</v>
      </c>
      <c r="G8" s="34">
        <v>883</v>
      </c>
      <c r="H8" s="35" t="s">
        <v>23</v>
      </c>
      <c r="I8" s="36"/>
      <c r="J8" s="25"/>
      <c r="K8" s="36">
        <v>1</v>
      </c>
      <c r="L8" s="25" t="s">
        <v>24</v>
      </c>
      <c r="M8" s="30">
        <v>6</v>
      </c>
      <c r="N8" s="25" t="s">
        <v>39</v>
      </c>
      <c r="O8" s="37"/>
      <c r="P8" s="38"/>
      <c r="Q8" s="38" t="s">
        <v>27</v>
      </c>
      <c r="R8" s="31" t="s">
        <v>40</v>
      </c>
      <c r="S8" s="32">
        <v>0.5</v>
      </c>
      <c r="T8" s="122">
        <v>0.12</v>
      </c>
      <c r="U8" s="39" t="s">
        <v>86</v>
      </c>
      <c r="V8" s="39"/>
    </row>
    <row r="9" spans="1:22" s="17" customFormat="1" ht="141.75" customHeight="1">
      <c r="A9" s="24">
        <v>7</v>
      </c>
      <c r="B9" s="25" t="s">
        <v>20</v>
      </c>
      <c r="C9" s="24">
        <v>6</v>
      </c>
      <c r="D9" s="25" t="s">
        <v>21</v>
      </c>
      <c r="E9" s="24">
        <v>1</v>
      </c>
      <c r="F9" s="25" t="s">
        <v>22</v>
      </c>
      <c r="G9" s="34">
        <v>883</v>
      </c>
      <c r="H9" s="35" t="s">
        <v>23</v>
      </c>
      <c r="I9" s="26"/>
      <c r="J9" s="26"/>
      <c r="K9" s="36">
        <v>1</v>
      </c>
      <c r="L9" s="25" t="s">
        <v>24</v>
      </c>
      <c r="M9" s="30">
        <v>7</v>
      </c>
      <c r="N9" s="25" t="s">
        <v>41</v>
      </c>
      <c r="O9" s="37"/>
      <c r="P9" s="38"/>
      <c r="Q9" s="38" t="s">
        <v>27</v>
      </c>
      <c r="R9" s="31" t="s">
        <v>42</v>
      </c>
      <c r="S9" s="32">
        <v>1</v>
      </c>
      <c r="T9" s="122">
        <v>0.5</v>
      </c>
      <c r="U9" s="123" t="s">
        <v>89</v>
      </c>
      <c r="V9" s="39"/>
    </row>
    <row r="10" spans="1:22" s="33" customFormat="1" ht="15" customHeight="1">
      <c r="A10" s="88"/>
      <c r="B10" s="89"/>
      <c r="C10" s="88"/>
      <c r="D10" s="90"/>
      <c r="E10" s="91"/>
      <c r="F10" s="92"/>
      <c r="G10" s="91"/>
      <c r="H10" s="92"/>
      <c r="I10" s="91"/>
      <c r="J10" s="92"/>
      <c r="K10" s="91"/>
      <c r="L10" s="93"/>
      <c r="M10" s="91"/>
      <c r="N10" s="94"/>
      <c r="O10" s="95"/>
      <c r="P10" s="96"/>
      <c r="Q10" s="97"/>
      <c r="R10" s="94"/>
      <c r="S10" s="98"/>
      <c r="T10" s="99"/>
      <c r="U10" s="100"/>
      <c r="V10" s="100"/>
    </row>
    <row r="11" spans="1:22" s="104" customFormat="1" ht="120.75" customHeight="1">
      <c r="A11" s="59">
        <v>8</v>
      </c>
      <c r="B11" s="60" t="s">
        <v>25</v>
      </c>
      <c r="C11" s="59">
        <v>8</v>
      </c>
      <c r="D11" s="60" t="s">
        <v>66</v>
      </c>
      <c r="E11" s="61">
        <v>3</v>
      </c>
      <c r="F11" s="60" t="s">
        <v>26</v>
      </c>
      <c r="G11" s="59">
        <v>886</v>
      </c>
      <c r="H11" s="60" t="s">
        <v>67</v>
      </c>
      <c r="I11" s="59">
        <v>7</v>
      </c>
      <c r="J11" s="60" t="s">
        <v>68</v>
      </c>
      <c r="K11" s="59">
        <v>4</v>
      </c>
      <c r="L11" s="60" t="s">
        <v>28</v>
      </c>
      <c r="M11" s="101">
        <v>1</v>
      </c>
      <c r="N11" s="60" t="s">
        <v>74</v>
      </c>
      <c r="O11" s="59"/>
      <c r="P11" s="59"/>
      <c r="Q11" s="59" t="s">
        <v>69</v>
      </c>
      <c r="R11" s="60" t="s">
        <v>75</v>
      </c>
      <c r="S11" s="102">
        <v>100</v>
      </c>
      <c r="T11" s="125">
        <v>0.85</v>
      </c>
      <c r="U11" s="124" t="s">
        <v>90</v>
      </c>
      <c r="V11" s="103" t="s">
        <v>71</v>
      </c>
    </row>
    <row r="12" spans="1:22" s="33" customFormat="1" ht="15" customHeight="1">
      <c r="A12" s="88"/>
      <c r="B12" s="89"/>
      <c r="C12" s="88"/>
      <c r="D12" s="90"/>
      <c r="E12" s="91"/>
      <c r="F12" s="92"/>
      <c r="G12" s="91"/>
      <c r="H12" s="92"/>
      <c r="I12" s="91"/>
      <c r="J12" s="92"/>
      <c r="K12" s="91"/>
      <c r="L12" s="93"/>
      <c r="M12" s="91"/>
      <c r="N12" s="94"/>
      <c r="O12" s="95"/>
      <c r="P12" s="96"/>
      <c r="Q12" s="97"/>
      <c r="R12" s="94"/>
      <c r="S12" s="98"/>
      <c r="T12" s="99"/>
      <c r="U12" s="100"/>
      <c r="V12" s="100"/>
    </row>
    <row r="13" spans="1:22" s="108" customFormat="1" ht="114.75" customHeight="1">
      <c r="A13" s="105">
        <v>8</v>
      </c>
      <c r="B13" s="106" t="s">
        <v>25</v>
      </c>
      <c r="C13" s="105">
        <v>8</v>
      </c>
      <c r="D13" s="106" t="s">
        <v>66</v>
      </c>
      <c r="E13" s="105">
        <v>3</v>
      </c>
      <c r="F13" s="106" t="s">
        <v>26</v>
      </c>
      <c r="G13" s="105">
        <v>886</v>
      </c>
      <c r="H13" s="106" t="s">
        <v>67</v>
      </c>
      <c r="I13" s="105">
        <v>7</v>
      </c>
      <c r="J13" s="106" t="s">
        <v>68</v>
      </c>
      <c r="K13" s="105">
        <v>5</v>
      </c>
      <c r="L13" s="106" t="s">
        <v>29</v>
      </c>
      <c r="M13" s="105">
        <v>1</v>
      </c>
      <c r="N13" s="106" t="s">
        <v>76</v>
      </c>
      <c r="O13" s="106"/>
      <c r="P13" s="106"/>
      <c r="Q13" s="105" t="s">
        <v>69</v>
      </c>
      <c r="R13" s="60" t="s">
        <v>77</v>
      </c>
      <c r="S13" s="102">
        <v>100</v>
      </c>
      <c r="T13" s="126">
        <v>0.83</v>
      </c>
      <c r="U13" s="107" t="s">
        <v>91</v>
      </c>
      <c r="V13" s="103" t="s">
        <v>71</v>
      </c>
    </row>
    <row r="14" spans="1:22" s="33" customFormat="1" ht="15" customHeight="1">
      <c r="A14" s="109"/>
      <c r="B14" s="110"/>
      <c r="C14" s="109"/>
      <c r="D14" s="111"/>
      <c r="E14" s="112"/>
      <c r="F14" s="113"/>
      <c r="G14" s="112"/>
      <c r="H14" s="113"/>
      <c r="I14" s="112"/>
      <c r="J14" s="113"/>
      <c r="K14" s="112"/>
      <c r="L14" s="114"/>
      <c r="M14" s="112"/>
      <c r="N14" s="115"/>
      <c r="O14" s="116"/>
      <c r="P14" s="117"/>
      <c r="Q14" s="118"/>
      <c r="R14" s="115"/>
      <c r="S14" s="119"/>
      <c r="T14" s="120"/>
      <c r="U14" s="121"/>
      <c r="V14" s="121"/>
    </row>
    <row r="15" spans="1:20" s="17" customFormat="1" ht="15" customHeight="1">
      <c r="A15" s="18"/>
      <c r="C15" s="18"/>
      <c r="E15" s="18"/>
      <c r="G15" s="18"/>
      <c r="M15" s="18"/>
      <c r="O15" s="18"/>
      <c r="P15" s="18"/>
      <c r="Q15" s="18"/>
      <c r="S15" s="18"/>
      <c r="T15" s="19"/>
    </row>
    <row r="16" spans="1:20" s="17" customFormat="1" ht="15" customHeight="1">
      <c r="A16" s="18"/>
      <c r="C16" s="18"/>
      <c r="E16" s="18"/>
      <c r="G16" s="18"/>
      <c r="M16" s="18"/>
      <c r="O16" s="18"/>
      <c r="P16" s="18"/>
      <c r="Q16" s="18"/>
      <c r="S16" s="18"/>
      <c r="T16" s="19"/>
    </row>
    <row r="17" spans="1:20" s="17" customFormat="1" ht="15" customHeight="1">
      <c r="A17" s="18"/>
      <c r="C17" s="18"/>
      <c r="E17" s="18"/>
      <c r="G17" s="18"/>
      <c r="M17" s="18"/>
      <c r="O17" s="18"/>
      <c r="P17" s="18"/>
      <c r="Q17" s="18"/>
      <c r="S17" s="18"/>
      <c r="T17" s="19"/>
    </row>
    <row r="18" spans="1:20" s="17" customFormat="1" ht="15" customHeight="1">
      <c r="A18" s="18"/>
      <c r="C18" s="18"/>
      <c r="E18" s="18"/>
      <c r="G18" s="18"/>
      <c r="M18" s="18"/>
      <c r="O18" s="18"/>
      <c r="P18" s="18"/>
      <c r="Q18" s="18"/>
      <c r="S18" s="18"/>
      <c r="T18" s="19"/>
    </row>
    <row r="19" spans="1:20" s="17" customFormat="1" ht="15" customHeight="1">
      <c r="A19" s="18"/>
      <c r="C19" s="18"/>
      <c r="E19" s="18"/>
      <c r="G19" s="18"/>
      <c r="M19" s="18"/>
      <c r="O19" s="18"/>
      <c r="P19" s="18"/>
      <c r="Q19" s="18"/>
      <c r="S19" s="18"/>
      <c r="T19" s="19"/>
    </row>
    <row r="20" spans="1:20" s="17" customFormat="1" ht="15" customHeight="1">
      <c r="A20" s="18"/>
      <c r="C20" s="18"/>
      <c r="E20" s="18"/>
      <c r="G20" s="18"/>
      <c r="M20" s="18"/>
      <c r="O20" s="18"/>
      <c r="P20" s="18"/>
      <c r="Q20" s="18"/>
      <c r="S20" s="18"/>
      <c r="T20" s="19"/>
    </row>
    <row r="21" spans="1:20" s="17" customFormat="1" ht="15" customHeight="1">
      <c r="A21" s="18"/>
      <c r="C21" s="18"/>
      <c r="E21" s="18"/>
      <c r="G21" s="18"/>
      <c r="M21" s="18"/>
      <c r="O21" s="18"/>
      <c r="P21" s="18"/>
      <c r="Q21" s="18"/>
      <c r="S21" s="18"/>
      <c r="T21" s="19"/>
    </row>
    <row r="22" spans="1:20" s="17" customFormat="1" ht="15" customHeight="1">
      <c r="A22" s="18"/>
      <c r="C22" s="18"/>
      <c r="E22" s="18"/>
      <c r="G22" s="18"/>
      <c r="M22" s="18"/>
      <c r="O22" s="18"/>
      <c r="P22" s="18"/>
      <c r="Q22" s="18"/>
      <c r="S22" s="18"/>
      <c r="T22" s="19"/>
    </row>
    <row r="23" spans="1:20" s="17" customFormat="1" ht="15" customHeight="1">
      <c r="A23" s="18"/>
      <c r="C23" s="18"/>
      <c r="E23" s="18"/>
      <c r="G23" s="18"/>
      <c r="M23" s="18"/>
      <c r="O23" s="18"/>
      <c r="P23" s="18"/>
      <c r="Q23" s="18"/>
      <c r="S23" s="18"/>
      <c r="T23" s="19"/>
    </row>
    <row r="24" spans="1:20" s="17" customFormat="1" ht="15" customHeight="1">
      <c r="A24" s="18"/>
      <c r="C24" s="18"/>
      <c r="E24" s="18"/>
      <c r="G24" s="18"/>
      <c r="M24" s="18"/>
      <c r="O24" s="18"/>
      <c r="P24" s="18"/>
      <c r="Q24" s="18"/>
      <c r="S24" s="18"/>
      <c r="T24" s="19"/>
    </row>
    <row r="25" spans="1:20" s="17" customFormat="1" ht="15" customHeight="1">
      <c r="A25" s="18"/>
      <c r="C25" s="18"/>
      <c r="E25" s="18"/>
      <c r="G25" s="18"/>
      <c r="M25" s="18"/>
      <c r="O25" s="18"/>
      <c r="P25" s="18"/>
      <c r="Q25" s="18"/>
      <c r="S25" s="18"/>
      <c r="T25" s="19"/>
    </row>
    <row r="26" spans="1:20" s="17" customFormat="1" ht="15" customHeight="1">
      <c r="A26" s="18"/>
      <c r="C26" s="18"/>
      <c r="E26" s="18"/>
      <c r="G26" s="18"/>
      <c r="M26" s="18"/>
      <c r="O26" s="18"/>
      <c r="P26" s="18"/>
      <c r="Q26" s="18"/>
      <c r="S26" s="18"/>
      <c r="T26" s="19"/>
    </row>
    <row r="27" spans="1:20" s="17" customFormat="1" ht="15" customHeight="1">
      <c r="A27" s="18"/>
      <c r="C27" s="18"/>
      <c r="E27" s="18"/>
      <c r="G27" s="18"/>
      <c r="M27" s="18"/>
      <c r="O27" s="18"/>
      <c r="P27" s="18"/>
      <c r="Q27" s="18"/>
      <c r="S27" s="18"/>
      <c r="T27" s="19"/>
    </row>
    <row r="28" spans="1:20" s="17" customFormat="1" ht="15" customHeight="1">
      <c r="A28" s="18"/>
      <c r="C28" s="18"/>
      <c r="E28" s="18"/>
      <c r="G28" s="18"/>
      <c r="M28" s="18"/>
      <c r="O28" s="18"/>
      <c r="P28" s="18"/>
      <c r="Q28" s="18"/>
      <c r="S28" s="18"/>
      <c r="T28" s="19"/>
    </row>
    <row r="29" spans="1:20" s="17" customFormat="1" ht="15" customHeight="1">
      <c r="A29" s="18"/>
      <c r="C29" s="18"/>
      <c r="E29" s="18"/>
      <c r="G29" s="18"/>
      <c r="M29" s="18"/>
      <c r="O29" s="18"/>
      <c r="P29" s="18"/>
      <c r="Q29" s="18"/>
      <c r="S29" s="18"/>
      <c r="T29" s="19"/>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sheetData>
  <sheetProtection password="CE44" sheet="1" selectLockedCells="1" selectUnlockedCells="1"/>
  <autoFilter ref="A3:V4"/>
  <mergeCells count="12">
    <mergeCell ref="K2:L2"/>
    <mergeCell ref="M2:N2"/>
    <mergeCell ref="A2:B2"/>
    <mergeCell ref="C2:D2"/>
    <mergeCell ref="E2:F2"/>
    <mergeCell ref="U2:U3"/>
    <mergeCell ref="V2:V3"/>
    <mergeCell ref="I2:J2"/>
    <mergeCell ref="R2:R3"/>
    <mergeCell ref="S2:T2"/>
    <mergeCell ref="O2:Q2"/>
    <mergeCell ref="G2:H2"/>
  </mergeCells>
  <dataValidations count="4">
    <dataValidation type="list" allowBlank="1" showInputMessage="1" showErrorMessage="1" sqref="C4:D9">
      <formula1>#REF!</formula1>
    </dataValidation>
    <dataValidation type="list" allowBlank="1" showInputMessage="1" showErrorMessage="1" sqref="B4:B9">
      <formula1>#REF!</formula1>
    </dataValidation>
    <dataValidation type="list" allowBlank="1" showInputMessage="1" showErrorMessage="1" sqref="A4:A9">
      <formula1>#REF!</formula1>
    </dataValidation>
    <dataValidation type="list" allowBlank="1" showInputMessage="1" showErrorMessage="1" sqref="F4:F9">
      <formula1>$AY$10:$AY$26</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2015-09-22T19:58:21Z</dcterms:modified>
  <cp:category/>
  <cp:version/>
  <cp:contentType/>
  <cp:contentStatus/>
</cp:coreProperties>
</file>