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730" activeTab="1"/>
  </bookViews>
  <sheets>
    <sheet name="Metas 881" sheetId="1" r:id="rId1"/>
    <sheet name="Actividades 881" sheetId="2" r:id="rId2"/>
    <sheet name="Metas gestión" sheetId="3" r:id="rId3"/>
    <sheet name="Actividades gestión" sheetId="4" r:id="rId4"/>
  </sheets>
  <externalReferences>
    <externalReference r:id="rId7"/>
    <externalReference r:id="rId8"/>
  </externalReferences>
  <definedNames>
    <definedName name="_xlnm._FilterDatabase" localSheetId="1" hidden="1">'Actividades 881'!$A$13:$AU$41</definedName>
    <definedName name="_xlnm._FilterDatabase" localSheetId="3" hidden="1">'Actividades gestión'!$A$3:$V$3</definedName>
    <definedName name="_xlnm._FilterDatabase" localSheetId="0" hidden="1">'Metas 881'!$A$15:$AA$127</definedName>
    <definedName name="_xlnm.Print_Area" localSheetId="0">'Metas 881'!#REF!</definedName>
    <definedName name="_xlnm.Print_Area" localSheetId="2">'Metas gestión'!#REF!</definedName>
  </definedNames>
  <calcPr fullCalcOnLoad="1"/>
</workbook>
</file>

<file path=xl/comments1.xml><?xml version="1.0" encoding="utf-8"?>
<comments xmlns="http://schemas.openxmlformats.org/spreadsheetml/2006/main">
  <authors>
    <author>sjgomez</author>
    <author>lmpineda</author>
  </authors>
  <commentList>
    <comment ref="O16" authorId="0">
      <text>
        <r>
          <rPr>
            <b/>
            <sz val="9"/>
            <rFont val="Tahoma"/>
            <family val="2"/>
          </rPr>
          <t>sjgomez:</t>
        </r>
        <r>
          <rPr>
            <sz val="9"/>
            <rFont val="Tahoma"/>
            <family val="2"/>
          </rPr>
          <t xml:space="preserve">
incremental</t>
        </r>
      </text>
    </comment>
    <comment ref="O32" authorId="0">
      <text>
        <r>
          <rPr>
            <b/>
            <sz val="9"/>
            <rFont val="Tahoma"/>
            <family val="2"/>
          </rPr>
          <t>sjgomez:</t>
        </r>
        <r>
          <rPr>
            <sz val="9"/>
            <rFont val="Tahoma"/>
            <family val="2"/>
          </rPr>
          <t xml:space="preserve">
constante</t>
        </r>
      </text>
    </comment>
    <comment ref="O48" authorId="0">
      <text>
        <r>
          <rPr>
            <b/>
            <sz val="9"/>
            <rFont val="Tahoma"/>
            <family val="2"/>
          </rPr>
          <t>sjgomez:</t>
        </r>
        <r>
          <rPr>
            <sz val="9"/>
            <rFont val="Tahoma"/>
            <family val="2"/>
          </rPr>
          <t xml:space="preserve">
incremental</t>
        </r>
      </text>
    </comment>
    <comment ref="O64" authorId="0">
      <text>
        <r>
          <rPr>
            <b/>
            <sz val="9"/>
            <rFont val="Tahoma"/>
            <family val="2"/>
          </rPr>
          <t>sjgomez:</t>
        </r>
        <r>
          <rPr>
            <sz val="9"/>
            <rFont val="Tahoma"/>
            <family val="2"/>
          </rPr>
          <t xml:space="preserve">
incremental</t>
        </r>
      </text>
    </comment>
    <comment ref="Z64" authorId="1">
      <text>
        <r>
          <rPr>
            <b/>
            <sz val="9"/>
            <rFont val="Tahoma"/>
            <family val="2"/>
          </rPr>
          <t>lmpineda:</t>
        </r>
        <r>
          <rPr>
            <sz val="9"/>
            <rFont val="Tahoma"/>
            <family val="2"/>
          </rPr>
          <t xml:space="preserve">
ACCIONES ANTES
• Identificación de Amenazas en salud; Como hay una caracterización inicial, establecida en la realización del plan, solo se hace actualización posterior a la ocurrencia del evento y si hay eventos y/o acciones relevantes para incluirlas cumplimiento 100%
• Disposición de recursos en salud: La ubicación de los recursos en salud se establece mediante estudio previo de necesidades de recursos, cumplimiento 100%
• Disposición de Sistemas de comunicaciones: El sistema de comunicaciones ya está dispuesto no se realizan pruebas de propagación previas a la utilizacion durante el día sin carro, cumplimiento100%
• Evaluación del Plan: Reunión previa de los referentes dispuestos, cumplimiento100%
• Difusión del Plan de Respuesta: El proceso de difusión se realiza solo con el nivel directivo, debe socializarse para el conocimiento nivel operativo, cumplimiento  50%
• Capacitación previa de la Red Hospitalaria: El proceso de re inducción del personal frente al Plan debe reforzarse, cumplimiento 50%
• Evaluación de la adherencia Institucional: El despliegue solo de hizo con el personal de Gestión del Riesgo, Centro Operativo y Salud Pública en Emergencias, cumplimiento 100%
• Actualización de Plan de contingencia: Realizado por Coordinador de Gestión del Riesgo, cumplimiento 100%
• 
ACCIONES DURANTE
 Activación del SEM a través del 123 frente a situaciones identificadas: Se realiza mediante protocolos del NUSE 123, cumplimiento 100%
 Activación de cadena de llamadas por incidentes: Existe una activación asimétrica de cadena de llamadas desde el Centro Operativo, cumplimiento 100%
 Movilización del recurso o Equipo de Intervención  al sitio para verificar y evaluar la situación: Se realiza posterior a activación de línea de Emergencias y/o medios alternos de la red Distrital, cumplimiento 100%
 Ubicación de Puestos de Mando Unificado (PMU): Según lo establecido por la Administración Distrital, cumplimiento100%
 Ubicación de recursos humano: Según lo establecido por el Plan de Contingencias, cumplimiento 100%
 Ubicación de ambulancias: Según lo establecido por el Plan de Contingencias, cumplimiento 100%.
 Inicio de actividades de respuesta operativas: Según lo establecido por el Plan de Contingencias, cumplimiento 100%.
 Activación de Red Hospitalaria: Se realiza mediante declaratoria de emergencias distrital,  cumplimiento 100%.
 Atención de pacientes en Red Hospitalaria: Según necesidad y dado por el Plan de Contingencias,  100%.
 Recolección y reporte al COE - PMU, c/2 h casos y situaciones de emergencia  atendidas por ambulancias. No se realiza todas las veces por el personal operativo, cumplimiento 50%. 
ACCIONES DESPUES
 Consolidación de datos: La consolidación de datos se realizó por parte de la DCRUE de manera aislada, cumplimiento 100 %
 Briefing final y Evaluación de la respuesta institucional: Faltó estandarizar que se realice todas las veces la Evaluación de la respuesta institucional, cumplimiento 100 %,
 Seguimiento de incidentes: El seguimiento a los incidentes se realizó con casos con connotación social,  cumplimiento 100 %.
 Socialización del informe del evento: Se realiza con el nivel directivo de la Secretaría
 Inactivación de Red Hospitalaria, cumplimiento 100 %.
 Se realiza según lo establece el plan, cumplimiento 100 %
 Desmovilización de Ambulancias y recurso Humano: Se realiza según lo establece el plan, cumplimiento 100 %
 Coordinador reporta al COE Distrital casos atendidos: Se realiza según lo establece el plan, cumplimiento 100 %
 Proyección de acciones para el siguiente periodo: Se hace a demanda, cumplimiento 100 %.
</t>
        </r>
      </text>
    </comment>
    <comment ref="O80" authorId="0">
      <text>
        <r>
          <rPr>
            <b/>
            <sz val="9"/>
            <rFont val="Tahoma"/>
            <family val="2"/>
          </rPr>
          <t>sjgomez:</t>
        </r>
        <r>
          <rPr>
            <sz val="9"/>
            <rFont val="Tahoma"/>
            <family val="2"/>
          </rPr>
          <t xml:space="preserve">
incremental</t>
        </r>
      </text>
    </comment>
    <comment ref="Z80" authorId="1">
      <text>
        <r>
          <rPr>
            <b/>
            <sz val="9"/>
            <rFont val="Tahoma"/>
            <family val="2"/>
          </rPr>
          <t>lmpineda:</t>
        </r>
        <r>
          <rPr>
            <sz val="9"/>
            <rFont val="Tahoma"/>
            <family val="2"/>
          </rPr>
          <t xml:space="preserve">
las dificultadaes son estructurales </t>
        </r>
      </text>
    </comment>
    <comment ref="O96" authorId="0">
      <text>
        <r>
          <rPr>
            <b/>
            <sz val="9"/>
            <rFont val="Tahoma"/>
            <family val="2"/>
          </rPr>
          <t>sjgomez:</t>
        </r>
        <r>
          <rPr>
            <sz val="9"/>
            <rFont val="Tahoma"/>
            <family val="2"/>
          </rPr>
          <t xml:space="preserve">
suma</t>
        </r>
      </text>
    </comment>
    <comment ref="O112" authorId="0">
      <text>
        <r>
          <rPr>
            <b/>
            <sz val="9"/>
            <rFont val="Tahoma"/>
            <family val="2"/>
          </rPr>
          <t>sjgomez:</t>
        </r>
        <r>
          <rPr>
            <sz val="9"/>
            <rFont val="Tahoma"/>
            <family val="2"/>
          </rPr>
          <t xml:space="preserve">
incremental</t>
        </r>
      </text>
    </comment>
    <comment ref="Y112" authorId="1">
      <text>
        <r>
          <rPr>
            <b/>
            <sz val="9"/>
            <rFont val="Tahoma"/>
            <family val="2"/>
          </rPr>
          <t>lmpineda:</t>
        </r>
        <r>
          <rPr>
            <sz val="9"/>
            <rFont val="Tahoma"/>
            <family val="2"/>
          </rPr>
          <t xml:space="preserve">
La medicion del indicador es semestral. </t>
        </r>
      </text>
    </comment>
    <comment ref="Z112" authorId="1">
      <text>
        <r>
          <rPr>
            <b/>
            <sz val="9"/>
            <rFont val="Tahoma"/>
            <family val="2"/>
          </rPr>
          <t>lmpineda:</t>
        </r>
        <r>
          <rPr>
            <sz val="9"/>
            <rFont val="Tahoma"/>
            <family val="2"/>
          </rPr>
          <t xml:space="preserve">
Estas dificultades son estructurales no cambian </t>
        </r>
      </text>
    </comment>
    <comment ref="Z122" authorId="1">
      <text>
        <r>
          <rPr>
            <b/>
            <sz val="9"/>
            <rFont val="Tahoma"/>
            <family val="2"/>
          </rPr>
          <t>lmpineda:</t>
        </r>
        <r>
          <rPr>
            <sz val="9"/>
            <rFont val="Tahoma"/>
            <family val="2"/>
          </rPr>
          <t xml:space="preserve">
</t>
        </r>
      </text>
    </comment>
  </commentList>
</comments>
</file>

<file path=xl/comments2.xml><?xml version="1.0" encoding="utf-8"?>
<comments xmlns="http://schemas.openxmlformats.org/spreadsheetml/2006/main">
  <authors>
    <author>sjgomez</author>
    <author>lmpineda</author>
  </authors>
  <commentList>
    <comment ref="K14" authorId="0">
      <text>
        <r>
          <rPr>
            <b/>
            <sz val="9"/>
            <rFont val="Tahoma"/>
            <family val="2"/>
          </rPr>
          <t>sjgomez:</t>
        </r>
        <r>
          <rPr>
            <sz val="9"/>
            <rFont val="Tahoma"/>
            <family val="2"/>
          </rPr>
          <t xml:space="preserve">
incremental</t>
        </r>
      </text>
    </comment>
    <comment ref="U14" authorId="0">
      <text>
        <r>
          <rPr>
            <b/>
            <sz val="9"/>
            <rFont val="Tahoma"/>
            <family val="2"/>
          </rPr>
          <t>sjgomez:</t>
        </r>
        <r>
          <rPr>
            <sz val="9"/>
            <rFont val="Tahoma"/>
            <family val="2"/>
          </rPr>
          <t xml:space="preserve">
revisar todas la definitivas. Durante los meses de enero y febrero no se realizó ninguna modificiación, por tanto el valor del ppto definitivo debe permanecer igual</t>
        </r>
      </text>
    </comment>
    <comment ref="K15" authorId="0">
      <text>
        <r>
          <rPr>
            <b/>
            <sz val="9"/>
            <rFont val="Tahoma"/>
            <family val="2"/>
          </rPr>
          <t>sjgomez:</t>
        </r>
        <r>
          <rPr>
            <sz val="9"/>
            <rFont val="Tahoma"/>
            <family val="2"/>
          </rPr>
          <t xml:space="preserve">
suma</t>
        </r>
      </text>
    </comment>
    <comment ref="S15" authorId="1">
      <text>
        <r>
          <rPr>
            <b/>
            <sz val="9"/>
            <rFont val="Tahoma"/>
            <family val="2"/>
          </rPr>
          <t>lmpineda:</t>
        </r>
        <r>
          <rPr>
            <sz val="9"/>
            <rFont val="Tahoma"/>
            <family val="2"/>
          </rPr>
          <t xml:space="preserve">
  estas son actividades continuas </t>
        </r>
      </text>
    </comment>
    <comment ref="K16" authorId="0">
      <text>
        <r>
          <rPr>
            <b/>
            <sz val="9"/>
            <rFont val="Tahoma"/>
            <family val="2"/>
          </rPr>
          <t>sjgomez:</t>
        </r>
        <r>
          <rPr>
            <sz val="9"/>
            <rFont val="Tahoma"/>
            <family val="2"/>
          </rPr>
          <t xml:space="preserve">
suma</t>
        </r>
      </text>
    </comment>
    <comment ref="K17" authorId="0">
      <text>
        <r>
          <rPr>
            <b/>
            <sz val="9"/>
            <rFont val="Tahoma"/>
            <family val="2"/>
          </rPr>
          <t>sjgomez:</t>
        </r>
        <r>
          <rPr>
            <sz val="9"/>
            <rFont val="Tahoma"/>
            <family val="2"/>
          </rPr>
          <t xml:space="preserve">
suma</t>
        </r>
      </text>
    </comment>
    <comment ref="K18" authorId="0">
      <text>
        <r>
          <rPr>
            <b/>
            <sz val="9"/>
            <rFont val="Tahoma"/>
            <family val="2"/>
          </rPr>
          <t>sjgomez:</t>
        </r>
        <r>
          <rPr>
            <sz val="9"/>
            <rFont val="Tahoma"/>
            <family val="2"/>
          </rPr>
          <t xml:space="preserve">
suma</t>
        </r>
      </text>
    </comment>
    <comment ref="K19" authorId="0">
      <text>
        <r>
          <rPr>
            <b/>
            <sz val="9"/>
            <rFont val="Tahoma"/>
            <family val="2"/>
          </rPr>
          <t>sjgomez:</t>
        </r>
        <r>
          <rPr>
            <sz val="9"/>
            <rFont val="Tahoma"/>
            <family val="2"/>
          </rPr>
          <t xml:space="preserve">
suma</t>
        </r>
      </text>
    </comment>
    <comment ref="T19" authorId="1">
      <text>
        <r>
          <rPr>
            <b/>
            <sz val="9"/>
            <rFont val="Tahoma"/>
            <family val="2"/>
          </rPr>
          <t>lmpineda:</t>
        </r>
        <r>
          <rPr>
            <sz val="9"/>
            <rFont val="Tahoma"/>
            <family val="2"/>
          </rPr>
          <t xml:space="preserve">
- A la fecha se cuenta con contratos legalizados por $20.935 millones con las ESE, sin embargo para garantizar la operación del 100% se proyecto la necesidad de               $ 28.456 millones encontrándose un déficit presupuestal por $7.521 millones, lo que representa que los hospitales  Hospital Meissen, Hospital Rafael Uribe Uribe Hospital Centro Oriente, Hospital Simón Bolívar, Hospital Santa Clara no cuentan con recursos financieros lo que representa aproximadamente 44 unidades móviles. </t>
        </r>
      </text>
    </comment>
    <comment ref="K21" authorId="0">
      <text>
        <r>
          <rPr>
            <b/>
            <sz val="9"/>
            <rFont val="Tahoma"/>
            <family val="2"/>
          </rPr>
          <t>sjgomez:</t>
        </r>
        <r>
          <rPr>
            <sz val="9"/>
            <rFont val="Tahoma"/>
            <family val="2"/>
          </rPr>
          <t xml:space="preserve">
constante</t>
        </r>
      </text>
    </comment>
    <comment ref="K22" authorId="0">
      <text>
        <r>
          <rPr>
            <b/>
            <sz val="9"/>
            <rFont val="Tahoma"/>
            <family val="2"/>
          </rPr>
          <t>DPS:ESTA PROGRAMACIÓN SE PLANTEA CUMPLIR SIEMPRE Y CUANDO EL NUSE REALICE LA IMPLEMENTACIÓN DE LA NUEVA SOLUCLIÓN TECNOLOGICA DE LA LILNEA DE MERGENCIA 123 Y SI SE REALIZA LA CONSECUCIÓN DE RECURSOS PARA LA TERCERA FASE DEL SISTEMA DE RADIOCOMUNICACIONES</t>
        </r>
      </text>
    </comment>
    <comment ref="K24" authorId="0">
      <text>
        <r>
          <rPr>
            <b/>
            <sz val="9"/>
            <rFont val="Tahoma"/>
            <family val="2"/>
          </rPr>
          <t>sjgomez:</t>
        </r>
        <r>
          <rPr>
            <sz val="9"/>
            <rFont val="Tahoma"/>
            <family val="2"/>
          </rPr>
          <t xml:space="preserve">
constante</t>
        </r>
      </text>
    </comment>
    <comment ref="K25" authorId="0">
      <text>
        <r>
          <rPr>
            <b/>
            <sz val="9"/>
            <rFont val="Tahoma"/>
            <family val="2"/>
          </rPr>
          <t>sjgomez:</t>
        </r>
        <r>
          <rPr>
            <sz val="9"/>
            <rFont val="Tahoma"/>
            <family val="2"/>
          </rPr>
          <t xml:space="preserve">
suma</t>
        </r>
      </text>
    </comment>
    <comment ref="K26" authorId="0">
      <text>
        <r>
          <rPr>
            <b/>
            <sz val="9"/>
            <rFont val="Tahoma"/>
            <family val="2"/>
          </rPr>
          <t>sjgomez:</t>
        </r>
        <r>
          <rPr>
            <sz val="9"/>
            <rFont val="Tahoma"/>
            <family val="2"/>
          </rPr>
          <t xml:space="preserve">
suma</t>
        </r>
      </text>
    </comment>
    <comment ref="K27" authorId="0">
      <text>
        <r>
          <rPr>
            <b/>
            <sz val="9"/>
            <rFont val="Tahoma"/>
            <family val="2"/>
          </rPr>
          <t>sjgomez:</t>
        </r>
        <r>
          <rPr>
            <sz val="9"/>
            <rFont val="Tahoma"/>
            <family val="2"/>
          </rPr>
          <t xml:space="preserve">
incremental</t>
        </r>
      </text>
    </comment>
    <comment ref="K28" authorId="0">
      <text>
        <r>
          <rPr>
            <b/>
            <sz val="9"/>
            <rFont val="Tahoma"/>
            <family val="2"/>
          </rPr>
          <t>sjgomez:</t>
        </r>
        <r>
          <rPr>
            <sz val="9"/>
            <rFont val="Tahoma"/>
            <family val="2"/>
          </rPr>
          <t xml:space="preserve">
suma</t>
        </r>
      </text>
    </comment>
    <comment ref="K30" authorId="0">
      <text>
        <r>
          <rPr>
            <b/>
            <sz val="9"/>
            <rFont val="Tahoma"/>
            <family val="2"/>
          </rPr>
          <t>sjgomez:</t>
        </r>
        <r>
          <rPr>
            <sz val="9"/>
            <rFont val="Tahoma"/>
            <family val="2"/>
          </rPr>
          <t xml:space="preserve">
constante</t>
        </r>
      </text>
    </comment>
    <comment ref="K31" authorId="0">
      <text>
        <r>
          <rPr>
            <b/>
            <sz val="9"/>
            <rFont val="Tahoma"/>
            <family val="2"/>
          </rPr>
          <t>sjgomez:</t>
        </r>
        <r>
          <rPr>
            <sz val="9"/>
            <rFont val="Tahoma"/>
            <family val="2"/>
          </rPr>
          <t xml:space="preserve">
constante</t>
        </r>
      </text>
    </comment>
    <comment ref="K33" authorId="0">
      <text>
        <r>
          <rPr>
            <b/>
            <sz val="9"/>
            <rFont val="Tahoma"/>
            <family val="2"/>
          </rPr>
          <t>sjgomez:</t>
        </r>
        <r>
          <rPr>
            <sz val="9"/>
            <rFont val="Tahoma"/>
            <family val="2"/>
          </rPr>
          <t xml:space="preserve">
constante</t>
        </r>
      </text>
    </comment>
    <comment ref="K34" authorId="0">
      <text>
        <r>
          <rPr>
            <b/>
            <sz val="9"/>
            <rFont val="Tahoma"/>
            <family val="2"/>
          </rPr>
          <t>sjgomez:</t>
        </r>
        <r>
          <rPr>
            <sz val="9"/>
            <rFont val="Tahoma"/>
            <family val="2"/>
          </rPr>
          <t xml:space="preserve">
incremental</t>
        </r>
      </text>
    </comment>
    <comment ref="T34" authorId="1">
      <text>
        <r>
          <rPr>
            <b/>
            <sz val="9"/>
            <rFont val="Tahoma"/>
            <family val="2"/>
          </rPr>
          <t>lmpineda:</t>
        </r>
        <r>
          <rPr>
            <sz val="9"/>
            <rFont val="Tahoma"/>
            <family val="2"/>
          </rPr>
          <t xml:space="preserve">
Se formulo de acuerdo a las acciones establecidas en el POA de la vigencia según las actividades programadas,.</t>
        </r>
      </text>
    </comment>
    <comment ref="K35" authorId="0">
      <text>
        <r>
          <rPr>
            <b/>
            <sz val="9"/>
            <rFont val="Tahoma"/>
            <family val="2"/>
          </rPr>
          <t>sjgomez:</t>
        </r>
        <r>
          <rPr>
            <sz val="9"/>
            <rFont val="Tahoma"/>
            <family val="2"/>
          </rPr>
          <t xml:space="preserve">
suma</t>
        </r>
      </text>
    </comment>
    <comment ref="K37" authorId="0">
      <text>
        <r>
          <rPr>
            <sz val="9"/>
            <rFont val="Tahoma"/>
            <family val="2"/>
          </rPr>
          <t xml:space="preserve">DPS: SE REALIZARAN LAS CAPACITACIONES EN LA SDS. Y A LA COMUNIDAD QUE SE INSCRIBA DE ACUERDO A LA PROGRAMACIÓN DEL GRUPO DE CAPACITACIÓN DEL CRUE
</t>
        </r>
      </text>
    </comment>
    <comment ref="K38" authorId="0">
      <text>
        <r>
          <rPr>
            <b/>
            <sz val="9"/>
            <rFont val="Tahoma"/>
            <family val="2"/>
          </rPr>
          <t>sjgomez:</t>
        </r>
        <r>
          <rPr>
            <sz val="9"/>
            <rFont val="Tahoma"/>
            <family val="2"/>
          </rPr>
          <t xml:space="preserve">
suma</t>
        </r>
      </text>
    </comment>
    <comment ref="K39" authorId="0">
      <text>
        <r>
          <rPr>
            <b/>
            <sz val="9"/>
            <rFont val="Tahoma"/>
            <family val="2"/>
          </rPr>
          <t>sjgomez:</t>
        </r>
        <r>
          <rPr>
            <sz val="9"/>
            <rFont val="Tahoma"/>
            <family val="2"/>
          </rPr>
          <t xml:space="preserve">
suma</t>
        </r>
      </text>
    </comment>
    <comment ref="K41" authorId="0">
      <text>
        <r>
          <rPr>
            <b/>
            <sz val="9"/>
            <rFont val="Tahoma"/>
            <family val="2"/>
          </rPr>
          <t>sjgomez:</t>
        </r>
        <r>
          <rPr>
            <sz val="9"/>
            <rFont val="Tahoma"/>
            <family val="2"/>
          </rPr>
          <t xml:space="preserve">
suma</t>
        </r>
      </text>
    </comment>
  </commentList>
</comments>
</file>

<file path=xl/comments3.xml><?xml version="1.0" encoding="utf-8"?>
<comments xmlns="http://schemas.openxmlformats.org/spreadsheetml/2006/main">
  <authors>
    <author>amcardenas</author>
    <author>lmpineda</author>
  </authors>
  <commentList>
    <comment ref="W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X5" authorId="0">
      <text>
        <r>
          <rPr>
            <b/>
            <sz val="9"/>
            <rFont val="Tahoma"/>
            <family val="2"/>
          </rPr>
          <t>amcardenas:</t>
        </r>
        <r>
          <rPr>
            <sz val="9"/>
            <rFont val="Tahoma"/>
            <family val="2"/>
          </rPr>
          <t xml:space="preserve">
estos son cuantitativo y cualitativos pueden ser acumulativos, son los productos de la Dirección
</t>
        </r>
      </text>
    </comment>
    <comment ref="Y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Z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A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 ref="V8" authorId="1">
      <text>
        <r>
          <rPr>
            <b/>
            <sz val="9"/>
            <rFont val="Tahoma"/>
            <family val="2"/>
          </rPr>
          <t>lmpineda:</t>
        </r>
        <r>
          <rPr>
            <sz val="9"/>
            <rFont val="Tahoma"/>
            <family val="2"/>
          </rPr>
          <t xml:space="preserve">
numero</t>
        </r>
      </text>
    </comment>
  </commentList>
</comments>
</file>

<file path=xl/comments4.xml><?xml version="1.0" encoding="utf-8"?>
<comments xmlns="http://schemas.openxmlformats.org/spreadsheetml/2006/main">
  <authors>
    <author>amcardenas</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List>
</comments>
</file>

<file path=xl/sharedStrings.xml><?xml version="1.0" encoding="utf-8"?>
<sst xmlns="http://schemas.openxmlformats.org/spreadsheetml/2006/main" count="987" uniqueCount="355">
  <si>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</si>
  <si>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</si>
  <si>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</si>
  <si>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</si>
  <si>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</si>
  <si>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</si>
  <si>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</si>
  <si>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</si>
  <si>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</si>
  <si>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</si>
  <si>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</si>
  <si>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</si>
  <si>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</si>
  <si>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</si>
  <si>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</si>
  <si>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</si>
  <si>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</si>
  <si>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</si>
  <si>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</si>
  <si>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</si>
  <si>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</si>
  <si>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</si>
  <si>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</si>
  <si>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</si>
  <si>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</si>
  <si>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</si>
  <si>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</si>
  <si>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</si>
  <si>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</si>
  <si>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</si>
  <si>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</si>
  <si>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</si>
  <si>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</si>
  <si>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</si>
  <si>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</si>
  <si>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CLASIFICACIÓN DE LA ACTIVIDAD</t>
  </si>
  <si>
    <t xml:space="preserve">Objetivo Plan Estrategico de la Entidad </t>
  </si>
  <si>
    <t>Una ciudad que supera la segregación y la discriminación: el ser humano en el centro de las preocupaciones del desarrollo</t>
  </si>
  <si>
    <t>Urgencias, Emergencias y Desastres</t>
  </si>
  <si>
    <t>Ejercer la rectoría del Sistema de Emergencias Médicas, con el fin de responder de manera  integral, con oportunidad, pertinencia, continuidad, accesibilidad, suficiencia y calidez, a las situaciones de urgencias, emergencias y desastres.</t>
  </si>
  <si>
    <t>Territorios saludables y red de salud para la vida desde la diversidad</t>
  </si>
  <si>
    <t xml:space="preserve">Ampliación y mejoramiento de la atención prehospitalaria. </t>
  </si>
  <si>
    <t>Ejercer rectoria y promover la adecuada gestión de las acciones de salud que permita brindar respuesta integral ante las situaciones de urgencias, emergencias y desastres que se presentan en Bogotá.</t>
  </si>
  <si>
    <t>Atender al 100% de los incidentes de salud tipificados como críticos, que ingresan a través de la Línea de Emergencias 123, al 2016.</t>
  </si>
  <si>
    <t>Una Bogotá que defiende y fortalece lo público</t>
  </si>
  <si>
    <t>Promoción de la Salud</t>
  </si>
  <si>
    <t>Consolidar un Servicio de Atención a la Ciudadanía, como vía para la promoción y protección del derecho a la salud de los ciudadanos y ciudadanas del Distrito Capital</t>
  </si>
  <si>
    <t>Bogotá decide y protege el derecho fundamental a la salud pública</t>
  </si>
  <si>
    <t>Bogotá decide en salud</t>
  </si>
  <si>
    <t xml:space="preserve">Promover la gestión transparente en la secretaria y en las entidades adscritas, mediante el control social , la implementación de estándares superiores de calidad y la implementación de estrategias de lucha contra la corrupción. </t>
  </si>
  <si>
    <t xml:space="preserve">Incrementar al 90% la proporción de quejas resueltas antes de 14 días, ingresadas al Sistema Distrital de Quejas y Soluciones de la Secretaría Distrital de Salud, al 2016. </t>
  </si>
  <si>
    <t>Generar los procesos integrales de planificación y gestión con los actores internos y externos al sector salud para el cumplimiento de los compromisos de ciudad incorporados en el Plan Territorial de Salud para Bogotá, D.C 2012 a 2016 y del Plan de Desarrollo Bogotá Humana para el mismo período.</t>
  </si>
  <si>
    <t xml:space="preserve">Bogotá Decide y Protege el Derecho Fundamental a la Salud Pública </t>
  </si>
  <si>
    <t>Fortalecimiento de la Gestión y Planeación para la Salud</t>
  </si>
  <si>
    <t>Garantizar el financiamiento del 100% del  Plan Territorial de Salud.</t>
  </si>
  <si>
    <t>Componente de Gobernanza y Rectoría</t>
  </si>
  <si>
    <t>Implementar y mantener el Sistema Integrado de Gestión, orientado al logro de la acreditación como dirección territorial de salud, en el marco del mejoramiento continuo.</t>
  </si>
  <si>
    <t>Fortalecimiento de la gestión y planeación para la salud.</t>
  </si>
  <si>
    <t>Promover la gestión transparente en la Secretaría Distrital de Salud y en las entidades adscritas, mediante el control social, la implementación de estándares superiores de calidad y la implementación de estrategias de lucha contra la corrupción.</t>
  </si>
  <si>
    <t>Acreditar la Secretaria Distrital de Salud como Dirección Territorial de Salud, al 2016.</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</si>
  <si>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</si>
  <si>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</si>
  <si>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 xml:space="preserve">Porcentaje de incidentes de salud críticos atendidos  que ingresaron por la Línea de Emergencias 123
</t>
  </si>
  <si>
    <t>84% promedio quejas resueltas antes de 14 días. Fuente "Sistema Distrital de Quejas y Soluciones" de Secretaría Distrital de Salud - SDQS - 2011.</t>
  </si>
  <si>
    <t>Porcentaje de quejas en las cuales se adoptan los correctivos requeridos, antes de 14 días.</t>
  </si>
  <si>
    <t xml:space="preserve">Ubicación y traslado secundario de  pacientes criticos y maternas de las solicitudes que ingresan al Centro Regulador de Urgencias y Emergencias. . </t>
  </si>
  <si>
    <t>X</t>
  </si>
  <si>
    <t>Lograr la ubicación  en la red prestadora de servicios de salud del 100% de   pacientes materna y criticos  antes de seis horas.</t>
  </si>
  <si>
    <t>Lograr la respuesta  al 100% de la Emergencias en salud que se presentan en el Distrito.</t>
  </si>
  <si>
    <t xml:space="preserve">Gestionar la respuesta oportuna de los quejas, reclamos , periciones y solicitudes de información de la Dirección CRUE, propendiendo por realizar el tratamiento de las oportunidades de mejoramiento. </t>
  </si>
  <si>
    <t xml:space="preserve">Gestionar la respuesta oportuna de los quejas, reclamos , perticiones y solicitudes de información de la Dirección CRUE, propendiendo por realizar el tratamiento de las oportunidades de mejoramiento. </t>
  </si>
  <si>
    <t>Gestionar la ejecución de recursos asignados a la Dirección Centro Regulador de Urgencias y Emergencias .</t>
  </si>
  <si>
    <t xml:space="preserve">Cumplimiento oportuno de las acciones de Acreditación que sean requeridas desde la Dirección de Planeación y Sistemas durante el periodo. </t>
  </si>
  <si>
    <t>Implementar oportunamente  los  planes  de mejoramiento de Acreditación en Salud de los distintos grupos de estandares</t>
  </si>
  <si>
    <t>Gestión oportuna de las acciones  que garanticen la sostenibilidad del  Sistema de Gestión de Calidad y el mantenimiento de la certificación lograda, acorde con las Directrices que emita la Dirección de Planeacion y Sistemas.</t>
  </si>
  <si>
    <t>Gestión oportuna de las acciones  que garanticen el desarrollo del  Sistema  Integrado de Gestión, acorde con las Directrices que emita la Dirección de Planeacion y Sistemas</t>
  </si>
  <si>
    <t xml:space="preserve">Porcentaje de cumplimiento de las acciones generales de Acreditación durante el periodo. </t>
  </si>
  <si>
    <t>Porcentaje de cumplimiento de los planes de mejora de estándares de acreditación en salud</t>
  </si>
  <si>
    <t>Porcentaje de cumplimiento en la implementación de las acciones de sostenibilidad del Sistema de Gestión de Calidad</t>
  </si>
  <si>
    <t>Porcentaje de cumplimiento en la implementación de las acciones para el  desarrollo del Sistema Integrado de Gestión.</t>
  </si>
  <si>
    <t>Implementación del 70% de los subsistemas del Sistema de Emergencias Médicas a nivel Distrital.</t>
  </si>
  <si>
    <t>Contar con 19 sub-zonas de atención prehospitalaria debidamente regionalizadas y mapeadas, al 2016.</t>
  </si>
  <si>
    <t>Gobernanza y Rectoria</t>
  </si>
  <si>
    <t>Articular de manera intersectorial la preparación y respuesta de las emergencias en salud y posibles desastres en el Distrito Capital.</t>
  </si>
  <si>
    <t xml:space="preserve">Articular y Gestionar el 100% de las acciones  de los Planes Distritales de Preparación y Respuesta del sector salud en sus tres fases (antes, durante y despues), al 2016. </t>
  </si>
  <si>
    <t xml:space="preserve">Diseñar e implementar el Plan de Preparación y Respuesta a Incidentes de Gran Magnitud, de responsabilidad del sector, articulado al Plan de Emergencias de Bogotá, al 2016. </t>
  </si>
  <si>
    <t>Capacitar  a 36.000 personas vinculadas a los sectores Salud, Educación y a líderes comunales en el tema de primer respondiente en situaciones de emergencia urgencia.</t>
  </si>
  <si>
    <t>Garantizar que el 100% de Empresas Sociales del Estado cuenten con Planes Hospitalarios de Emergencias formulados y actualizados</t>
  </si>
  <si>
    <t>"Una Bogotá que defiende y fortalece lo público"</t>
  </si>
  <si>
    <t xml:space="preserve"> Gobernanza y Rectoría</t>
  </si>
  <si>
    <t>40%
Año de la linea base . Mayo 2012</t>
  </si>
  <si>
    <t xml:space="preserve">Porcentaje de avance e implementación de los subsistemas del SEM .
</t>
  </si>
  <si>
    <t>6 sub- zonas.
Año de la linea base . Mayo 2012</t>
  </si>
  <si>
    <t xml:space="preserve">Numero de subzonas implementadas para la atención prehospitalaria </t>
  </si>
  <si>
    <t xml:space="preserve">Porcentaje de cumplimiento de la articulación y gestión de los Planes Distritales de Preparación y Respuesta del sector salud en sus tres fases (antes, durante y despues)
Formula, 
</t>
  </si>
  <si>
    <t>40% que correponde al diseño del documento del Plan de Respuesta a Incidentes de Gran Magnitud Terremoto
Año de la linea base . Mayo 2012</t>
  </si>
  <si>
    <t xml:space="preserve">Porcentaje de diseño e implementación del Plan de Preparación y Respuesta de Incidentes de Gran Magnitud del sector salud. 
</t>
  </si>
  <si>
    <t>32,017  lideres comunitarios capacitados en el Curso Primer Respondiente en Salud durante el periodo julio 2008-mayo 2012</t>
  </si>
  <si>
    <t xml:space="preserve">Número de personas entrenadas para dar respuesta a situaciones de urgencias, emergencias y desastres.
</t>
  </si>
  <si>
    <t>44%
Año de la linea base . Diciembre 2011</t>
  </si>
  <si>
    <t xml:space="preserve">Porcentaje de  implementación de los Planes Hospitalarios de Emergencias en la red pública. 
</t>
  </si>
  <si>
    <t xml:space="preserve">Desarrollo de la Migración del Sistema y  del Programa de Mantenimiento Preventivo y Correctivo para el mejoramiento del Sistema de Radiocomunicaciones. </t>
  </si>
  <si>
    <t>Mantenimiento y desarrollo del 100% de las actividades de la Sala Situacional de Urgencias a nivel Ciudad  con  fortalecimiento de los sistemas de información.</t>
  </si>
  <si>
    <t>Diseño e implementaciòn al 100% del Modelo de Operación del Programa Atención Prehospitalaria y  de las Redes de Urgencias en el Distrito Capital.</t>
  </si>
  <si>
    <t xml:space="preserve">Diseño e implementaciòn del 100% del Plan de Vigilancia de la Calidad de los  Subsistemas del Sistema de Emergencias Medicas. </t>
  </si>
  <si>
    <t xml:space="preserve">Diseño y desarrollo de acciones del subsistema de investigación y cooperación del Sistema de Emergencias Médicas-SEM
</t>
  </si>
  <si>
    <t xml:space="preserve">Realizaciòn del 100% de las acciones de  Gestión y administración del Sistema de Emergencias Medicas </t>
  </si>
  <si>
    <t xml:space="preserve">Diseño e implementaciòn de  las 19 subzonas para la atencion del Programa APH , de acuerdo al Modelo de Operación del Programa Atención Prehospitalaria. </t>
  </si>
  <si>
    <t xml:space="preserve">Ampliación y fortalecimiento del Centro Operativo para garantizar la respuesta oportuna a las 19 subzonas para la Atencion del Programa APH.
</t>
  </si>
  <si>
    <t xml:space="preserve">Ampliaciòn del Sistema de Transporte a  160  Vehículos de Emergencias del Programa APH. </t>
  </si>
  <si>
    <t>Diseño e implementaciòn de  la estrategia  de Seguridad del Paciente en la prestación del servicio del Programa  APH</t>
  </si>
  <si>
    <t>Articulación del  Sistema  Integrado de Emergencias y Seguridad ( SIES) con el Numero Unico de Seguridad y Emergencias  (NUSE) para el fortalecimiento del Centro Operativo en comunicación e información.</t>
  </si>
  <si>
    <t>Atenciòn oportuna a los incidentes  criticos que ingresan por la Linea de Emergencias 123, con el recurso humano necesario  en el Centro Operativo.</t>
  </si>
  <si>
    <t xml:space="preserve">Seguimiento y asistencia tecnica en los procesos y procedimientos para la recepción y atenciòn de pacientes en los Servicios de Urgencias de la Red Distrital. </t>
  </si>
  <si>
    <t xml:space="preserve">Evaluaciòn de los Planes de Gestión de Riesgo en Aglomeraciones, Sectores Productivos e Institucionales. </t>
  </si>
  <si>
    <t>Actualización, implementación y evaluación de los  doce (12) Planes de Preparación y Respuesta de orden Distrital.</t>
  </si>
  <si>
    <t xml:space="preserve">Implementaciòn y   seguimiento al  100% del Plan de Respuesta del Sector Salud frente a un Terremoto e incidentes de Gran Magnitud </t>
  </si>
  <si>
    <t xml:space="preserve">Programaciòn y desarrollo   del curso  Primer Respondiente Básico, Salud Mental , Emergencias y Desastres y Prevención de Patologías asociadas a la Urgencia dirigido a 32.000 personas de la comunidad y al sector salud.
</t>
  </si>
  <si>
    <t xml:space="preserve">Programaciòn y desarrollo  de cursos de capacitación y entrenemiento en temas de urgencias, emergencias y desastres dirigido a 4.000 personas de los servicios de urgencias y atencion prehospitalaria. 
</t>
  </si>
  <si>
    <t xml:space="preserve">Estrategias de articulación con el sector educativo para la promociòn,  preparación y prevención de  la comunidad y personal del sector salud frente a incidentes de urgencia, emergencias. </t>
  </si>
  <si>
    <t>Asesoria en el diseño e implementación de Planes Hospitalarios de Emergencias con difusión de la Política de Hospital Seguro a la red prestadora de servicios de salud Distrital.</t>
  </si>
  <si>
    <t>Diseño e implementación al 100% del Modelo de Operación del Programa Atención Prehospitalaria y  de las Redes de Urgencias en el Distrito Capital.</t>
  </si>
  <si>
    <t xml:space="preserve">Diseño e implementación del 100% del Plan de Vigilancia de la Calidad de los  Subsistemas del Sistema de Emergencias Medicas. </t>
  </si>
  <si>
    <t>Diseño y desarrollo de acciones del subsistema de investigación y cooperación del Sistema de Emergencias Médicas-SEM</t>
  </si>
  <si>
    <t xml:space="preserve">Realización del 100% de las acciones de  Gestión y administración del Sistema de Emergencias Medicas </t>
  </si>
  <si>
    <t xml:space="preserve">Diseño e implementación de  las 19 subzonas para la atención del Programa APH , de acuerdo al Modelo de Operación del Programa Atención Prehospitalaria. </t>
  </si>
  <si>
    <t>Ampliación y fortalecimiento del Centro Operativo para garantizar la respuesta oportuna a las 19 subzonas para la Atención del Programa APH.</t>
  </si>
  <si>
    <t xml:space="preserve">Ampliación del Sistema de Transporte a  160  Vehículos de Emergencias del Programa APH. </t>
  </si>
  <si>
    <t>Lograr el 80% de  la   operatividad de los vehiculos  del programa de APH.</t>
  </si>
  <si>
    <t>Diseño e implementación de  la estrategia  de Seguridad del Paciente en la prestación del servicio del Programa  APH</t>
  </si>
  <si>
    <t>Atención oportuna a los incidentes  críticos que ingresan por la Linea de Emergencias 123, con el recurso humano necesario  en el Centro Operativo.</t>
  </si>
  <si>
    <t xml:space="preserve">Seguimiento y asistencia técnica en los procesos y procedimientos para la recepción y atención de pacientes en los Servicios de Urgencias de la Red Distrital. </t>
  </si>
  <si>
    <t xml:space="preserve">Evaluación de los Planes de Gestión de Riesgo en Aglomeraciones, Sectores Productivos e Institucionales. </t>
  </si>
  <si>
    <t xml:space="preserve">Diseño y actualización del  Plan de Respuesta del Sector Salud frente a Incidentes de Gran Magnitud (Terremoto ) </t>
  </si>
  <si>
    <t xml:space="preserve">Implementación y   seguimiento al  100% del Plan de Respuesta del Sector Salud frente a un Terremoto e incidentes de Gran Magnitud </t>
  </si>
  <si>
    <t>Programación y desarrollo   del curso  Primer Respondiente Básico, Salud Mental , Emergencias y Desastres y Prevención de Patologías asociadas a la Urgencia dirigido a 32.000 personas de la comunidad y al sector salud.</t>
  </si>
  <si>
    <t xml:space="preserve">Programación y desarrollo  de cursos de capacitación y entrenamiento en temas de urgencias, emergencias y desastres dirigido a 4.000 personas de los servicios de urgencias y atención prehospitalaria. </t>
  </si>
  <si>
    <t xml:space="preserve">Estrategias de articulación con el sector educativo para la promoción,  preparación y prevención de  la comunidad y personal del sector salud frente a incidentes de urgencia, emergencias. </t>
  </si>
  <si>
    <t>Asesoría en el diseño e implementación de Planes Hospitalarios de Emergencias con difusión de la Política de Hospital Seguro a la red prestadora de servicios de salud Distrital.</t>
  </si>
  <si>
    <t>Adquisición de insumos y elementos que fortalezcan la capacidad de respuesta de atención medica frente a emegencias y desastres.</t>
  </si>
  <si>
    <t>x</t>
  </si>
  <si>
    <t>Porcentaje de avance en la adquisición de insumos y elementos que fortalelzcan la capacidad de respuesta de atención.</t>
  </si>
  <si>
    <t xml:space="preserve">Fecha de diligenciamiento: </t>
  </si>
  <si>
    <t>Nombre de la Direción u Oficina: Dirección de Urgencias y Emergencias en Salud</t>
  </si>
  <si>
    <t>Coordinación y respuesta a las Emergencias del sector salud presentadas en Disrito que ingresan a traves de la Linea 123</t>
  </si>
  <si>
    <t>Programado 2015</t>
  </si>
  <si>
    <t>Ejecutado
2015</t>
  </si>
  <si>
    <t xml:space="preserve">Diseño y actualización del  Plan de Respuesta del Sector Salud frente a Incidentes de Gran Magnitud (Terremoto) 
</t>
  </si>
  <si>
    <t>Sin Linea Base</t>
  </si>
  <si>
    <t>porcentaje de ejecución presupuestal</t>
  </si>
  <si>
    <t xml:space="preserve">Para dar continuidad a la prestación de servicios de salud de la Atención Prehospitalaria, se conto en el mes con 153  vehículos de emergencia y 6 equinos, vinculados al programa con las Empresas Sociales del Estado e instituciones privadas.
Publicas. De acuerdo a los  contratos con las empresas sociales del estado se cuenta con el siguiente número de unidades móviles ofertadas:
• AMBULANCIAS BASICAS: 104
• AMBULANCIAS BASICAS SALUD MENTAL :2
• AMBULANCIAS MEDICALIZADAS: 13
• AMBULANCIAS MEDICALIZADAS NEONATALES: 3
• VEHICULO DE RESPUESTA RAPIDA: 5
• EQUIPO COMANDO EN SALUD:1
• CUATRIMOTOS:2
• TOTAL: 130 RECURSOS 
Privadas: El número de unidades móviles vinculadas al Programa mediante la modalidad de prestación de atención inicial de urgencias se tiene. 
• AMBULANCIAS BASICAS: 19
• AMBULANCIAS MEDICALIZADAS: 4
• TOTAL: 23 RECURSOS
Durante el periodo el tiempo de operacion de las unidades moviles del Programa APH fueron de 73,203 horas equivalente al 82% del tiempototal contratado. </t>
  </si>
  <si>
    <t xml:space="preserve">Frente a la ubicación por referencia de la urgencia  se tramitaron 145 solicitudes, de las cuales 21 corresponde a Maternas, 79 a prioridad alta, 45 a prioridad media, con ubicación oportuna  (antes de seis horas) para maternas  del 95% y pacientes prioridad alta 96% </t>
  </si>
  <si>
    <t>Frente a las situaciones tipificadas como emergencia  (accidentes con múltiples victimas mas de cinco)  se dio respuesta a 33 incidentes con atención de 287 pacientes, las más frecuentes fuero en su orden: el 58% corresponde accidentes de tránsito, 12% explosiones  e intoxicaciones,  y 3% a  a deslizamiento, manifestación, eventos con materiales peligrosos (MATPEL)</t>
  </si>
  <si>
    <t>Durante el mes de ABRIL de 2015 ingresó al Sistema de Quejas y Solictudes (SQS)  cuarenta  siente  (47) requerimientos categorizados asi:
Reclamos el 21 %, solicitudes de informacion 61% y el 1% felicitaciones . Con relacion a las  quejas y reclamos que ingresaron a la DCRUE se encontro que:                                                                                                                                                                                                                                                             
-Por maltrato y situaciones que reflejan la mala calidez de la atencion del Programa APH se presentó el 1  % del total de reclamos,  por inconvenientes en el criterio de Seguridad  el 11%; por fallas en los tiempos de llegada o no asistencia al llamado se presentaron el 47% de los reclamos, por el criterio de pertienencia 23%.  Es conveniente mencionar que realizando un comparativo con el periodo anterior (marzo de 2015)  El criterio de portunidad en la llegada al lugar del incidente se mantuvo estable : 46% (marzo)  47% (abril). Tambien es importante resaltar que el criterio de trato y calidez  presento un decrecimento significativo y no registrado con anterioridad durante los ultimos 3 años. 26% (marzo) 1% (abril).   Finalmente el critero de seguridad presento un incremento de 4 puntos porcentuales.</t>
  </si>
  <si>
    <t xml:space="preserve">Durante el periodo se logro una ejecucion de $M1,413 , correspondiente al 9% del total del presupuesto, frente a las reservas se realizo giro de $M2,457. </t>
  </si>
  <si>
    <t xml:space="preserve">Respuesta oportuna de los requerimientos que ingresan a la Direccion Urgencias y Em,ergencias en Salud. </t>
  </si>
  <si>
    <t xml:space="preserve">
Durante el primer trimestre  de la vigencia 2015, se dio tramitaron 154 requerimientos de los cuales:42% correspondieron a  solicitudes de información, 25% reclamos,  2% quejas, 2% felicitaciones, con tramite oportuno del 100% de los requerimientos. 
Frente a la tipificación de las causas de los reclamos se observa que: 
• INCONFORMIDAD POR  TRATO Y CALIDEZ :23% 
• INCONFORMIDAD POR PERTINENCIA:18%
• INCONFORMIDAD POR SEGURIDAD:13%
• INCONFORMIDAD POR INOPORTUNIDAD:45%
</t>
  </si>
  <si>
    <t xml:space="preserve">Del presupuesto asignado al proyecto $75.071.636.000, se ha logrado comprometer $ 5.314.250.169 equivalente al 7% de la asignación inicial. 
Frente a las reservas de la vigencia 2014 correspondientes a $21.10.7.079 se ha logrado girar el 34% correspondiente a $7.265.696.037. 
</t>
  </si>
  <si>
    <r>
      <rPr>
        <b/>
        <sz val="9"/>
        <rFont val="Arial"/>
        <family val="2"/>
      </rPr>
      <t>DIRECCIÓN DE PLANEACIÓN Y SISTEMAS</t>
    </r>
    <r>
      <rPr>
        <sz val="9"/>
        <rFont val="Arial"/>
        <family val="2"/>
      </rPr>
      <t xml:space="preserve">
</t>
    </r>
    <r>
      <rPr>
        <b/>
        <sz val="9"/>
        <rFont val="Arial"/>
        <family val="2"/>
      </rPr>
      <t>SISTEMA INTEGRADO DE GESTIÓN</t>
    </r>
    <r>
      <rPr>
        <sz val="9"/>
        <rFont val="Arial"/>
        <family val="2"/>
      </rPr>
      <t xml:space="preserve">
CONTROL DOCUMENTAL
</t>
    </r>
    <r>
      <rPr>
        <b/>
        <sz val="9"/>
        <color indexed="8"/>
        <rFont val="Arial"/>
        <family val="2"/>
      </rPr>
      <t xml:space="preserve">SEGUIMIENTO A METAS PROYECTOS DE INVERSIÓN
</t>
    </r>
    <r>
      <rPr>
        <b/>
        <sz val="9"/>
        <color indexed="10"/>
        <rFont val="Arial"/>
        <family val="2"/>
      </rPr>
      <t xml:space="preserve">  </t>
    </r>
    <r>
      <rPr>
        <sz val="9"/>
        <color indexed="8"/>
        <rFont val="Arial"/>
        <family val="2"/>
      </rPr>
      <t xml:space="preserve">
</t>
    </r>
    <r>
      <rPr>
        <b/>
        <sz val="9"/>
        <color indexed="8"/>
        <rFont val="Arial"/>
        <family val="2"/>
      </rPr>
      <t>Codigo:</t>
    </r>
    <r>
      <rPr>
        <sz val="9"/>
        <color indexed="8"/>
        <rFont val="Arial"/>
        <family val="2"/>
      </rPr>
      <t xml:space="preserve"> 114 - PLI - FT -  062 V.01</t>
    </r>
  </si>
  <si>
    <t>Elaborado por: 
Mario Ivan Albarracin Navas
Sandra Gomez Gomez
Revisado por: 
Gabriel Lozano Diaz
Aprobado por: 
Martha Liliana Cruz B
Control documental:
Planeación y Sistemas  
 Grupo –   SIG</t>
  </si>
  <si>
    <r>
      <rPr>
        <b/>
        <sz val="9"/>
        <color indexed="8"/>
        <rFont val="Arial"/>
        <family val="2"/>
      </rPr>
      <t>DIRECCIÓN DE PLANEACIÓN Y SISTEMAS</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SEGUIMIENTO A METAS PROYECTOS DE INVERSIÓN</t>
    </r>
    <r>
      <rPr>
        <sz val="9"/>
        <color indexed="8"/>
        <rFont val="Arial"/>
        <family val="2"/>
      </rPr>
      <t xml:space="preserve">
</t>
    </r>
    <r>
      <rPr>
        <b/>
        <sz val="9"/>
        <color indexed="8"/>
        <rFont val="Arial"/>
        <family val="2"/>
      </rPr>
      <t xml:space="preserve">Codigo: </t>
    </r>
    <r>
      <rPr>
        <sz val="9"/>
        <color indexed="8"/>
        <rFont val="Arial"/>
        <family val="2"/>
      </rPr>
      <t>114 - PLI - FT -  062 V.01</t>
    </r>
  </si>
  <si>
    <t>EJE ESTRATEGICO DEL PLAN DE DESARROLLO BOGOTA HUMANA 2012-2016:  UNA CIUDAD QUE RDUCE LA SEGREGACIÓN Y LA DISCRIINACIÓN: EL SER HUMANO EN EL CENTRO DE LAS PREOCUPACIONES DEL DESARROLLO</t>
  </si>
  <si>
    <t>EJE ESTRATEGICO DEL PLAN TERRITORIAL DE SALUD PARA BOGOTÁ 2012-2016: COMPONENTE DE URGENCIAS, EMERGENCIAS Y DESASTRES</t>
  </si>
  <si>
    <t>PROGRAMA DEL PLAN DE DESARROLLO BOGOTA HUMANA 2012-2016:   TERRITORIOS SALUDABLES Y RED DE SALUD PARA LA VIDA DESDE LA DIVERSIDAD</t>
  </si>
  <si>
    <t>PROYECTO DE INVERSIÓN DEL PLAN DE DESARROLLO BOGOTA HUMANA 2012-2016:  AMPLIACIÓN Y MEJORAMIENTO DE LA ATENCIÓN PREHOSPITALARIA</t>
  </si>
  <si>
    <t>NUMERO
META
SEGPLAN</t>
  </si>
  <si>
    <t>PROYECTO</t>
  </si>
  <si>
    <t>TIPO DE POBLACION</t>
  </si>
  <si>
    <t>Menores a 1 año</t>
  </si>
  <si>
    <t>1 a 5 AÑOS</t>
  </si>
  <si>
    <t>6 A 13 AÑOS</t>
  </si>
  <si>
    <t>14 A 17 AÑOS</t>
  </si>
  <si>
    <t xml:space="preserve">18 A 26 AÑOS </t>
  </si>
  <si>
    <t>27 A 59 AÑOS</t>
  </si>
  <si>
    <t>60 Y MAS</t>
  </si>
  <si>
    <t>TOTAL</t>
  </si>
  <si>
    <t>META</t>
  </si>
  <si>
    <t>Eje 
Estructurante</t>
  </si>
  <si>
    <t>Eje</t>
  </si>
  <si>
    <t>Objetivo</t>
  </si>
  <si>
    <t>Meta</t>
  </si>
  <si>
    <t>Ejecutado 2015</t>
  </si>
  <si>
    <t>Hombres</t>
  </si>
  <si>
    <t>Mujeres</t>
  </si>
  <si>
    <t>SIN DATO</t>
  </si>
  <si>
    <t>e04o01m01</t>
  </si>
  <si>
    <t>meta01</t>
  </si>
  <si>
    <t xml:space="preserve">Promoción  Social </t>
  </si>
  <si>
    <t>04</t>
  </si>
  <si>
    <t>01</t>
  </si>
  <si>
    <t xml:space="preserve"> Implementación del 70% de los subsistemas del Sistema de Emergencias Médicas a nivel Distrital.</t>
  </si>
  <si>
    <t xml:space="preserve"> AVANCES POR SUBSISTEMAS DEL MES DE ABRIL
1. SUBSISTEMA DE COMUNICACIONES
EL Porcentaje de funcionamiento del Sistema de Radiocomunicaciones en el mes de abril continúa en el  73% dado por la sumatoria de: 
1. Funcionamiento de consolas en un 15%.
2. Funcionamiento del centro de control en un 24%.
3. Funcionamiento de los sitios de repetición en un 20%
4. Cobertura del 14%.                           
2. SUBSISTEMA DE TRANSPORTE
Para dar continuidad a la prestación de servicios de salud de la Atención Prehospitalaria, se conto en el mes de Abril  con 154vehículos de emergencia y 6 equinos, vinculados al programa con las Empresas Sociales del Estado.
3. SUBSISTEMA DE INFORMACIÓN.  CONSOLIDACION DE LA INFORMACION
CONSOLIDACION DE LA INFORMACION
Revisión y normalización de la Base de llamadas y despachos del Sistema ProCad,  del mes de marzo del 2015.
Condensación de la información (según matrices) de la Base de datos de: ProCad de llamadas y despacho del mes de marzo
Revisión y condensación de la información (según matrices) de las Bases de datos de: Emergencias mes de Marzo
BOLETINES ESTADISTICOS EPIDEMIOLOGICOS 
Elaboración y publicación del Boletín  epidemiológico No 44  
Elaboración de tablas y cuadros para el Boletín estadístico 2014 Avance 90%
Se apoyo la elaboración de la presentación sobre programa de APH para el concejo de Bogotá en la proposición 476.  
Elaboración de la presentación sobre accidentalidad de tránsito  en el programa de Atención Pre Hospitalaria para rueda de prensa del Señor Secretario
SISTEMAS DE INFORMACION
• Se continúa con los  ajustes de los módulos de Aglomeraciones, Entrega de Turno para Psicolologos.
• Se administra y se ajustan los diferentes módulos del Sistema de Información SIDCRUE, con el fin de velar por integridad, seguridad y de la informacion que se ingresa en el Sistema de Informacion. 
• Se realiza levantamiento de información de procesos y procedimientos de las diferentes áreas de la Dirección de Urgencias y Emeregencias. 
4. SUBSISTEMA DE CALIDAD
En el marco del seguimiento a la calidad de la prestación del servicio se adelanto: 
Programa Atención Prehospitalaria en abril 2015: 
1. Seguimiento al cumplimiento de los requisitos que deben cumplir los tripulantes de las unidades móviles en cuanto a competencia del personal. 
2. Seguimiento a:
*. Entrega de programación de turnos.
*. Control de la afiliación y pago de aportes mensuales en el Sistema General de Seguridad Social en Salud.
*. Remuneración de los servicios prestados del personal que integra las tripulaciones
 3. Seguimiento al reemplazo del personal de tripulación de las unidades móviles, en caso de presentarse ausencia del mismo.
4. Seguimiento al cumplimiento de diligenciamiento de la historia clínica o registro de atención y/o traslado del Programa de Atención Prehospitalaria y demás documentos de registro que tengan relación con la atención, entrega de copia en la IPS donde se traslada el usuario y custodia de los originales. (Desistimiento informado y entrega de pertenencias).
5. Seguimiento a tipología e información del vehículo (licencia de transito, SOAT, tarjeta de propiedad y revisión técnico mecánica)
FORTALECIMIENTO DE LA REGULACION DE LA URGENCIA MEDICA 
El dia 8 de abril de 2015, se dio continuidad a las mesas de trabajo para la revisión y actualización del Procedimiento de Regulación de la Urgencia Médica con la participación de la Subdirección CRUE, Médicos Reguladores de planta de la SDS y Referente de Calidad de la Subdirección CRUE.  
Lo anterior, está soportado en acta de reunión. Pendiente lineamiento por parte de la Dirección de Planeación relacionado a la migración documental en Isolucion.
ADHERENCIA  A REGULACION DE LA URGENCIA MÉDICA
Durante la vigencia, se realizó seguimiento a la adherencia al procedimiento de regulación de la urgencia médica de 22 incidentes correspondientes a 4 solicitudes recibidas de parte del área de SQS y la Subdirección CRUE. 
Una vez identificados los hallazgos de no conformidad, fueron entregados al Hospital La Victoria para la elaboración del plan de mejoramiento respectivos, de igual manera, se  realizó la citación correspondiente para la socialización de hallazgos e identificación de oportunidades de mejora encaminadas a fortalecer la adherencia al procedimiento.
Durante el mes de abril de 2015, se realizó seguimiento concurrente a 1217 incidentes  de los cuales se evidenció algún PNC en 194 de ellos equivalente al 16% de los incidentes medidos, actividad realizada con el apoyo de los Enfermeros y Médico Psiquiatra.
Durante la vigencia, se realizó seguimiento a la adherencia al procedimiento de regulación de la urgencia médica de 22 incidentes correspondientes a 4 solicitudes recibidas de parte del área de SQS y la Subdirección CRUE. 
Una vez identificados los hallazgos de no conformidad, fueron entregados al Hospital La Victoria para la elaboración del plan de mejoramiento respectivos, de igual manera, se  realizó la citación correspondiente para la socialización de hallazgos e identificación de oportunidades de mejora encaminadas a fortalecer la adherencia al procedimiento.
SISTEMA DE QUEJAS Y SOLUCIONES 
Durante el mes de ABRIL de 2015 ingresó al Sistema de Quejas y Solictudes (SQS)  treinta y siente  (47) requerimientos categorizados asi:
Reclamos el 21 %, solicitudes de informacion 61% y el 1% felicitaciones . Con relacion a las  quejas y reclamos que ingresaron a la DCRUE se encontro que:                                                                                                                                                                                                                                                             
-Por maltrato y situaciones que reflejan la mala calidez de la atencion del Programa APH se presentó el 1  % del total de reclamos,  por inconvenientes en el criterio de Seguridad  el 11%; por fallas en los tiempos de llegada o no asistencia al llamado se presentaron el 47% de los reclamos, por el criterio de pertienencia 23%.  Es conveniente mencionar que realizando un comparativo con el periodo anterior (marzo de 2015)  El criterio de portunidad en la llegada al lugar del incidente se mantuvo estable : 46% (marzo)  47% (abril). Tambien es importante resaltar que el criterio de trato y calidez  presento un decrecimento significativo y no registrado con anterioridad durante los ultimos 3 años. 26% (marzo) 1% (abril).   Finalmente el critero de seguridad presento un incremento de 4 puntos porcentuales.
5. RECTORIA DEL SISTEMA DE EMERGENCIAS MÉDICAS 
Construcción del Nuevo Modelo del Programa APH con las siguientes líneas de acción: 
Presentación el 21 de abril de 2015 ante el Comité de Gerentes del Nuevo Modelo del Programa APH, con el propósito de socializar y difundir los lineamientos frente al Nuevo Modelo de  Operación y Administración del Programa APH 
6. SUBSISTEMA PROMOCIÓN, PREVENCIÓN Y PARTICIPACIÓN CIUDADANA
Para el mes de abril 2015 asistieron un total de 847 participantes en los módulos básicos y en el módulo avanzado.
7. SUBSISTEMA DE PRESTACION DE SERVICIOS
ATENCION PREHOSPITALARIO
Atención en el mes de marzo  en el Centro Operativo del Centro Regulador de Urgencias y Emergencias de 59.888  llamadas, con despacho al sitio del incidente de 18.313 incidentes. 
8. GESTION DE RIESGO EN EMERGENCIAS Y DESASTRES 
Durante abril de  2015 se ha realizado la revisión de 39 Planes de Primeros Auxilios de eventos de aglomeraciones radicados por los operadores y organizadores de los eventos.
</t>
  </si>
  <si>
    <t xml:space="preserve">Durante el primer cuatrimestre se mantiene el desarrollo del 55 % de los subsistemas de Sistema de Emergencias Medicas con logro en: 
LOGROS POR SUBSISTEMAS: 
1. SUBSISTEMA COMUNICACIONES
El funcionamiento del 73% del Sistema de Radiocomunicaciones está dado por la sumatoria de los porcentajes de: Funcionamiento de Consolas (15%) + Funcionamiento de Centros de Control (24%)+Funcionamiento de Sitios de Repetición (20%) +Cobertura (14%)  
2. SUBSISTEMA DE TRANSPORTE
Vinculación para la prestación del servicio del  Programa APH  a corte  de abril de 2015 de la siguiente manera. 
*Total de recursos  contratados 154 vehículos de emergencia y seis equinos.
3. SUBSISTEMA DE INFORMACIÓN 
Se cuenta con la Sala Situacional de Urgencias, la cual permite la generación y análisis de la información del Programa Atención Prehospitalaria.
4. SUBSISTEMA DE CALIDAD
Se ha logrado  en el marco del seguimiento a la calidad  de la prestación del servicio el seguimiento al 100 %  de los contratos establecidos con La Dirección Centro Regulador de Urgencias y Emergencias en cuanto a la prestación de la Atención Prehospitalaria (vehículos, personal, control a la afiliación al Sistema General de Seguridad Social, etc.)  .
Se cuenta con el monitoreo y seguimiento a la calidad de la prestación de servicio del Centro Operativo, al procedimiento Regulación de la Urgencia Médica. 
5. SUBSISTEMA PROMOCIÓN, PREVENCIÓN Y PARTICIPACIÓN CIUDADANA
Desde el área de fortalecimiento de las competencias durante el  2015, se ha realizado capacitación en temas relacionados con la preparación y respuesta ante situaciones de  urgencias y emergencias se contó con la participación de un total de 1.816 personas de la comunidad y el sector salud. 
6. SUBSISTEMA DE PRESTACION DE SERVICIOS 
Atención en el cuatrimestre de 2015 en el Centro Operativo del Centro Regulador de Urgencias y Emergencias de 252.596 llamadas, con despacho al sitio del incidente de 72.017 incidentes.
7. SUBSISTEMAS DE GESTION DEL RIESGO
Se realizó la articulación Intersectorial en la preparación y respuesta del Plan de Contingencia Día Sin Carro, Semana Mayor, Plan de Respuesta frente al Virus de Ebola. 
8. SUBSISTEMA DE INVESTIGACIÓN Y COOPERACIÓN
Se establece las líneas de acción para la vigencia que incluye:
1, Realización del Encuentro  Nacional del SEM 
2, La realización de un convenio para el desarrollo de procesos de investigación para el fortalecimiento del SEM. 
PROYECTOS DE INVESTIGACIONES 
 “El proyecto Factores de Riesgo para Mortalidad Temprana Post Síndrome Coronario Agudo” el cual se va a trabajar con el Instituto de Medicina Legal y Hospital Cardio Infantil
9. SUBSISTEMA ADMINISTRACIÓN DEL SISTEMA DE EMERGENCIAS MEDICAS
Planeación de las acciones a realizar durante la vigencia con la defincion de las siguientes lineas de acción: 
• Contratar la prestación de servicios de salud de Atención Prehospitalaria, en unidades móviles (ambulancia básica, ambulancia medicalizada, ambulancia medicalizada neonatal, ambulancia básica de salud mental, vehiculo de equipo de comando en salud, vehículo ligero de salud mental y vehículos de respuesta rápida motocicletas y cuatrimotos), así como el recurso rural equino, con disponibilidad las 24 horas al día, para que realicen la atención de pacientes adultos o pediátricos o neonatales con patología médica y/o traumática.
• Contratar la prestación del servicio de Interventoria Integral para la evaluación y seguimiento de las obligaciones contractuales pactadas con los operadores  del Programa Atención Prehospitalaria.
• Contratar la prestación del  servicio de salud de atención de la línea telefónica de emergencias, de la red de  Hospitales y red de emergencias distrital, área de referencia y contrarreferencia,  línea de salud mental y otras líneas de la  Dirección de Urgencias y Emergencias en Salud, como parte del Sistema de Emergencia Médicas.
• Adquirir elementos para la Dirección de Urgencias y Emergencias en Salud  con el fin de fortalecer la capacidad de respuesta del sector salud ante situaciones de emergencias y desastres que afecten el Distrito Capital. 
• Adquisición de componentes de radiocomunicaciones y tecnologia de la información para  la migración, actualizacion y control  del  Sistema de  Radiocomunicaciones del Sistema  de Emergencias Medicas Distrital . (Tercera Fase)
• Adquisición  de tres (3) vehiculos para la  atencion de emergencias, con  el  fin de fortalecer la capacidad de respuesta  de la Dirección Urgencias y Emergencias en Salud. 
• Apoyo logístico para el desarrollo de los programas de capacitación para el fortalecimiento de las competencias de los actores del Sistema de Emergencias Medicas:
• Fortalecer la capacidad de respuesta ante emergencias con multiples victimas (equipamento y logistica)  de la Dirección Urgencias y Emergencias en Salud. 
• Realizar el CONGRESO  DEL SISTEMA DE EMERGENCIAS MEDICAS garantizando el apoyo logistico.
• Contratar los servicios de consultoria o cooperación para el desarrollo del nuevo modelo del operación del Programa APH
• Fortalecer los procesos de  Investigacion en el desarrollo del Sistema de Emergencias Medicas para evaluar la eficiencia del programa de APH
• Fortalecer el desarrollo informatico del Sistema de Emergencias Medicas para la interoperatividad  de los sistemas de informacion  y radiocomunicaciones de la Dirección de Urgencias y Emergencias en Salud .
• Apoyo logístico para los eventos garantizando la autonomía de los equipos de respuesta extramurales de la Dirección Urgencias y Emergencias en Salud. 
• Prestación de servicios del sistema de comunicaciones AVANTEL para fortalecer y garantizar el sistema de respuestas de urgencias, emergencias y desastres en el Distrito Capital. 
Contratar  la prestación del servicio de monitoreo, seguimiento y gestión de la unidades móviles retenidas por camilla en los servicios de urgencias, mejorando la disponibilidad  del Programa Atención Prehospitalaria
 10. RECTORÍA DEL SISTEMA DE EMERGENCIAS MÉDICAS
Construcción del Nuevo Modelo de Operación del Programa Atención Prehospitalaria.
</t>
  </si>
  <si>
    <t xml:space="preserve">
De acuerdo con lo establecido a nivel nacional en el Resolución 1220 de 2010 ,  la Ley 1498 de 2011 y los modelos  internacional  del Sistema de Emergencias Medicas  se mantiene  el desarrollo de los subsistemas del SEM con un cumplimiento del  55% con las siguientes acciones por subsistema:  
1. Administración, gestión y dirección, el cual realiza la acciones de administración de recursos asignados al Sistema de Emergencias Medicas. 
2. Prestación de servicios, con la articulación del Programa Atención Prehospitalaria y los servicios de urgencias. 
3. Gestión del Riesgo, desarrollando acciones para la prevención, preparación y rehabilitación en situaciones de emergencias y desastres. 
4. Educación,  cooperación, con el fomento de los programas de fortalecimiento de las competencias de los ciudadanos y personal del sector salud que labora en los servicios de urgencias y Programa APH con una cobertura de 1.874 personas en los módulos del área de fortalecimiento.
5. Rectoría, con el trabajo participativo para el desarrollo del Plan de Contingencia de la Red de Urgencias Distrital para mejorar la respuesta de estos servicios.  
6. Comunicaciones, a través de la red de radiocomunicaciones distrital de la SDS. 
7. Transporte: con la red de transporte del Programa Atención Prehospitalaria en la actualidad se cuenta con 154  recursos móviles y 6 equinos en el Programa APH para una cobertura del 100% de las localidades de la ciudad incluyendo la localidad de sumapaz con el programa respuesta rural equina. 
8. Vigilancia Epidemiológica: el seguimiento epidemiológico del comportamiento del estado salud enfermedad de la urgencia, permite priorizar las temáticas en las Clínicas de Atención para el personal del Centro operativo además de la elaboración del Boletín Epidemiológico y el seguimiento al comportamiento de las patologías más relevantes.  Estos hallazgos también han permitido el ajuste en las temáticas de los cursos de capacitación  del Área de Fortalecimiento de las Competencias del Talento Humano.  
9. Calidad, a través de la vigilancia al cumplimiento de los atributos de calidad del Programa APH  como oportunidad, seguridad y pertinencia. Desarrollando acciones para el mejoramiento continuo en la Atención Prehospitalaria APH durante la verificación de los recursos  con la emisión de conceptos necesidad de medidas correctivas y/o preventivas,  que posteriormente a través del seguimiento permiten ver si estas recomendaciones fueron solucionadas o están en proceso de solución.
</t>
  </si>
  <si>
    <t xml:space="preserve">No se cuenta con recurso humano contratado por el proyecto para la realizacion de mantenimientos preventivos y correctivos, Plan de Contingencia de Incidentes de Gran Magnitud, </t>
  </si>
  <si>
    <t>DESPLAZADOS INDIGENAS</t>
  </si>
  <si>
    <t>DESPLAZADOS ROM</t>
  </si>
  <si>
    <t>DESPLAZADOS AFRODESCENDIENTES</t>
  </si>
  <si>
    <t>DESPLAZADOS RAIZAL</t>
  </si>
  <si>
    <t>DESPLAZADOS PALENQUERO</t>
  </si>
  <si>
    <t>DESPLAZADOS (OTROS)</t>
  </si>
  <si>
    <t>TOTAL DESPLAZADOS</t>
  </si>
  <si>
    <t>DESPLAZADOS CABEZA DE FAMILIA</t>
  </si>
  <si>
    <t>INDIGENAS</t>
  </si>
  <si>
    <t>ROM</t>
  </si>
  <si>
    <t>AFRODESCENDIENTES</t>
  </si>
  <si>
    <t>RAIZAL</t>
  </si>
  <si>
    <t>PALENQUERO</t>
  </si>
  <si>
    <t>NINGUNO DE LOS ANTERIORES</t>
  </si>
  <si>
    <t>TOTAL DE LA POBLACION</t>
  </si>
  <si>
    <t>POBLACION VINCULADA</t>
  </si>
  <si>
    <t>e04o01m02</t>
  </si>
  <si>
    <t>meta02</t>
  </si>
  <si>
    <t>02</t>
  </si>
  <si>
    <t xml:space="preserve">
Numero de subzonas implementadas para la atención prehospitalaria </t>
  </si>
  <si>
    <t xml:space="preserve">ALINEACION DE LA PROPUESTA DE IMPLEMENTACIÓN A LAS 19 SUBZONAS CON EL MODELO DE OPERACIÓN 
Se continua en el mes de abril con  los ejercicios de escritorio para establecer de migración de unidades de móviles por operador a una sola zona, con el propósito de garantizar que un operador de cubrimiento a una zona geográfica: 
Contando con un total de 159 bases distribuidos de la siguiente manera por tipo de chasis: Unidades móviles 4x4 : 60 unidades móviles
Unidades móviles 4x2 : 108 unidades móviles
Enduro motocicletas: 6 unidades móviles </t>
  </si>
  <si>
    <t xml:space="preserve">ALINEACION DE LA PROPUESTA DE IMPLEMENTACIÓN DE LAS  19 SUBZONAS CON EL MODELO DE OPERACIÓN 
Propuesta de distribución de los vehículos de emergencia por zona.
Se establecen 8 zonas que incluyen las 20 subzonas:
Zona No 1: Incluye las subzonas I Usaquén y  II Chapinero; el número de unidades móviles asignado es de doce (12) TAB, tres (3) TAM  (una de ellas de Salud Mental) dos (2) VRR, un (1) Equipo de Comando en Salud para un total de 18 vehículos. (Hay que tener en cuenta las unidades móviles 4 x 4).
Zona No 2: Incluye la subzona IV San Cristóbal y la XVII Candelaria, se asignan ocho (8) TAB y  dos (2) TAM para un total de diez (10) vehículos. (Tener en cuenta las unidades móviles 4 x 4).
Zona No 3: Abarca la subzona V de Usme y la Subzona XX Sumapaz; incluye ocho (8) TAB, dos (2) TAM, dos (2) VRR tipo cuatrimotos y un (1) Equipo Ligero de salud mental para un total de trece (13) vehículos. (Tener en cuenta las unidades móviles 4 x 4).
Zona No 4: Corresponde  a subzona VII de Bosa y subzona XIX Ciudad Bolívar; se le asignarán veinte (20) TAB, seis (6) TAM, de ellas una de salud Mental para un total de veinte y seis (26) vehículos. (Tener en cuenta las unidades móviles 4 x 4).
Zona No 5: Incluye a las subzonas III Santa Fé, subzona XII Barrios Unidos y la subzona XIII de Teusaquillo; asignadas se encuentran diez (10) TAB y dos (2) TAM para un grueso de doce (12) vehículos.
Zona No 6: Contiene a las subzonas VI Tunjuelito, subzona XIV los Mártires, subzona XV Antonio Nariño y  subzona XVIII Rafael Uribe Uribe; incluye diez y seis (16) TAB, cuatro (4) TAM y un (1) Equipo Ligero de Salud Mental para un total de veinte y un (21) vehículos. (Tener en cuenta las unidades móviles 4 x 4).
Zona No 7: Incluye a las subzonas VIII Kennedy, subzona IX Fontibón y subzona XVI Puente Aranda; asignadas se encuentran treinta y un (31) TAB, seis TAM, de ellas un Equipo Ligero de salud mental, Un ¡) VRR y dos Equipos de Comando en Salud ( Uno en la subzona VIII de Kennedy y el otro en la subzona de Puente Aranda en el Centro Distrital de Salud).
Zona No 8: Incluye las subzonas X de Engativa y la subzona XI de Suba; incluye treinta (30) TAB, diez (10) TAM incluyendo una de salud mental, dos (2) VRR y un (1) Equipo Ligero de Salud Mental
En estas ocho (8)  zonas se encuentran asignados 162 recursos móviles aún cuando en la práctica solo se han incorporado un promedio de ciento treinta (130) ofertados por los hospitales, por medio de ellos y empresas privadas correspondientes a ambulancias medicalizadas, básicas, básicas de Salud Mental, neonatales, Vehículos de Respuesta Rápida y Equipo de Comando en Salud, teniendo en cuenta que las tres móviles, seis (6) cuadrúpedos (caballos)  y dos cuatrimotos restantes se encuentran en la zona APH Sumapaz en la región rural.
A la fecha de realización de este proyecto se estaba perfeccionando el nuevo contrato con las empresas sociales del estado que ofertarían un número menor de las necesarias de manera inicial pero en la medida que vayan ingresando al Programa se reasignarían los vehículos con el ánimo de fortalecer la capacidad de respuesta en tres subzonas correspondientes a Ciudad Bolívar, San Cristóbal y Bosa.
Es por ello, que generando una nueva propuesta de modelo de operación que plantea dividir la ciudad en ocho (8) zonas con diez y nueve subzonas con el número de unidades móviles asignado total de ciento ochenta y tres (183) formulado de la siguiente manera, identificando la necesidad del acompañamiento del desarrollo tecnológico correspondiente en cuanto a radiocomunicaciones, sistemas de localización de vehículos, telemedicina, gestión integral del modelo y adecuación de la infraestructura física del Centro Operativo de la Dirección entre otros
En esa distribución de unidades móviles, es necesario tener en cuenta  la ampliación a tres vehículos de Equipos de Comando en Salud que se sugiere se distribuyan de manera longitudinal, teniendo uno de ellos como base la Zona No 1, subzona I (Usaquén), otra unidad móvil en la zona No 7, subzona XVI (Puente Aranda) y el último en la zona No 7, subzona VIII (Kennedy).
Con respecto a los Vehículos de Respuesta Rápida (cuatrimotos y motocicletas), las primeras –dos -2- deben estar para su desempeño localizadas en la zona No 3 subzona X( Sumapaz) y las motocicletas por norma ( Acuerdo 234 de 2008 del Honorable Concejo Distrital) deben estar distribuidas en los Portales de Transmilenio y corresponderían a la zona No 8 subzonas X (Engativá) y  XI (Suba), zona No 4, subzona VII (Bosa) , zona No 1 , subzona I (Usaquén)  y zona No 7, subzona  VIII (Kennedy)
Ahora bien, con el ánimo de propender por una mejor respuesta para la salud mental, se considera la necesidad de colocar en operación tres (3) TAM  en Salud Mental (Resolución 2003 de 2014), distribuidas así: una móvil en la zona No1 subzona I (Usaquén) , la siguiente en la zona No 4 subzona VII (Bosa)  y la última en la zona 7 subzona VIII (Kennedy), adicionalmente se debe considerar la puesta en operación de los denominados Equipos Ligeros en Salud Mental ( Vehículos operacionales 4 x 2 o 4 x 4 que no realizan traslados, pero si atenciones de urgencias y/o triage de las solicitudes  en Salud Mental) que se distribuirían en congruencia con los anteriores  de la siguiente manera: un vehículo en la zona No 3 subzona V (Usme), el siguiente en la zona No 6 subzona XV (Antonio Nariño) y el último en la zona No 8 subzona X (Engativa).
</t>
  </si>
  <si>
    <t xml:space="preserve">Se cuenta con la implementación de 4 zonas: Norte 1, Norte 2,  y Sur 1, Sur 2, de la siguiente manera: 
 *El norte se encuentra dividido del sur por la calle primera,
-El norte uno y el norte dos se divide por la Calle 80,
*El sur 1 y el sur 2 se encuentra limitado por la Avenida Boyaca. 
 En estas cuatro zonas se ubica una subzona de acuerdo al uso de comunicaciones.
Es importante aclarar que estas zonas cambiaran a a zonas A,B,C,D y Sumapaz  al 2016.
</t>
  </si>
  <si>
    <t>e04o01m03</t>
  </si>
  <si>
    <t>meta03</t>
  </si>
  <si>
    <t>03</t>
  </si>
  <si>
    <t xml:space="preserve">Porcentaje de incidentes de salud críticos atendidos  que ingresaron por la Línea de Emergencias 123
</t>
  </si>
  <si>
    <t xml:space="preserve">TRANSPORTE
Para dar continuidad a la prestación de servicios de salud de la Atención Prehospitalaria, se conto en el mes de abril  con 154  vehículos de emergencia y 6 equinos, vinculados al programa con las Empresas Sociales del Estado e instituciones privadas.
Publicas. De acuerdo a los  contratos con las empresas sociales del estado se cuenta con el siguiente número de unidades móviles ofertadas:
• AMBULANCIAS BASICAS: 64
• AMBULANCIAS BASICAS SALUD MENTAL :2
• AMBULANCIAS MEDICALIZADAS: 13
• AMBULANCIAS MEDICALIZADAS NEONATALES: 3
• VEHICULO DE RESPUESTA RAPIDA: 5
• EQUIPO COMANDO EN SALUD:1
• CUATRIMOTOS:2
• TOTAL: 90 RECURSOS 
Privadas: El número de unidades móviles vinculadas al Programa mediante la modalidad de prestación de atención inicial de urgencias o vinculación mediante Empresas Sociales del Estado. 
• AMBULANCIAS BASICAS: 60
• AMBULANCIAS MEDICALIZADAS: 4
• TOTAL: 64 RECURSOS
Las UnidadesMoviles contratadas y vinculadas  generaron 72 mil horas de disponibilidad para dar respuesta situaciones de urgencias y emergencias. 
ADQUISICIÓN DE LAS AMBULANCIAS EN LA VIGENCIA 2014
Se continúa en la controversia del contrato 048-2014, por lo cual no se ha realizado la entrega por parte de Los Coche.
CAPACITACIÓN AL PERSONAL APH:
Se realizo la jornada de inducción a las tripulaciones del Programa APH con asistencia de 70 participantes
SEGURIDAD DEL PACIENTE 
Se continúa en el mes de abril con  el análisis a los casos reportados en el módulo de Sistema de Información de la Dirección Urgencias y Emergencias en Salud para la identificación de eventos adversos, siendo asi que se reportó a través del módulo de novedades asistenciales un (1) evento adverso presentado durante la atención prehospitalaria.
CENTRO REGULADOR DE URGENCIAS Y EMERGENCIAS 
Atención en el mes de abril de  2015 en el Centro Operativo del Centro Regulador de Urgencias y Emergencias de 59.888 llamadas, con despacho al sitio del incidente de 18.313 incidentes. 
Del total de llamadas de incidentes sin despachos (41.575), el 55% corresponde a duplicados, el 21% atendido sin traslado, 12% cancelado, 2%  traslado por otro y 9% otros. 
Con relación  al número de incidentes críticos atendidos/Número total de incidentes, que permite determinar el porcentaje de pacientes críticos atendidos  mensualmente, se  reportó el siguiente resultado para 
*Enero: 9.053 correspondiente al 85%
*Febrero: 8.673 correspondiente al 82%
*Marzo: 9.940 correspondiente al 82%
*Abril:No se cuenta con la información correspondiente.
Frente a las situaciones tipificadas como emergencia  (accidentes con múltiples victimas mas de cinco)  se dio respuesta a 38 incidentes con atención de 173 pacientes, las más frecuentes fuero en su orden: el 76% corresponde accidentes de tránsito, 7% incendio estructural, 5% manifestación, y 2% corresponde a evento por materiales peligroso, heridos, y otros.  
Frente a la ubicación por referencia de la urgencia  se tramitaron 151 solicitudes, de las cuales 19 corresponde a Maternas, 79 a prioridad alta, 45 a prioridad media, con ubicación oportuna  (antes de seis horas) para maternas  del 95% y pacientes prioridad alta 96% 
GESTION OPERATIVA
CLINICAS DE ATENCION:  
- El dia 29 de abril de 2015, se lleva a cabo la Clínica de Atención donde se trató el tema de quemaduras y electrocución, la cual fue realizada con el apoyo de Médicos Reguladores y enfermeros de los diferentes turnos en horario de 07:00 - 12:00 - 14:00 y 18:00 horas.
EJECUCIÓN  DEL CONTRATO 144 DE 2013 CON LA ESE LA VICTORIA,
Se realiza la ejecución del contrato 055 con el Hospital al Victoria el cual tiene como propósito la provisión del personal para la respuesta a la Línea de Emergencia 123.
Durante los dias 21 al 24 de abril de 2015, se se realizó el Curso Taller Linea de Emergencias, el cual se realizó en las instalaciones del 2do piso de la DUES, dirigido al personal del Centro Operativo,
</t>
  </si>
  <si>
    <t xml:space="preserve">
Para dar continuidad a la prestación de servicios de salud de la Atención Prehospitalaria, se conto a corte abril de 2015 con 154 vehículos de emergencia y 6 equinos, vinculados al programa con las Empresas Sociales del Estado.
De acuerdo a los  contratos con las empresas sociales del estado se cuenta con el siguiente número de unidades móviles ofertadas:
• AMBULANCIAS BASICAS: 64
• AMBULANCIAS BASICAS SALUD MENTAL :2
• AMBULANCIAS MEDICALIZADAS: 13
• AMBULANCIAS MEDICALIZADAS NEONATALES: 3
• VEHICULO DE RESPUESTA RAPIDA: 5
• EQUIPO COMANDO EN SALUD:1
• CUATRIMOTOS:2
• TOTAL: 90 RECURSOS 
Privadas: El número de unidades móviles vinculadas al Programa mediante la modalidad de prestación de atención inicial de urgencias o vinculación mediante Empresas Sociales del Estado. 
• AMBULANCIAS BASICAS: 60
• AMBULANCIAS MEDICALIZADAS: 4
• TOTAL: 64 RECURSOS
Las UnidadesMoviles contratadas y vinculadas  generaron 72 mil horas de disponibilidad para dar respuesta situaciones de urgencias y emergencias.
La Dirección Centro Regulador de Urgencias y Emergencias, frente a la operatividad de las unidades móviles vinculadas al Programa de Atención Prehospitalaria, realiza seguimiento a las horas fuera de servicio con el fin de establecer de manera conjunta con las empresas sociales del estado acciones de tratamiento en aras de garantizar la operatividad en el programa. Así mismo, dicho seguimiento apoya el descuento mensual de las horas fuera de servicio de las unidades móviles que no prestaron servicios por diferentes causas. 
1. Aprovisionamiento
2. Comunicaciones
3. Desinfección
4. Hallazgos después de revisión
5. Mantenimiento correctivo de la unidad móvil y/o equipos
6. Mantenimiento Preventivo
7. Recurso Humano
8. Trámites Administrativos
Se ha logrado  en el marco del seguimiento a la calidad  de la prestación del servicio el seguimiento al 100 %  de los contratos establecidos con la Dirección Centro Regulador de Urgencias y Emergencias en cuanto a la prestación de la Atención Prehospitalaria (vehículos, personal, control a la afiliación al Sistema General de Seguridad Social, etc.)  
ADQUISICION DE AMBULANCIAS       
Se logro dirimir  las diferencias existentes del contrato 048-2014, entre las partes SDS-la UT “Los Coches – Carrocerías el Sol” mediante el mecanismo alternativo del Amigable Componedor. Tramite que se adelanta ante la Cámara de Comercio de Bogotá.
SEGURIDAD DEL PACIENTE: Avance del 20%  con la construcción de un documento borrador el cual está pendiente de revisión para la adaptación de la Politica de  Seguridad del Paciente en la Atención pre hospitalaria con el fin de  “Minimizar los riesgos en la atención prehospitalaria.</t>
  </si>
  <si>
    <t xml:space="preserve">Atención en el primer cuatrimestre de 2015 en el Centro Operativo del Centro Regulador de Urgencias y Emergencias de 252.596 llamadas, con despacho al sitio del incidente de 72.017 incidentes. 
Con relación  al número de incidentes críticos atendidos/Número total de incidentes, que permite determinar el porcentaje de pacientes críticos atendidos  mensualmente, se  reportó el siguiente resultado para el periodo:
*Enero: 9.053 correspondiente al 85%
*Febrero: 8.673 correspondiente al 82%
*Marzo: 9.940 correspondiente al 82%
*Abril: No se cuenta con la información correspondiente.
Durante el periodo enero a marzo   se realizaron atenciones por el Programa de Atención Prehospitalaria reportados por la empresa social del estado de 33.407, tipificadas de la siguiente manera: 
Enfermedad Común: 18.595  equivalente a 56%
 Salud Mental  : 746 equivalente a 2%
 Accidente de Transito  : 7.038 equivalente a 21%
 Accidente Vía Pública  : 1.586  equivalente a 5%
 Patologia Ginecologica : 445  equivalente a 1%
 Accidente Casero  : 1.290  equivalente a 4%
 Trauma por Violencia  : 505  equivalente a 2%
 Accidente de Trabajo  :  375  equivalente a 1%
 Violencia Sexual  :  56  equivalente a 0%
 Evento Catastrofico  :  68  equivalente a 0%
 Violencia Intrafamiliar  :  96  equivalente a 0%
 Sin dato  :  2.607  equivalente a 8%
 Total general  :  33.407  equivalente a 100%
En espera de la respuesta a la solicitud a la Coordinación NUSE la desagregación del cierre atendido sin despacho de los incidentes prioridad alta, dado que género un aumento del 70% por esta causa que aumente el denominador del indicador. 
Frente a las situaciones tipificadas como emergencia  (accidentes con múltiples victimas mas de cinco)  se dio respuesta a 125 incidentes con atención de 806 pacientes, las más frecuentes fuero en su orden: 38% corresponde accidentes de tránsito e intoxicaciones, el 25% eventos con materiales peligrosos. 
Frente a la ubicación por referencia de la urgencia  se tramitaron 346 solicitudes, de las cuales 64 corresponde a Maternas, 292 a prioridad alta, 175 a prioridad media, 1 a prioridad baja, con ubicación oportuna  (antes de seis horas) para maternas  del 96% y pacientes prioridad alta 97% 
</t>
  </si>
  <si>
    <t xml:space="preserve">
Durante el periodo el tiempo de retención de camillas fue de 21.671 horas donde las unidades móviles quedaron sin camilla por estar en el servicio de urgencia equivalente a 2.447 oportunidades
No se cuenta en el momento con estrategia para la liberacion de camillas en los servicios de urgencias. 
</t>
  </si>
  <si>
    <t>e04o02m01</t>
  </si>
  <si>
    <t>meta04</t>
  </si>
  <si>
    <t xml:space="preserve">Porcentaje de cumplimiento de la articulación y gestión de los Planes Distritales de Preparación y Respuesta del sector salud en sus tres fases (antes, durante y despues)
</t>
  </si>
  <si>
    <t xml:space="preserve">Durante abril se realizó la evaluación de 80 Planes de Primeros Auxilios para eventos de aglomeraciones de público, con la siguiente participación porcentual  23% corresponde a teatros, 11% conciertos, 8% espectáculos, partidos, feria y festival, el 36% a otros,
1. GRAN CONCIERTO DE CIERRE MARCHA POR LA PAZ
2. BOGOTA 2025 ESCENARIOS
3. EXAMEN DE ADMISION
4. VISITA DE LA PRESIDENTA DE COREA DEL SUR 
5. CUALIFICACION A MAESTRAS
6. SESION
7. SESION PLENARIA
8. CADA VEZ NOS DESPEDIMOS MEJOR CON DIEGO LUNA
9. FESTIVAL SALSA AL PARQUE 2015
10. CARRERA ATLETICA DE LOS HEROES 10K-3 K- MATAMOROS
11. BIMAGIC SAS 
12. AMERICAN CIRCUS
13. MULTIFERIA COLPATRIA W RADIO 
14. FESTIVAL DE COLOMBIA AL PARQUE
15. CONVENCION F 16
16. EXHIBICION DE PELICULAS CINEMATOGRAFICAS PROCINAL
17. CUARTETO  LATINOAMERICANO
18. EXHIBICION DE PELICULAS CINEMATOGRAFICAS
19. FESTIVAL POR LA PAZ Y LA CONVIVENCIA
20. CARRERA ATLETICA ROMPE MONTAÃ‘AS MONSERRATE
21. AUTOGIRA MERCEDES BENZ
22. RADIO FEST
23. CATATONIA
24. EXHIBICION DE PELICULAS CINEMATOGRAFICAS
25. FESTIVAL COLOMBIA AL PARQUE
26. ESPECTACULOS PUBLICOS DE LAS ARTES ESCENICAS EN BOGOTA
27. FESTIVAL ROCK AL PARQUE
28. JUAN PABLO VEGA Y MANUEL MEDRANO
29. CATATONIA
30. FORO INTERNACIONAL
31. FESTIVAL HIP HOP AL PARQUE
32. FESTIVAL ARTISTICO
33. PLAN DE SALUD CENTRO COMERCIAL MAYOR 2015
34. LABIO DE FIEBRE 
35. PIRRI EL TAMAÑO SI IMPORTA
36. CARRERA ATLETICA ALLIANZ 15K 
37. FERIA CARRERA PREPARATORIA ALLIANZ 15K
38. ALIMENTARTE 2015
39. CENTRO DE ENTRETENIMIENTO CEDRITOS
40. KANDU BOGOTA 
41. LABIO DE FIEBRE 
42. PIRRI EL TAMAÑO SI IMPORTA
43. TORTAZOS 2015
44. CIRCO TALENTOS DE COLOMBIA
45. FERIA CARRERA PREPARATORIA ALLIANZ 15K
46. EXHIBICION PELICULAS CINEMATOGRAFICAS  PLAZA DE LAS AMERICAS
47. RIGOLETTO
48. JUAN PABLO VEGA Y MANUEL MEDRANO
49. CONCIERTO JAVERIANO 
50. NICOLA DI BARI EL ITALIANO MAS ROMANTICO EN CONCIERTO
51. FESTIVAL SALSA AL PARQUE 2015
52. CARNIVORA
53. FUAD ELECTRONICA
54. CELEBRACION DIA DEL MAESTRO DE SED 2015
55. MULTIPLEX CINEPOLIS HAYUELOS 
56. PRIMER CAMPEONATO NACIONAL INDIGENA DE FUTBOL MAS ALLA DEL BALON
57. FESTIVAL JAZZ AL PARQUE 2015
58. TEMPORADA IDEALO PEZ 2015
59. CANTICUENTICOS
60. OTELO
61. CAMPEONATO DE GIMNASIA ARTISTICA FEMENINA Y MASCULINA
62. PARTIDO COPA AGUILA DEPORTES TOLIMA S.A
63. COPA AGGUILA 2015 AMERICA DE CALI 
64. INAUGURACION DE LOS JUEGOS INTERNOS DEL COLEGIO LEON XIII
65. FERIA CARRERA PREPARATORIA ALLIANZ 15K
66. CONCIERTO JAVERIANO 
67. CIRCUITO CICLISTICO PARQUE LA VALVANERA
68. CLAUSURA  DEL PROGRAMA ESCOLARIZADO DE PREVENCION
69. BAR RESTAURANTE CANDELARIO
70. XIX FERIA UNIMINUTO
71. FERIA ARGENTINA
72. PROGRAMCION HABITUAL DEL TEATRO JORGE ELIECER GAITAN 1000PAX 
73. CARRERA ATLETICA BOSA 
74. CADA VEZ NOS DESPEDIMOS MEJOR CON DIEGO LUNA
75. VIVE LA MUSICA EN FAMILIA
76. NBA 3X
77. CONCIERTO CHOKIS 2015
78. FERIA ARTESANAL Y PRESENTACIONES CULTURALES 2015
79. EXHIBICION DE PELICULAS CINEMATOGRAFICAS PROCINAL SALITRE PLAZA
80. EXHIBICION DE PELICULAS CINEMATOGRAFICAS PROCINAL ALAMOS
Con relación a la asistencia a puestos de mando unificados se participo en 59 eventos previos (y 60 asistidos  , donde se realizó la coordinación de la respuesta del sector salud frente a una emergencia o desastre, con atención de los operadores de salud durante el desarrollo de los eventos de 444 pacientes con 43 traslados. 
1. TODOS SOMOS H.S.J.D
2. AMERICA VS CALI
3. KISS CONCIERTO
4. CARRERA ATLETICA PRESTAME TU PIERNA
5. MILLONARIOS VS ALIANZA PETROLERA
6. SANTA FE VS ATLANTICO
7. EQUIDAD VS HUILA
8. MUNDO DE NIEVE
9. LIGA AGUILA - COPA AGUILA
10. CARRERA MATAMOROS
11. JUMBO CONCIERTO 2015
12. MARCHA POR LA PAZ
13. CONCIERTO IMAGINE DRAGONS
14. CONFERENCIA MOTIVACIONAL TONY MELENDES
15. BOGOTA 2025 ESCENARIOS
16. EXPO RECETA
17. ASCENSO A MONSERRATE SEMANA SANTA 2015
18. EQUIDAD VS PATRIOTAS
19. PARTIDO SANTA FE VS PASTO
20. MARCHA POR LA PAZ
21. ED SHERAN
22. TV Y NOVELAS
23. OLIMPIADAS EXTENDIDAS 2015
24. CARRERA MATAMOROS
25. RANCHENATO
26. ROMPEMONTAÑAS
27. RADIOFEST
28. PET RUN
29. TOLIMA VS PASTO
30. EQUIDAD  VS CUCUTA
31. AMERICA VS UNION MAGDALENA
32. MUNDO DE NIEVE
33. DIA SIN CARRO
34. PARTIDO POR LA PAZ
35. EQUIDAD VS NACIONAL
36. MILLONARIOS VS ALIANZA PETROLERA
37. SANTA FE VS CALI
38. CONCIERTO SAN JUAN DE DIOS- LA HORA DEL PLANETA
39. GOLES EN PAZ
40. ED SHERAN
41. CONFERENCIA MOTIVACIONAL TONY MELENDES
42. AUTOPISTA MERCEDES BENZ
43. INAUGURACION DE LOS JUEGOS LEON XIII
44. CARRERA MATAMOROS
PLAN DE PREPARACIÓN Y RESPUESTA A LA SEMANA MAYOR
Implementación en el mes de abril del Plan de Preparación y Respuesta a la Semana Mayor el cual tiene como propósito garantizar la fase de planeación y respuesta frente a emergencias generadas de la movilización de la comunidad a instituciones religiosas.
PLAN DE ACCION FRENTE A LA ENFERMEDAD CAUSADA POR EL VIRUS EBOLA:  se han logrado   avances importantes en lo relativo  a: 
• Participación activa y posicionamiento de la Subdirección de gestión del riesgo en la mesa de trabajo ébola al interior de la SDS, en el proceso de planeación y organización del simulacro ébola que se programó para el mes de febrero de 2015..
• Elaboración de instrumentos para  la realización del simulacro: tarjetas de acción y organización del recurso humano acorde a la estructura del sistema de comando incidentes. 
•Elaboración de los instrumentos de evaluación del simulacro ébola: PMU, alistamiento de ambulancia.
• Asistencia a jornada de  capacitación en hospital de Fontibón,  sobre postura y retirada de las capuchas, trajes y equipo de ventilación. 
Durante el periodo se dicto curso de sistema comando incidentes a funcionarios del Hospital de San Cristobal y de la Clinica Mederi.
Se concertó con las ESE y con las IPS privadas la participación en el simulacro distrital de evacuación en el mes de octubre de 2015  y adicionalmente realizar como mínimo 2 simulaciones y 2 simulacros  en cada hospital, incluyendo  evacuación de todas las sedes de los mismos.
Participación activa y posicionamiento de la Subdirección de gestión del riesgo en la mesa de trabajo ébola al interior de la SDS, en el proceso de planeación y organización del simulacro ébola que se programó para el mes de febrero de 2015, fue aplazado y esto a programado nuevamente para el mes de abril de 2015.Se elaboraron  instrumentos para  la realización del simulacro: tarjetas de acción y organización del recurso humano acorde a la estructura del sistema de comando incidentes e  instrumentos de evaluación del simulacro ébola: PMU, alistamiento de ambulancia.
</t>
  </si>
  <si>
    <t xml:space="preserve">AGLOMERACIONES DE PÚBLICO 
Planes de Primeros Auxilios de Aglomeraciones de Publico 
Durante el 2015  se ha realizado la revisión de 220 Planes de Primeros Auxilios de eventos de aglomeraciones radicados por los operadores y organizadores de los eventos.
ASISTENCIA A PMU:
Durante el 2015  se ha realizado  asistencia a 71 Puestos de Mando Unificado (PMU) de eventos de Aglomeraciones de Público de los eventos de mayor complejidad, donde se realiza la articulación con los delegados de las entidades que conforman el Sistema de Prevención y Atención de Emergencias Distrital, como la FOPAE actualmente Instituto Distrital de Gestión del Riesgo y Cambio Climático, Bomberos, Movilidad, Policía, Alcaldía Mayor,  entre otros, estableciendo las medidas necesarias de prevención y respuesta, de los cuales el  51% corresponde a PMU previos al evento y 49% durante el evento, durante la coordinación de los puestos de mando unificado en articulación con los operadores de salud se realizo la atención de 1206paciente con traslado de 60 a centros asistenciales. 
PLANES DEL SECTOR SALUD  DE ORDEN DISTRITAL 
De enero a abril se realizó la actualización e implementación de tres (3), para la preparación del sector salud frente a situaciones de urgencias y emergencias de acuerdo con la programación anual:
1. Plan de Contingencia Día Sin Carro: implementado durante la jornada Día Sin Carro, con la preparación del sector salud para dar respuesta a situaciones de emergencias en el Distrito, contando con talento humano disponible, los recursos técnicos y logísticos suficientes para la atención de las emergencias en el campo de la salud y los eventos especiales que se generen con ocasión de la jornada.
2. PLAN DE PREPARACIÓN Y RESPUESTA A LA SEMANA MAYOR
Implementación en el mes de abril del Plan de Preparación y Respuesta a la Semana Mayor el cual tiene como propósito garantizar la fase de planeación y respuesta frente a emergencias generadas de la movilización de la comunidad a instituciones religiosas.
3. PLAN DE ACCION FRENTE A LA ENFERMEDAD CAUSADA POR EL VIRUS EBOLA:  se han logrado   avances importantes en lo relativo  a: 
• Participación activa y posicionamiento de la Subdirección de gestión del riesgo en la mesa de trabajo ébola al interior de la SDS, en el proceso de planeación y organización del simulacro ébola que se programó para el mes de febrero de 2015..
• Elaboración de instrumentos para  la realización del simulacro: tarjetas de acción y organización del recurso humano acorde a la estructura del sistema de comando incidentes. 
•Elaboración de los instrumentos de evaluación del simulacro ébola: PMU, alistamiento de ambulancia.
• Asistencia a jornada de  capacitación en hospital de Fontibón,  sobre postura y retirada de las capuchas, trajes y equipo de ventilación. 
Durante el periodo se dicto curso de sistema comando incidentes a funcionarios del Hospital de San Cristobal y de la Clinica Mederi.
Se concertó con las ESE y con las IPS privadas la participación en el simulacro distrital de evacuación en el mes de octubre de 2015  y adicionalmente realizar como mínimo 2 simulaciones y 2 simulacros  en cada hospital, incluyendo  evacuación de todas las sedes de los mismos.
Participación activa y posicionamiento de la Subdirección de gestión del riesgo en la mesa de trabajo ébola al interior de la SDS, en el proceso de planeación y organización del simulacro ébola que se programó para el mes de febrero de 2015, fue aplazado y esto a programado nuevamente para el mes de abril de 2015.Se elaboraron  instrumentos para  la realización del simulacro: tarjetas de acción y organización del recurso humano acorde a la estructura del sistema de comando incidentes e  instrumentos de evaluación del simulacro ébola: PMU, alistamiento de ambulancia.
</t>
  </si>
  <si>
    <t xml:space="preserve">
El trabajo conjunto con el Sistema Distrital de Atención de Emergencias  a través de la actualización e implementación conjunta  de tres (3) Plan de Preparación  y Respuesta del Sector Salud, como son: 1. Plan Día Sin Carro. 2. Plan de Contingencia a  Semana Mayor, 3. Plan de Respuesta frente al Virus de Ebola. 
Los planes antes mencionados desde la perspectiva del sector salud, permiten generar acciones de coordinación al interior de la Secretaria Distrital de Salud para el desarrollo de las fases de preparación y respuesta ante eventos  aglomeraciones de público, eventos de interés en salud pública y emergencias.
 Durante el año 2015 se realizó la revisión del 100% equivalente a  222 Planes de Aglomeraciones radicados ante la SDS y/o en el  Sistema Único de Gestión en  Aglomeraciones  lo cual permitió prevenir o mitigar los riesgos en las aglomeraciones de público según la complejidad, articulando dicha gestión con el Fondo de Prevención y Atención de Emergencias.   Así mismo preparar al sector salud frente a situaciones de urgencias y emergencias ocurridas en dichas aglomeraciones.
En lo que respecta a la asistencia a Puestos de mando Unificado se ha asistió a un total de 71 PMU de los cuales el  51% corresponde a PMU previos al evento y 49% durante el evento,  donde se realiza la articulación con los delegados de las entidades que conforman el Sistema de Prevención y Atención de Emergencias Distrital, como la FOPAE actualmente Instituto Distrital de Gestión del Riesgo y Cambio Climático, Bomberos, Movilidad, Policía entre otros, estableciendo las medidas necesarias de prevención y respuesta
</t>
  </si>
  <si>
    <t>e04o02m02</t>
  </si>
  <si>
    <t>meta05</t>
  </si>
  <si>
    <t xml:space="preserve">Se realizó en el mes de abril  la   mesa de trabajo en IDIGER, con el fin de unificar lineamientos frente al Plan Institucional de Respuesta a Emergencias, 
Se  continua en la construcción de los estudios técnicos para  Adquirir elementos para la Dirección de Urgencias y Emergencias en Salud  con el fin de fortalecer la capacidad de respuesta del sector salud ante situaciones de emergencias y desastres que afecten el Distrito Capital, como son los módulos de estabilización y clasificación con la dotación respectiva, proyectándose a un presupuesto de 900 millones 
</t>
  </si>
  <si>
    <t xml:space="preserve">A la fecha, se han alcanzado los siguientes logros: 
 Se elaboró el documento " Plan Institucional de Respuesta a Emergencias" versión 2014 formalizado mediante Resolución No. 0864 de Mayo 9 de 2014 de la Secretaría Distrital de Salud,    como  herramienta para planear y coordinar  las acciones de las diferentes dependencias de la Secretaria Distrital de Salud en casos de eventos de origen Natural y/o antrópico que ocurran en el Distrito Capital y que necesiten del manejo integral. Es importante resaltar que  dicho documento  ha sido aprobado por el IDIGER  ( Instituto Distrital de Gestión del Riesgo </t>
  </si>
  <si>
    <t xml:space="preserve">Se cuenta con dos documentos oficiales, actualizados a 2014, , debidamente formalizados por la SDS, " Plan Institucional  de Respuesta a Incidentes de Gran Magnitud" y  "Estrategia  de preparación y respuesta en salud ante sismo de gran magnitud" , que incluye 11 anexos. 
El plan de contingencia para dar respuesta a casos de Ebola generando  el desarrollo de acciones encaminadas a la respuesta a pacientes y a la protección del personal de salud
</t>
  </si>
  <si>
    <t>1. El cambio normativo del Sistema de Gestión de Riesgo a nivel Distrital, debido a que no se han definido los diferentes roles ni se han normatizado 
2. Alta rotación del recurso humano de los hospitales públicos  y privados y en menor grado, rotación del personal de IDIGER y Bomberos, lo cual genera reprocesos y perdidad de continuidad en las acciones.
3. Falta de espacios físicos adecuados al interior de la SDS, para realizar  mesas de trabajo y jornadas de capacitación.
No se cuenta con el personal responsable para liderar la implmentación del Plan de Incidentes de Gran Magnitud</t>
  </si>
  <si>
    <t>e04o02m03</t>
  </si>
  <si>
    <t>meta06</t>
  </si>
  <si>
    <t xml:space="preserve">Número de personas entrenadas para dar respuesta a situaciones de urgencias, emergencias y desastres.
</t>
  </si>
  <si>
    <t xml:space="preserve">Para el mes de abril de 2015,  asistieron un total de 847 participantes distribuidos en los siguientes módulos esencial 602  y módulos especializados 245 :
 MODULO ESCENCIAL
Primer Respondiente Básico Comunidad: 489 Número de cursos realizados  4
Primer Respondiente Básico Salud: 168 número de cursos realizados 1
Primer Respondiente en Salud Mental: 7 Número de cursos realizados 1
Primer Respondiente en Emergencias y Desastres: 110 Número de cursos realizados
El 24% de los participantes a los módulos esenciales corresponden a personal del sector salud y el 76% a la comunidad
Para el mes de abril de 2015 se realizaron tres cursos con una asistencia de 74 participantes distribuidos en los siguientes módulos: 
• Modulo Básico
o Línea de Emergencia Medicas : 37
Guías de Manejo Prehospitalario del Trauma Cráneo Encefálico:16 
• Modulo Gestión de Riesgo: 
o Sistema Comando Incidente: 20
• Modulo Avanzado
Se generaron las respuestas a las solicitudes de la Asocación de Padres y madres comunitarias de hogares de bienestar la resurreción, Colegio de Educación Lúdica Preescolar - Liceo Infantil Planeta de los Sueños, Asocaciación Nueva Generación de Colombia Asongo y Asociación Profesionales de Colombia.
</t>
  </si>
  <si>
    <t xml:space="preserve">Durante el primer cuatrimestre de 2015, se ha logrado la capacitación de 1.552 participantes, de los cuales 1.247 corresponden a módulos básicos y 305 a módulos avanzados. 
A continuación se presentan  la cobertura frente a participantes de los programas básicos: 
• Primer Respondiente Básico Comunidad: 1.013
• Primer Respondiente Básico Salud: 282
•  Primer Respondiente en Salud Mental Comunidad: 29
Primer Respondiente en Emergencias y Desastres: 110
• Promoción y Prevención: 118
En el curso de Promoción de la Salud y Prevención, se desarrollan temáticas como: patologías crónicas y respiratorias  relacionadas con urgencias,  como factores predisponentes por ejemplo a un paro cardiorespiratorio, prevención de accidentes en el hogar, la vía pública, el trabajo, prevención de intoxicaciones. Otras temas que se incluyen son la socialización de la importancia de donación de órganos y sangre como un procesos de sensibilización de la población capacitada. Las temáticas al final se relacionan con la adecuada activación del Numero Único de Seguridad y Emergencias NUSE – Línea 123.
* En el Curso Primer Respondiente Básico  con el fin de  fortalecer las competencias del personal del sector salud y comunidad en acciones de  respuesta ante situaciones de urgencia, con énfasis en el entrenamiento en Reanimación Cardiopulmonar básica y las principales patologías asociadas a esta complicación como son el Infarto Agudo de Miocardio y el Accidente Cerebrovascualr, Que Hacer y No Hacer ante algunas situaciones como hemorragias, fracturas, fiebre, entre otros temas, Sistema de Emergencias Medicas  - Línea 123 y su adecuada activación, preparación del Plan Familiar de Emergencias ante un eventual desastre en el Distrito Capital.
* En el Curso Primer Respondiente en Salud Mental   con el propósito de fortalecer las competencias del personal del sector salud y comunidad en acciones de  respuesta ante situaciones de crisis en salud mental. 
* En el Curso Primer Respondiente en Desastres   con el propósito de fortalecer las competencias del personal del sector salud y comunidad en acciones de  respuesta ante emergencias y eventuales desastres con el Plan Familiar de Emergencias. 
• Modulo Básico
o Línea de Emergencia Medicas : 115
• Modulo Gestión de Riesgo: 
o Sistema Comando Incidente: 62
• Modulo Avanzado 
o Reanimación Neonatal : 20
* En los módulos básico, avanzado y de gestión del riesgo buscan dar respuesta a la Urgencia Medica
</t>
  </si>
  <si>
    <t xml:space="preserve">
Formación a 1.552  personas en los programas de fortalecimiento de las competencias para mejorar la preparación y  respuesta ante situaciones de Emergencias y Desastres.
*• Primer Respondiente Básico Comunidad: 1.013
• Primer Respondiente Básico Salud: 282
•  Primer Respondiente en Salud Mental Comunidad: 29
Primer Respondiente en Emergencias y Desastres: 110
• Promoción y Prevención: 118
Modulo básico, gestión del riesgo y avanzado: 264
*Personal de Salud: 64 %(168)
*Comunidad 36% (96)
Para un total de:  1816
</t>
  </si>
  <si>
    <t>e04o03m01</t>
  </si>
  <si>
    <t>meta07</t>
  </si>
  <si>
    <t xml:space="preserve">Porcentaje de  implementación de los Planes Hospitalarios de Emergencias en la red pública. 
</t>
  </si>
  <si>
    <t xml:space="preserve">*Continuaron las jornadas  de trabajo para brindar asesoría y asistencia técnica personalizada  a las Empresas Sociales del Estado (ESE) con el fin de acompañar el proceso de  actualización de los Planes Hospitalarios de Emergencia (PHE)  para la vigencia 2015,  seguimiento a la  implementación del plan de acción 2014   y formulación  y ejecución del plan de acción 2015.
•Durante el mes   se realizaron  5 jornadas de trabajo con las ESE e IPS,  con participación de líderes de salud ocupacional, médicos de urgencias  y referentes de las ARL, de los siguientes hospitales:  Reina Sofia (2), Clínica VIP (2) e Instituto NAcional de Cancerología. 
•Se realizó jornada teórico práctica con 16 estudiantes de tecnología en Atención Prehospitalaria de la Universidad Militar, relativa a conceptualización, diseño y formulación de planes Hospitalarios de Emergencias. 
*Se realizó mesa de trabajo con las directivas de Colmena ARL, con el fin de socializar lineamientos, conocer su expectativas y la manera de trabajar articuladamente en la elaboración e implementación de los PHE, en el marco de sus competencias como ARL. Como resultado, se definió un cronograma de mesas  de trabajo con referentes de todas las clínicas y hospitales que están afiliadas a esta empresa y que aun no se han vinculado al trabajo con la subdirección de gestión del riesgo.
CURSO DE SISTEMA COMANDO INCIDENTES BÁSICO: Durante  el mes de abril de 2015 se dictó el curso  dirigido a tripulantes de ambulancias.
</t>
  </si>
  <si>
    <t xml:space="preserve">Documentos actualizados, acorde a la normatividad vigente.
Actividades específicas a incluir en el convenio SDS-OPS, con miras a avanzar en la medición del ISH en los hospitales y Clínicas de la ciudad.
 *Sensibilización a clínicas y hospitales públicos y privados  de la ciudad, con el fin de posicionar el tema y lograr su adherencia al lineamiento distrital para la actualización  de los Planes Hospitalarios de Emergencia vigencia 2015, en el marco de la estrategia de hospitales seguros e indice de seguridad hospitalaria: 22 ESE,  Clínica Colombia, Clínica Magdalena, Clínica Reina Sofía,  Hospital Militar Central,  Eusalud, Clínica Juan N Corpas,  Clínica Méderi, Hospital de San Carlos, Clínica VIP, Santa Ana Médical Center, Clínica del Country, Clínica Palermo, Clínica Nueva  y Hospital de San José Centro.
*Como logro muy importante, se ha obtenido la estandarización de contenidos de los PHE, la capacitación de los directivos y referentes de hospitales en Hospitales Seguros e  índice de seguridad hospitalaria, Sistema de Comando incidentes hospitalario y PHE en general.
*Igualmente,   la  concertación de inclusión de  contenidos mínimos en todos  los PHE de los hospitales y clínicas para el año 2015..
*A la fecha,  se ha realizado asistencia intensiva a las 22 ESE para ajustes a sus respectivos planes de acción, de forma tal que    el promedio de evaluación de los PHE llegó a 87 puntos sobre 100.  *Este proceso de acompañamiento  ha permitido incrementar el compromiso por parte de las gerencias de los hospitales para fortalecer sus respectivos equipos de trabajo y avanzar en el proceso de formulación e implementación de los planes.
Simultáneamente, a la fecha se han involucrado 14 hospitales privados de la ciudad, al proceso.
Ha sido muy importante el proceso de fortalecimiento de las competencias del talento humano de la Dirección, en temas relativos a planes hospitalarios de emergencia.  Durante el año  2014 y primer trimestre de 2015,    profesionales  de la dirección de emergencias y urgencias realizaron el  diplomado “ Hospitales Seguros y Seguridad Hospitalaria”, organizado por el Ministerio de Salud, en coordinación con la OPS y la Universidad de Risaralda,  que incluyó un componente teórico virtual  y posteriormente un ejercicio en campo para medición del Índice de Seguridad Hospitalaria (ISH) en el Hospital Santa Clara de Bogotá.
Igualmente, se participó  en el diplomado formación de formadores, dictado por el SENA, con intensidad de 42 horas,  en el  curso  “Primer respondiente en incidentes con materiales peligrosos”, con intensidad de 24 horas”, en  jornadas de socialización y capacitación sobre los procesos y procedimientos emanados del Ministerio de Salud para manejo de la enfermedad por virus del ébola y capacitación en postura y retirada de los trajes y equipos de protección personal que la SDS adquirió mediante convenio con el Hospital de Fontibón.. Igualmente, la subdirección de gestión del riesgo dictó el curso de SCI con énfasis en manejo de la enfermedad por virus del ébola, a 14 funcionarios de la SDS.
Igualmente importante ha sido el proceso desarrollado por la Subdirección de Gestión del Riesgo, en lo relativo a  fortalecimiento de las competencias del talento humano de las ESE, realizando el  curso de  Sistema Comando Incidente Básico, con  16 horas de intensidad,  a funcionarios de los Hospitales Fontibón, Rafael Uribe Uribe, Meissen, Simón Bolívar, Pablo VI Bosa, Santa Clara, Usaquén,   Occidente de Kennedy,  San Cristóbal y Clínica Mëderi, proceso que contó con la asistencia de  directivos y líderes de procesos.
Por otro lado, en desarrollo de los convenios existentes con las Universidades Militar y Javeriana,  se desarrollan espacios de práctica para   22 estudiantes en promedio al mes  de la Tecnología en Atención Prehospitalaria y para un estudiante de Postgrado de Medicina de Urgencias, respectivamente.
Respecto al plan de contingencia frente a la enfermedad por el virus del ébola se han realizado  3 simulacros de identificación y traslado de casos sospechosos y durante el primer trimestre de 2015 se realizó todo el proceso de organización y planeación de un cuarto simulacro, que involucre simultáneamente varios escenarios: SDS, Hospital de referencia, otro hospital y hotel, definiendo guiones, instrumentos de evaluación, tarjetas de acción, entre otros. 
Durante los años 2013 y 2014,  se participó en la planeación y ejecución de simulacros en los hospitales de Simón Bolívar, Vistahermosa, Pablo VI Bosa, Clínica Nueva, Hospital Militar Central,  Hospital de la Policía,  Clínica del Country, Fundación Santa Fe de Bogotá, Hospital Pablo VI Bosa, Hospital Fontibón, Hospital Meissen, Hospital San Cristobal , Hospital Rafael Uribe Uribe y Hospital de Suba.
Durante el cuarto trimestre de 2014 y  primer trimestre de 2015,  se ha desarrollado adecuadamente el plan de acción definido para la  DUES; se definieron los  Equipos de Protección Personal y sus respectivas especificaciones para garantizar la seguridad de  las tripulaciones de ambulancia del programa APH y los  dispositivos para aislamiento de pacientes durante su traslado  y condiciones de aislamiento interior de las ambulancias en caso de traslado de pacientes con ébola, se dictó el curso de sistema comando incidentes con énfasis en enfermedad por virus ébola a 24 funcionarios del Hospital de Fontibón (intensidad: 16 horas), Se definieron mecanismos para adquisición de EPP para tripulaciones de ambulancias, personal asistencial y  personal de vigilancia en salud pública.  
Capacitación de  médicos de la DUES  sobre ébola (procesos y procedimientos),   dictada por el Ministerio de Salud.
Coordinación, preparación, organización y realización de simulacro de identificación y traslado de paciente con ébola desde IPS no asignada a IPS designada. Participación de 15 funcionarios de DCRUE, Bomberos, Cruz Roja y tripulación de ambulancia.
Participación de 3 médicos de DCRUE en la organización y desarrollo de simulacro en aeropuerto EL Dorado-OPAIN,  de identificación y  traslado de paciente con ébola.   
Finalmente, se asumió el liderazgo y coordinación de la mesa de capacitación en ébola, definiendo lineamientos para las actividades de socialización de los procesos y procedimientos, elaborando presentación estándar y definiendo competencias para cada una de las dependencias  de la SDS: coordinadores, médicos y enfermeras de los servicios de urgencias y hospitalización, tripulación de ambulancias del programa APH, integrantes del sistema distrital de gestión del riesgo, personal de vigilancia en salud pública de las UPGD,  comités de infecciones intrahospitalarias, red de prestadores de las EPS, responsables de salud ocupacional y de planes hospitalarios de emergencias.
Como logro muy importante, se ha obtenido la estandarización de contenidos de los PHE, la capacitación de los directivos y referentes de hospitales en Hospitales Seguros e  índice de seguridad hospitalaria, Sistema de Comando incidentes hospitalario y PHE en general.
Igualmente, la inlcusión de 14 IPS en el porceso de formulación e implementación de los PHE.
Finalmente,    la  concertación de inclusión de  contenidos mínimos en todos  los PHE de los hospitales y clínicas para el año 2015..
A la fecha,  se ha realizado asistencia intensiva a las 22 ESE para ajustes a sus respectivos planes de acción, de forma tal que    el promedio de evaluación de los PHE llegó a 87 puntos sobre 100.  Este proceso de acompañamiento  ha permitido incrementar el compromiso por parte de las gerencias de los hospitales para fortalecer sus respectivos equipos de trabajo y avanzar en el proceso de formulación e implementación de los planes.
Con base en hallazgos de los anteriore sgrupos focales,  se realizaron ajustes al proceso de asesoría y acompañamiento, con el fin de lograr consensos en la toma de decisiones  para la implementación de los PHE. 
Igualmente importante ha sido el proceso desarrollado por la Subdirección de Gestión del Riesgo, en lo relativo a  fortalecimiento de las competencias del talento humano de las ESE, realizando el  curso de  Sistema Comando Incidente Básico, con  16 horas de intensidad,  a funcionarios de los Hospitales Fontibón, Rafael Uribe Uribe, Meissen, Simón Bolívar, Pablo VI Bosa, Santa Clara, Usaquén,   Occidente de Kennedy,  San Cristóbal y Clínica Mëderi, proceso que contó con la asistencia de  directivos y líderes de procesos.. (aproximadamente 240 funcionarios de las ESE e IPS y 24 fucnionarios de diferentes dependencias de la SDS)
Se ha posicionado el tema de realización de simulaciones y simulacros en las ESE e IPS de la ciudad, todas las cuales han realizado ejercicios de evacuación frente a diferentes riesgos.
Respecto al plan de contingencia frente a la enfermedad por el virus del ébola se han realizado  3 simulacros de identificación y traslado de casos sospechosos y durante el primer trimestre de 2015 se realizó todo el proceso de organización y planeación de un cuarto simulacro, que involucre simultáneamente varios escenarios: SDS, Hospital de referencia, otro hospital y hotel, definiendo guiones, instrumentos de evaluación, tarjetas de acción, entre otros. 
Durante los años 2013 y 2014,  se participó en la planeación y ejecución de simulacros en los hospitales de Simón Bolívar, Vistahermosa, Pablo VI Bosa, Clínica Nueva, Hospital Militar Central,  Hospital de la Policía,  Clínica del Country, Fundación Santa Fe de Bogotá, Hospital Pablo VI Bosa, Hospital Fontibón, Hospital Meissen, Hospital San Cristobal , Hospital Rafael Uribe Uribe y Hospital de Suba.
</t>
  </si>
  <si>
    <t xml:space="preserve">ASESORÍA Y ASISTENCIA TÉCNICA PARA ACTUALIZACION DE PLANES DE ACCION Y DOCUMENTOS PHE:
Consolidación de la estrategia de asesoría y asistencia técnica intensiva a los hospitales, de forma tal que el porcentaje de avance al mes de diciembre  de 2014  es del 87%, con un incremento del 163% comparado con el  año 2012 y  del 24% comparado con el año 2013.
Las ESE han ajustado a la fecha sus documentos y sus respectivos planes de acción, acorde a los lineamientos de la Dirección Urgencias y Emergencias en Salud, con los siguientes resultados por institución: 
RED NORTE
 HOSPITAL SIMON BOLIVAR:94
 HOSPITAL DE ENGATIVA:87
 HOSPITAL DE SUBA:93
 HOSPITAL USAQUEN:89
 HOSPITAL CHAPINERO:75
RED CENTRO ORIENTE
HOSPITAL SANTA CLARA:93
HOSPITAL LA VICTORIA:90
HOSPITAL SAN BLAS:90
HOSPITAL CENTROORIENTE:90
HOSPITAL RAFAEL URIBE URIBE :97
HOSPITAL SAN CRISTOBAL:92
RED SUR OCCIDENTE
HOSPITAL OCCIDENTE DE KENNEDY:90
HOSPITAL BOSA II NIVEL:87
HOSPITAL DE FONTIBON:79
HOSPITAL PABLO VI BOSA:95
HOSPITAL DEL SUR:83
RED  SUR
HOSPITAL EL TUNAL:92
HOSPITAL DE MEISSEN:88
HOSPITAL TUNJUELITO:75
HOSPITAL VISTA HERMOSA:75
HOSPITAL NAZARETH:61
HOSPITAL DE USME:92
PROMEDIO DE PORCENTAJE DE CUMPLIMIENTO EN  EL DISEÑO DEL PHE :87%
Al evaluar los componentes del diseño Plan de Emergencias se obtienen los siguientes resultados de las ESE
 Organización para emergencias: 89%
 Análisis de amenazas, Vulnerabilidades y riesgos: 86%
 Preparación para la respuesta : 88%
 Capacitación, publicación y difusión del plan: 63%
 Simulaciones y simulacros: 75%
 Seguimiento y auditoría: 75%
</t>
  </si>
  <si>
    <t xml:space="preserve">Continúan presentándose situaciones de tipo administrativo  que dificultan las actividades y generan reprocesos:
*No disponibilidad de salones ni espacios apropiados para realizar  reuniones, mesas de trabajo o talleres con hospitales, clínicas y otros actores del sistema distrital de gestión de riesgo.
* Alta rotación del talento humano en las ESE y de los referentes de las ARL.
</t>
  </si>
  <si>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 xml:space="preserve">SEGUIMIENTO ACTIVIDADES PROYECTOS DE INVERSIÓN 
 </t>
    </r>
    <r>
      <rPr>
        <sz val="9"/>
        <color indexed="8"/>
        <rFont val="Arial"/>
        <family val="2"/>
      </rPr>
      <t xml:space="preserve">
</t>
    </r>
    <r>
      <rPr>
        <b/>
        <sz val="9"/>
        <color indexed="8"/>
        <rFont val="Arial"/>
        <family val="2"/>
      </rPr>
      <t>Codigo:</t>
    </r>
    <r>
      <rPr>
        <sz val="9"/>
        <color indexed="8"/>
        <rFont val="Arial"/>
        <family val="2"/>
      </rPr>
      <t xml:space="preserve"> 114 - PLI - FT -  061 V.01</t>
    </r>
  </si>
  <si>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 xml:space="preserve">SEGUIMIENTO ACTIVIDADES PROYECTOS DE INVERSIÓN </t>
    </r>
    <r>
      <rPr>
        <sz val="9"/>
        <color indexed="8"/>
        <rFont val="Arial"/>
        <family val="2"/>
      </rPr>
      <t xml:space="preserve">
</t>
    </r>
    <r>
      <rPr>
        <b/>
        <sz val="9"/>
        <color indexed="8"/>
        <rFont val="Arial"/>
        <family val="2"/>
      </rPr>
      <t>Codigo:</t>
    </r>
    <r>
      <rPr>
        <sz val="9"/>
        <color indexed="8"/>
        <rFont val="Arial"/>
        <family val="2"/>
      </rPr>
      <t xml:space="preserve"> 114 - PLI - FT -  061 V.01</t>
    </r>
  </si>
  <si>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SEGUIMIENTO ACTIVIDADES PROYECTOS DE INVERSIÓN</t>
    </r>
    <r>
      <rPr>
        <sz val="9"/>
        <color indexed="8"/>
        <rFont val="Arial"/>
        <family val="2"/>
      </rPr>
      <t xml:space="preserve"> 
Codigo: 114 - PLI - FT -  061 V.01</t>
    </r>
  </si>
  <si>
    <t>Proyecto</t>
  </si>
  <si>
    <t>Numero de
Proyecto</t>
  </si>
  <si>
    <t>Actividad</t>
  </si>
  <si>
    <t>1 - RECURSOS PROPIOS (ENTIDADES TERRITORIALES)</t>
  </si>
  <si>
    <t>2 - SISTEMA GENERAL DE PARTICIPACIONES</t>
  </si>
  <si>
    <t>3 - FOSYGA</t>
  </si>
  <si>
    <t>4 - TRANSFERENCIAS NACIONALES (Rentas Contractuales)</t>
  </si>
  <si>
    <t>6 - RENTAS CEDIDAS</t>
  </si>
  <si>
    <t>7 - RECURSOS DE CAJAS DE COMPENSACIÓN FAMILIAR</t>
  </si>
  <si>
    <t>8 - RENDIMIENTOS FINANCIEROS - RECURSOS DEL BALANCE</t>
  </si>
  <si>
    <t>9 - PRESTACIÓN DE SERVICIOS DE LABORATORIO DE SALUD PUBLICA(LDSP)</t>
  </si>
  <si>
    <t>13 - OTROS RECURSOS DE BANCA NACIONAL Y MULTILATERAL</t>
  </si>
  <si>
    <t>DEFINITIVO</t>
  </si>
  <si>
    <t>EJECUTADO O COMPROMETIDO</t>
  </si>
  <si>
    <t>%</t>
  </si>
  <si>
    <t xml:space="preserve">Alcanzar el 70% de la implementación de los subsistemas del Sistema de Emergencias Médicas a nivel Distrital,  al 2016. </t>
  </si>
  <si>
    <r>
      <t>Desarrollo de la Migración del Sistema y  del Programa de Mantenimiento Preventivo y Correctivo para el mejoramient</t>
    </r>
    <r>
      <rPr>
        <sz val="10"/>
        <color indexed="8"/>
        <rFont val="Tahoma"/>
        <family val="2"/>
      </rPr>
      <t xml:space="preserve">o del Sistema de Radiocomunicaciones. </t>
    </r>
  </si>
  <si>
    <t xml:space="preserve">Porcentaje de funcionamiento del Sistema de Radiocomunicaciones
</t>
  </si>
  <si>
    <t xml:space="preserve">Durante el mes de abril se presento el siguiente funcionamiento del sistema de radiocomunicaciones del 73%, dado por                                                                                                                                                               -Consolas: Se cuenta con ocho (8) despachos de ambulancias de los cuales cuatro (4) se realizan mediante las consolas de Fondo de Vigilancia y Seguridad, y cuatro (4) consolas Motorola; estas últimas se encuentran en funcionamiento desde el 25 de marzo de 2014 hasta la fecha, garantizando el alcance de control a los usuarios del sistema. Queda pendiente la adquisición de cuatro (4) consolas que están en préstamo por el FVS,  estas se encuentra en funcionamiento pero no en óptimas condiciones, de igual forma falta adquirir dos (2) consolas adicionales para la comunicación con los centros asistenciales, lo que nos da un 15%  de funcionamiento de las diez 10 consolas planeadas en el proyecto de migración de radiocomunicaciones.
-Centro de Control: Es la administración y gestión del sistema de radiocomunicaciones, que incluye el sistema de grabación. Desde el mes de marzo 2014 hasta la fecha se cuenta con la administración del cerro Alpes y cerro Manjui. Con un funcionamiento al 24% pues queda pendiente el funcionamiento del AVL, para el monitoreo y control de las ambulancias. 
-Sitios de repetición: se cuenta con cinco (5) repetidoras nuevas por cada sitio de repetición de Manjui y Alpes. Con un Funcionamiento del 20% hace falta siete (7) repetidoras por sitio (14 en total) y la adquisición de doce (12) adicionales para un tercer sitio nuevo, con el fin de ampliar la cobertura y llevar la comunicación en toda la ciudad. De igual forma se encuentra funcionando las repetidoras del sistema Ericsson anterior que cubren la comunicación con los centros asistenciales y las ambulancias que pertenecen a los hospitales y no hacen parte del programa APH, se encuentra en funcionamiento cuatro (4) de Alpes y tres (3) de Manjui de doce (12) que se tenían inicialmente funcionando.
-Cobertura (Usuarios o Abonados del sistema): El CRUE cuenta con 128 recursos  contratados para la atención pre hospitalario, se cuenta con una cobertura del 100% de las ambulancias del programa APH. 
Frente a  las estaciones fijas se cuenta con  cuarenta y seis (46) ESE, UPAS y UBAS funcionando de ciento ochenta (180) centros de atención que requieren la comunicación con el Centro Operativo. Lo anterior corresponde a un 14% de funcionamiento.
Frente a la adquisición de la tercera fase se realizo la actualización de los estudios técnicos previos para la tercera fase del sistema de radiocomunicaciones, con el 100% del componente estadístico y técnico, con ajustes técnicos de acuerdo a la revisión por parte de la Dirección y el Asesor Jurídico de la DUES.
</t>
  </si>
  <si>
    <t xml:space="preserve">No se cuenta con recurso humano contratado por el proyecto para la realizacion de mantenimientos preventivos y correctivos. </t>
  </si>
  <si>
    <r>
      <t>Mantenimiento y desarrollo del 100% de las actividades de la Sala Situacional</t>
    </r>
    <r>
      <rPr>
        <sz val="11"/>
        <color theme="1"/>
        <rFont val="Calibri"/>
        <family val="2"/>
      </rPr>
      <t xml:space="preserve"> de Urgencias a nivel Ciudad  con  fortalecimiento de los sistemas de información.</t>
    </r>
  </si>
  <si>
    <t xml:space="preserve">Porcentaje de avance del mantenimiento y desarrollo de la Sala Situacional de Urgencias
</t>
  </si>
  <si>
    <t>14.3%</t>
  </si>
  <si>
    <t xml:space="preserve">Como parte de preparación de datos para el análisis y entrega de información se realizo en el mes de ABRIL:
CONSOLIDACION DE LA INFORMACION
Revisión y normalización de la Base de llamadas y despachos del Sistema ProCad,  del mes de marzo del 2015.
Condensación de la información (según matrices) de la Base de datos de: ProCad de llamadas y despacho del mes de marzo
Revisión y condensación de la información (según matrices) de las Bases de datos de: Emergencias mes de Marzo
BOLETINES ESTADISTICOS EPIDEMIOLOGICOS 
Elaboración y publicación del Boletín  epidemiológico No 44  
Elaboración de tablas y cuadros para el Boletín estadístico 2014 Avance 90%
Se apoyo la elaboración de la presentación sobre programa de APH para el concejo de Bogotá en la proposición 476.  
Elaboración de la presentación sobre accidentalidad de tránsito  en el programa de Atención Pre Hospitalaria para rueda de prensa del Señor Secretario
SISTEMAS DE INFORMACION
• Se continúa con los  ajustes de los módulos de Aglomeraciones, Entrega de Turno para Psicolologos.
• Se administra y se ajustan los diferentes módulos del Sistema de Información SIDCRUE, con el fin de velar por integridad, seguridad y de la informacion que se ingresa en el Sistema de Informacion. 
• Se realiza levantamiento de información de procesos y procedimientos de las diferentes áreas de la Dirección de Urgencias y Emeregencias. 
</t>
  </si>
  <si>
    <t xml:space="preserve">Porcentaje de avance en el diseño e implementación del Modelo de Operación del Programa Atención Prehospitalaria y  de las Redes de Urgencias en el Distrito Capital. 
</t>
  </si>
  <si>
    <t xml:space="preserve">Presentación el 21 de abril de 2015 ante el Comité de Gerentes del Nuevo Modelo del Programa APH, con el propósito de socializar y difundir los lineamientos frente al Nuevo Modelo de  Operación y Administración del Programa APH .
Envio del documento sobre el nuevo modelo a los gerentes y asesores del Despacho. </t>
  </si>
  <si>
    <r>
      <t>Di</t>
    </r>
    <r>
      <rPr>
        <sz val="11"/>
        <rFont val="Calibri"/>
        <family val="2"/>
      </rPr>
      <t xml:space="preserve">seño e implementaciòn del 100% del Plan de Vigilancia de la Calidad de los  Subsistemas del Sistema de Emergencias Medicas. </t>
    </r>
  </si>
  <si>
    <t xml:space="preserve">Porcentaje de avance  en el diseño e implementación del Plan de Vigilancia de la Calidad del Sistema de Emergencias Medicas 
</t>
  </si>
  <si>
    <t>7.15%</t>
  </si>
  <si>
    <t xml:space="preserve">Porcentaje de avance en el diseño y desarrollo de acciones del subsistema de investigación y cooperación del Sistema de Emergencias Médicas-SEM
</t>
  </si>
  <si>
    <t xml:space="preserve">En el proyecto de investigación"Tiempos de respuesta prehospitalaria  en ACV" para el año 2013 se realizó propuesta de cronograma de trabajo y se lleva a cabo primera reunión entre los investigadores para revisar bases de datos y definir procesos de normalización.
Generación de propuestas para establecer un banco de potenciales proyectos de Investigaciones para ser presentado a la Dirección
</t>
  </si>
  <si>
    <t xml:space="preserve">Porcentaje de acciones adelantas para la gestión administrativa y financiera del Programa APH 
</t>
  </si>
  <si>
    <t xml:space="preserve">Durante el mes de abril se realizaron las siguientes acciones frente a la administracion de los recursos del programa APH
1, PAGO DE LA PRESTACION DEL SERVICIO APH: 
- Se realizo  el tramite de las cuentas presentadas por las ESE con contratos por valor aproximado de $M1,107 correspondientes al periodo 1-28 de febrero  con: ESE Tunal, ESE Tunjuelito, ESE Usme,ESE Engativa, ESE Pablo VI, ESE Usaquen , ESE Chapinero. 
Se establece Plan de Choque para dar tramite al 1005 de las cuentas de prestación de servicios represadas.
2. CONTRATOS INTERADMINISTRATIVOS DE APH 
Durante el mes de abril de 2015 se elaboraron diez (10) estudios previos de contratos interadminsitrativos con las ESE´s con relación al Programa de APH de la SDS, los cuales fueron entregaron al área de juridica de la DUES para continuar con el trámite respectivo y envio a la oficina de contratación de la SDS. 
</t>
  </si>
  <si>
    <t>Total e04o01m01</t>
  </si>
  <si>
    <t>Contar con 19 sub zonas de atención pre hospitalaria,  debidamente regionalizadas y mapeadas, al 2016.</t>
  </si>
  <si>
    <t>2.1</t>
  </si>
  <si>
    <t>Porcentaje de diseño e implementación de las 19 subzonas para la atencion del Programa APH.</t>
  </si>
  <si>
    <t xml:space="preserve">ALINEACION DE LA PROPUESTA DE IMPLEMENTACIÓN D ALS 19 SUBZONAS CON EL MODELO DE OPERACIÓN 
Se continua en el mes de abril con  los ejercicios de escritorio para establecer de migración de unidades de móviles por operador a una sola zona, con el propósito de garantizar que un operador de cubrimiento a una zona geográfica: 
Contando con un total de 159 bases distribuidos de la siguiente manera por tipo de chasis: Unidades móviles 4x4 : 60 unidades móviles
Unidades móviles 4x2 : 108 unidades móviles
Enduro motocicletas: 6 unidades móviles 
</t>
  </si>
  <si>
    <t>Total e04o01m02</t>
  </si>
  <si>
    <t>2.2</t>
  </si>
  <si>
    <t>Porcentaje de avance para la Ampliación y fortalecimiento del Centro Operativo para garantizar la respuesta oportuna a las 19 subzonas para la Atencion del Programa APH.</t>
  </si>
  <si>
    <t>Se  continua en la estructuracion de la propuesta para  el Centro Regulador de Urgencias y Emergencias - Centro Operativo, de acuerdo con el Nuevo Modelo del Programa APH de acuerdo a las observaciones del comité Directivo y de Gerentes,</t>
  </si>
  <si>
    <t>Total e04o01m03</t>
  </si>
  <si>
    <t>Atender con calidad al 100% de los incidentes de salud tipificados como críticos, que ingresan a través de la Línea de Emergencias 123, al 2016.</t>
  </si>
  <si>
    <t>3.1</t>
  </si>
  <si>
    <t xml:space="preserve">Vehiculos de Emergencia del Programa Atención Prehospitalaria 
</t>
  </si>
  <si>
    <t xml:space="preserve">Para dar continuidad a la prestación de servicios de salud de la Atención Prehospitalaria, se conto en el mes de abril  con 154  vehículos de emergencia y 6 equinos, vinculados al programa con las Empresas Sociales del Estado e instituciones privadas.
Publicas. De acuerdo a los  contratos con las empresas sociales del estado se cuenta con el siguiente número de unidades móviles ofertadas:
• AMBULANCIAS BASICAS: 64
• AMBULANCIAS BASICAS SALUD MENTAL :2
• AMBULANCIAS MEDICALIZADAS: 13
• AMBULANCIAS MEDICALIZADAS NEONATALES: 3
• VEHICULO DE RESPUESTA RAPIDA: 5
• EQUIPO COMANDO EN SALUD:1
• CUATRIMOTOS:2
• TOTAL: 90 RECURSOS 
Privadas: El número de unidades móviles vinculadas al Programa mediante la modalidad de prestación de atención inicial de urgencias o vinculación mediante Empresas Sociales del Estado. 
• AMBULANCIAS BASICAS: 60
• AMBULANCIAS MEDICALIZADAS: 4
• TOTAL: 64 RECURSOS
Las UnidadesMoviles contratadas y vinculadas  generaron 72 mil horas de disponibilidad para dar respuesta situaciones de urgencias y emergencias. 
</t>
  </si>
  <si>
    <t>3.2</t>
  </si>
  <si>
    <t xml:space="preserve">Porcentaje de diseño e  implementación de la estrategia Seguridad del Paciente en la  prestación de servicio del Programa APH. 
</t>
  </si>
  <si>
    <t xml:space="preserve">
SEGURIDAD DEL PACIENTE 
Se continua en el mes de abril con  el analisis a los casos reportados en el modulo de Sistema de Información de la Dirección Urgencias y Emergencias en Salud para la identificación de eventos adversos , siendo asi que 
 se reportó a través del módulo de novedades asistenciales un (1) evento adverso presentado durante la atención prehospitalaria.
Se replantea el avance de esta meta y se define un plan de choque para avanzar en el desarrollo de la misma. </t>
  </si>
  <si>
    <t>3.3</t>
  </si>
  <si>
    <t xml:space="preserve">Porcentaje de avance en la articulación del  Sistema  Integrado de Seguridad y Emergencias  ( SISE) con  el Numero Unico de Seguridad y Emergencias  (NUSE) para el  fortalecimiento del Centro Operativo en comunicación e información.  
</t>
  </si>
  <si>
    <t xml:space="preserve">Se trabaja en sesiones de trabajo con personal de ETB (Administradores de Sistema de Información de la Línea NUSE 123 e ingenieros de la Coordinacion General del NUSE.
Se adelanta en el mes de abril presentación por la firma Motorola donde presentan propuesta de interoperatividad de las TICs del Sistema de Emergencias Medicas de la Dirección Urgencias y Emergencias ne Salud, alineado a la Coordinación NUSE, mesa de trabajo donde participo delegados del Despacho del Señor Secretario de Salud. </t>
  </si>
  <si>
    <t>A la fecha del presente seguimiento, no se ha implementado la herramienta Genesis por parte de la Coordinación General del NUSE, por lo tanto no se cuenta con la herramienta tecnologica para realizar el monitoreo de los tiempos not ready.</t>
  </si>
  <si>
    <t>3.4</t>
  </si>
  <si>
    <r>
      <t>Porcentaje de incidentes critico</t>
    </r>
    <r>
      <rPr>
        <sz val="10"/>
        <rFont val="Arial"/>
        <family val="2"/>
      </rPr>
      <t xml:space="preserve">s  atendidos por el Centro Operativo oportunamente.
</t>
    </r>
  </si>
  <si>
    <t xml:space="preserve">Atención en el mes de abril de  2015 en el Centro Operativo del Centro Regulador de Urgencias y Emergencias de 59.888 llamadas, con despacho al sitio del incidente de 18.313 incidentes. 
Del total de llamadas de incidentes sin despachos (41.575), el 55% corresponde a duplicados, el 21% atendido sin traslado, 12% cancelado, 2%  traslado por otro y 9% otros. 
Con relación  al número de incidentes críticos atendidos/Número total de incidentes, que permite determinar el porcentaje de pacientes críticos atendidos  mensualmente, se  reportó el siguiente resultado para 
*Enero: 9.053 correspondiente al 85%
*Febrero: 8.673 correspondiente al 82%
*Marzo: 9.940 correspondiente al 82%
*Abril:No se cuenta con la información correspondiente.
Frente a las situaciones tipificadas como emergencia  (accidentes con múltiples victimas mas de cinco)  se dio respuesta a 38 incidentes con atención de 173 pacientes, las más frecuentes fuero en su orden: el 76% corresponde accidentes de tránsito, 7% incendio estructural, 5% manifestación, y 2% corresponde a evento por materiales peligroso, heridos, y otros.  
Frente a la ubicación por referencia de la urgencia  se tramitaron 151 solicitudes, de las cuales 19 corresponde a Maternas, 79 a prioridad alta, 45 a prioridad media, con ubicación oportuna  (antes de seis horas) para maternas  del 95% y pacientes prioridad alta 96% 
GESTION OPERATIVA
CLINICAS DE ATENCION:  
- El dia 29 de abril de 2015, se lleva a cabo la Clínica de Atención donde se trató el tema de quemaduras y electrocución, la cual fue realizada con el apoyo de Médicos Reguladores y enfermeros de los diferentes turnos en horario de 07:00 - 12:00 - 14:00 y 18:00 horas.
EJECUCIÓN  DEL CONTRATO 144 DE 2013 CON LA ESE LA VICTORIA,
Se realiza la ejecución del contrato 055 con el Hospital al Victoria el cual tiene como propósito la provisión del personal para la respuesta a la Línea de Emergencia 123.
Durante los dias 21 al 24 de abril de 2015, se se realizó el Curso Taller Linea de Emergencias, el cual se realizó en las instalaciones del 2do piso de la DUES, dirigido al personal del Centro Operativo,
</t>
  </si>
  <si>
    <t>3.5</t>
  </si>
  <si>
    <t xml:space="preserve">Porcentaje de avance en el seguimiento y asistencia tecnica a los Servicios de Urgencias de la Red Distrital en los procesos y procedimientos para la recepción y atenciòn de pacientes.
</t>
  </si>
  <si>
    <t xml:space="preserve">Durante le periodo se realizo la gestion de liberacion de camillas por parte del equipo gestor de transporte con intervencion en 36 casos donde las ambulancias estaban retenidas en los servicios de urgencias. </t>
  </si>
  <si>
    <t xml:space="preserve">Durante el periodo el tiempo de retención de camillas fue de 21.671 horas donde las unidades móviles quedaron sin camilla por estar en el servicio de urgencia equivalente a 2.447 oportunidades
No se cuenta en el momento con estrategia para la liberacion de camillas en los servicios de urgencias. </t>
  </si>
  <si>
    <t>Total e04o02m01</t>
  </si>
  <si>
    <t>4.1</t>
  </si>
  <si>
    <t xml:space="preserve">Porcentaje de evaluación oportuna de los Planes de Gestión de Riesgo en Aglomeraciones,  Sectores Productivos e Institucionales
</t>
  </si>
  <si>
    <t xml:space="preserve">Durante abril se realizo la evaluación de 80 Planes de Primeros Auxilios para eventos de aglomeraciones de público, con la siguiente participación porcentual  23% corresponde a teatros, 11% conciertos, 8% espectáculos, partidos, feria y festival, el 36% a otros,
1. GRAN CONCIERTO DE CIERRE MARCHA POR LA PAZ
2. BOGOTA 2025 ESCENARIOS
3. EXAMEN DE ADMISION
4. VISITA DE LA PRESIDENTA DE COREA DEL SUR 
5. CUALIFICACION A MAESTRAS
6. SESION
7. SESION PLENARIA
8. CADA VEZ NOS DESPEDIMOS MEJOR CON DIEGO LUNA
9. FESTIVAL SALSA AL PARQUE 2015
10. CARRERA ATLETICA DE LOS HEROES 10K-3 K- MATAMOROS
11. BIMAGIC SAS 
12. AMERICAN CIRCUS
13. MULTIFERIA COLPATRIA W RADIO 
14. FESTIVAL DE COLOMBIA AL PARQUE
15. CONVENCION F 16
16. EXHIBICION DE PELICULAS CINEMATOGRAFICAS PROCINAL
17. CUARTETO  LATINOAMERICANO
18. EXHIBICION DE PELICULAS CINEMATOGRAFICAS
19. FESTIVAL POR LA PAZ Y LA CONVIVENCIA
20. CARRERA ATLETICA ROMPE MONTAÃ‘AS MONSERRATE
21. AUTOGIRA MERCEDES BENZ
22. RADIO FEST
23. CATATONIA
24. EXHIBICION DE PELICULAS CINEMATOGRAFICAS
25. FESTIVAL COLOMBIA AL PARQUE
26. ESPECTACULOS PUBLICOS DE LAS ARTES ESCENICAS EN BOGOTA
27. FESTIVAL ROCK AL PARQUE
28. JUAN PABLO VEGA Y MANUEL MEDRANO
29. CATATONIA
30. FORO INTERNACIONAL
31. FESTIVAL HIP HOP AL PARQUE
32. FESTIVAL ARTISTICO
33. PLAN DE SALUD CENTRO COMERCIAL MAYOR 2015
34. LABIO DE FIEBRE 
35. PIRRI EL TAMAÑO SI IMPORTA
36. CARRERA ATLETICA ALLIANZ 15K 
37. FERIA CARRERA PREPARATORIA ALLIANZ 15K
38. ALIMENTARTE 2015
39. CENTRO DE ENTRETENIMIENTO CEDRITOS
40. KANDU BOGOTA 
41. LABIO DE FIEBRE 
42. PIRRI EL TAMAÑO SI IMPORTA
43. TORTAZOS 2015
44. CIRCO TALENTOS DE COLOMBIA
45. FERIA CARRERA PREPARATORIA ALLIANZ 15K
46. EXHIBICION PELICULAS CINEMATOGRAFICAS  PLAZA DE LAS AMERICAS
47. RIGOLETTO
48. JUAN PABLO VEGA Y MANUEL MEDRANO
49. CONCIERTO JAVERIANO 
50. NICOLA DI BARI EL ITALIANO MAS ROMANTICO EN CONCIERTO
51. FESTIVAL SALSA AL PARQUE 2015
52. CARNIVORA
53. FUAD ELECTRONICA
54. CELEBRACION DIA DEL MAESTRO DE SED 2015
55. MULTIPLEX CINEPOLIS HAYUELOS 
56. PRIMER CAMPEONATO NACIONAL INDIGENA DE FUTBOL MAS ALLA DEL BALON
57. FESTIVAL JAZZ AL PARQUE 2015
58. TEMPORADA IDEALO PEZ 2015
59. CANTICUENTICOS
60. OTELO
61. CAMPEONATO DE GIMNASIA ARTISTICA FEMENINA Y MASCULINA
62. PARTIDO COPA AGUILA DEPORTES TOLIMA S.A
63. COPA AGGUILA 2015 AMERICA DE CALI 
64. INAUGURACION DE LOS JUEGOS INTERNOS DEL COLEGIO LEON XIII
65. FERIA CARRERA PREPARATORIA ALLIANZ 15K
66. CONCIERTO JAVERIANO 
67. CIRCUITO CICLISTICO PARQUE LA VALVANERA
68. CLAUSURA  DEL PROGRAMA ESCOLARIZADO DE PREVENCION
69. BAR RESTAURANTE CANDELARIO
70. XIX FERIA UNIMINUTO
71. FERIA ARGENTINA
72. PROGRAMCION HABITUAL DEL TEATRO JORGE ELIECER GAITAN 1000PAX 
73. CARRERA ATLETICA BOSA 
74. CADA VEZ NOS DESPEDIMOS MEJOR CON DIEGO LUNA
75. VIVE LA MUSICA EN FAMILIA
76. NBA 3X
77. CONCIERTO CHOKIS 2015
78. FERIA ARTESANAL Y PRESENTACIONES CULTURALES 2015
79. EXHIBICION DE PELICULAS CINEMATOGRAFICAS PROCINAL SALITRE PLAZA
80. EXHIBICION DE PELICULAS CINEMATOGRAFICAS PROCINAL ALAMOS
Con relación a la asistencia a puestos de mando unificados se participo en 59 eventos previos (y 60 asistidos  , donde se realizó la coordinación de la respuesta del sector salud frente a una emergencia o desastre, con atención de los operadores de salud durante el desarrollo de los eventos de 444 pacientes con 43 traslados. 
1. TODOS SOMOS H.S.J.D
2. AMERICA VS CALI
3. KISS CONCIERTO
4. CARRERA ATLETICA PRESTAME TU PIERNA
5. MILLONARIOS VS ALIANZA PETROLERA
6. SANTA FE VS ATLANTICO
7. EQUIDAD VS HUILA
8. MUNDO DE NIEVE
9. LIGA AGUILA - COPA AGUILA
10. CARRERA MATAMOROS
11. JUMBO CONCIERTO 2015
12. MARCHA POR LA PAZ
13. CONCIERTO IMAGINE DRAGONS
14. CONFERENCIA MOTIVACIONAL TONY MELENDES
15. BOGOTA 2025 ESCENARIOS
16. EXPO RECETA
17. ASCENSO A MONSERRATE SEMANA SANTA 2015
18. EQUIDAD VS PATRIOTAS
19. PARTIDO SANTA FE VS PASTO
20. MARCHA POR LA PAZ
21. ED SHERAN
22. TV Y NOVELAS
23. OLIMPIADAS EXTENDIDAS 2015
24. CARRERA MATAMOROS
25. RANCHENATO
26. ROMPEMONTAÑAS
27. RADIOFEST
28. PET RUN
29. TOLIMA VS PASTO
30. EQUIDAD  VS CUCUTA
31. AMERICA VS UNION MAGDALENA
32. MUNDO DE NIEVE
33. DIA SIN CARRO
34. PARTIDO POR LA PAZ
35. EQUIDAD VS NACIONAL
36. MILLONARIOS VS ALIANZA PETROLERA
37. SANTA FE VS CALI
38. CONCIERTO SAN JUAN DE DIOS- LA HORA DEL PLANETA
39. GOLES EN PAZ
40. ED SHERAN
41. CONFERENCIA MOTIVACIONAL TONY MELENDES
42. AUTOPISTA MERCEDES BENZ
43. INAUGURACION DE LOS JUEGOS LEON XIII
44. CARRERA MATAMOROS
</t>
  </si>
  <si>
    <t>4.2</t>
  </si>
  <si>
    <t xml:space="preserve"> Planes de Preparación y Respuesta actualizados, implementados y evaluados.
</t>
  </si>
  <si>
    <t xml:space="preserve">PLAN DE PREPARACIÓN Y RESPUESTA A LA SEMANA MAYOR
Implementación en el mes de abril del Plan de Preparación y Respuesta a la Semana Mayor el cual tiene como propósito garantizar la fase de planeación y respuesta frente a emergencias generadas de la movilización de la comunidad a instituciones religiosas.
PLAN DE ACCION FRENTE A LA ENFERMEDAD CAUSADA POR EL VIRUS EBOLA:  se han logrado   avances importantes en lo relativo  a: 
• Participación activa y posicionamiento de la Subdirección de gestión del riesgo en la mesa de trabajo ébola al interior de la SDS, en el proceso de planeación y organización del simulacro ébola que se programó para el mes de febrero de 2015..
• Elaboración de instrumentos para  la realización del simulacro: tarjetas de acción y organización del recurso humano acorde a la estructura del sistema de comando incidentes. 
•Elaboración de los instrumentos de evaluación del simulacro ébola: PMU, alistamiento de ambulancia.
• Asistencia a jornada de  capacitación en hospital de Fontibón,  sobre postura y retirada de las capuchas, trajes y equipo de ventilación. 
Durante el periodo se dicto curso de sistema comando incidentes a funcionarios del Hospital de San Cristobal y de la Clinica Mederi.
Se concertó con las ESE y con las IPS privadas la participación en el simulacro distrital de evacuación en el mes de octubre de 2015  y adicionalmente realizar como mínimo 2 simulaciones y 2 simulacros  en cada hospital, incluyendo  evacuación de todas las sedes de los mismos.
Participación activa y posicionamiento de la Subdirección de gestión del riesgo en la mesa de trabajo ébola al interior de la SDS, en el proceso de planeación y organización del simulacro ébola que se programó para el mes de febrero de 2015, fue aplazado y esto a programado nuevamente para el mes de abril de 2015.Se elaboraron  instrumentos para  la realización del simulacro: tarjetas de acción y organización del recurso humano acorde a la estructura del sistema de comando incidentes e  instrumentos de evaluación del simulacro ébola: PMU, alistamiento de ambulancia.
</t>
  </si>
  <si>
    <t xml:space="preserve">PLAN DE PREPARACIÓN Y RESPUESTA A LA SEMANA MAYOR.
PLAN DE ACCION FRENTE A LA ENFERMEDAD CAUSADA POR EL VIRUS EBOLA
DIA SIN CARRO
</t>
  </si>
  <si>
    <t>Total e04o02m02</t>
  </si>
  <si>
    <t>5.1</t>
  </si>
  <si>
    <t xml:space="preserve">Diseño y actualización del  Plan de Respuesta del Sector Salud frente a Incidentes de Gran Magnitud (Terremoto ) 
</t>
  </si>
  <si>
    <r>
      <t xml:space="preserve">Porcentaje de avance en el diseño y actualización del Plan de Respuesta del Sector Salud frente a Incidentes de Gran Magnitud 
</t>
    </r>
    <r>
      <rPr>
        <sz val="10"/>
        <rFont val="Calibri"/>
        <family val="2"/>
      </rPr>
      <t xml:space="preserve">
</t>
    </r>
  </si>
  <si>
    <t xml:space="preserve">Se realizó en el mes de abril la segunda  mesa de trabajo en IDIGER, con el fin de unificar lineamientos frente al Plan Institucional de Respuesta a Emergencias. Se acordo  que la nueva version estara sujeta a los nuevos acuerdos que se desarrollen en la actualziacion del documento que se viene adelantando. </t>
  </si>
  <si>
    <t>Resolución 0864 de Mayo 9 de 2014, adopto el Plan Institucional de Respuesta a Emergencias PIRE y creo el Comité de Seguimiento al interior de la Secretaria Distrital de Salud.
No se cuenta con el personal responsable para liderar la implmentación del Plan de Incidentes de Gran Magnitud</t>
  </si>
  <si>
    <t>5.2</t>
  </si>
  <si>
    <t xml:space="preserve">Porcentaje de avance en la implementación Plan de Respuesta del Sector Salud frente a Incidentes de Gran Magnitud 
</t>
  </si>
  <si>
    <t>Sin avances significativos en el periodo.</t>
  </si>
  <si>
    <t>No se cuenta con el personal responsable para liderar la implmentación del Plan de Incidentes de Gran Magnitud</t>
  </si>
  <si>
    <t>5.3</t>
  </si>
  <si>
    <t>Adquisición de insumos y elementos que fortalezcan la capacidad de respuesta de atención médica frente a  emergencias y desastres</t>
  </si>
  <si>
    <t xml:space="preserve">Porcentaje de avance en la adquisición de insumos y elementos que fortalezcan la capacidad de respuesta de atención médica frente a emergencias y desastres
</t>
  </si>
  <si>
    <r>
      <t>En el mes de abril se  continua en la construccion de los estudios tecnicos para  Adquirir elementos</t>
    </r>
    <r>
      <rPr>
        <b/>
        <sz val="7"/>
        <color indexed="10"/>
        <rFont val="Arial"/>
        <family val="2"/>
      </rPr>
      <t xml:space="preserve"> </t>
    </r>
    <r>
      <rPr>
        <sz val="7"/>
        <rFont val="Arial"/>
        <family val="2"/>
      </rPr>
      <t xml:space="preserve">para la Dirección de Urgencias y Emergencias en Salud  con el fin de fortalecer la capacidad de respuesta del sector salud ante situaciones de emergencias y desastres que afecten el Distrito Capital, como son los modulos de estabilizacion y clasificacion con la dotación respectiva, proyectandose a un presupuesto de 900 millones </t>
    </r>
  </si>
  <si>
    <t>Capacitar  en el Distrito Capital a 36.000 líderes comunitarios y personal del sector salud,  en temáticas relacionadas con la prevención y respuesta en salud ante urgencias y emergencias, en coordinación intersectorial y del personal del sector salud, al 2016.</t>
  </si>
  <si>
    <t>6.1</t>
  </si>
  <si>
    <t xml:space="preserve">Personas capacitadas en  los cursos primer respondiente basico, salud mental y emergencias y desastres dirigido a la comunidad y al sector salud. 
</t>
  </si>
  <si>
    <r>
      <t xml:space="preserve">
De enero a marzo: 778 participantes 
Para el mes de abril de 2015,  asistieron un total de 774</t>
    </r>
    <r>
      <rPr>
        <sz val="8"/>
        <color indexed="10"/>
        <rFont val="Calibri"/>
        <family val="2"/>
      </rPr>
      <t xml:space="preserve"> p</t>
    </r>
    <r>
      <rPr>
        <sz val="8"/>
        <rFont val="Calibri"/>
        <family val="2"/>
      </rPr>
      <t xml:space="preserve">articipantes distribuidos en los siguientes cursos
MODULO ESCENCIAL
  Primer Respondiente Básico Comunidad: 1.013
• Primer Respondiente Básico Salud: 282
•  Primer Respondiente en Salud Mental Comunidad: 29
Primer Respondiente en Emergencias y Desastres: 110
• Promoción y Prevención: 118
</t>
    </r>
  </si>
  <si>
    <t>6.2</t>
  </si>
  <si>
    <t xml:space="preserve">Personas capacitadas en  los cursos  de capacitación y entrenemiento en temas de urgencias, emergencias y desastres dirigido al personal de los servicios de urgencias y atencion prehospitalaria. 
</t>
  </si>
  <si>
    <r>
      <t>De enero a marzo: 191
De enero a abril: 264
Para el mes de abril de 2015 se realizaron tres cursos con una asistencia de 73</t>
    </r>
    <r>
      <rPr>
        <sz val="8"/>
        <rFont val="Calibri"/>
        <family val="2"/>
      </rPr>
      <t xml:space="preserve"> participantes distribuidos en los siguientes módulos: 
• Modulo Básico
o Línea de Emergencia Medicas : 37
Guías de Manejo Prehospitalario del Trauma Cráneo Encefálico:16 
• Modulo Gestión de Riesgo: 
o Sistema Comando Incidente: 20
</t>
    </r>
  </si>
  <si>
    <t>Total e04o02m03</t>
  </si>
  <si>
    <t>6.3</t>
  </si>
  <si>
    <t xml:space="preserve">Porcentaje de avance en el desarrollo de estrategias de articulacion con el sector educativo para la promociòn,  preparación y prevención de  la comunidad y personal del sector salud frente a incidentes de urgencia, emergencias. 
</t>
  </si>
  <si>
    <t>* se generaron las respuestas a las solicitudes de la Asocación de Padres y madres comunitarias de hogares de bienestar la resurreción, Colegio de Educación Lúdica Preescolar - Liceo Infantil Planeta de los Sueños, Asocaciación Nueva Generación de Colombia Asongo y Asociación Profesionales de Colombia.</t>
  </si>
  <si>
    <t>Total e04o03m01</t>
  </si>
  <si>
    <t xml:space="preserve">Garantizar que el 100% de Empresas Sociales del Estado, cuenten con Planes Hospitalarios de Emergencias formulados y actualizados, al 2016. </t>
  </si>
  <si>
    <t>7.1</t>
  </si>
  <si>
    <t xml:space="preserve">Porcentaje de avance en la Asesoria y Asistencia Tecnica para el diseño e implementación de Planes Hospitalarios de Emergencias con difusión de la Política de Hospital Seguro a la red prestadora de servicios de salud distrital.
</t>
  </si>
  <si>
    <t xml:space="preserve">Durante el periodo  se realizaron las siguientes actividades:  
*Continuaron las jornadas  de trabajo para brindar asesoría y asistencia técnica personalizada  a las Empresas Sociales del Estado (ESE) con el fin de acompañar el proceso de  actualización de los Planes Hospitalarios de Emergencia (PHE)  para la vigencia 2015,  seguimiento a la  implementación del plan de acción 2014   y formulación  y ejecución del plan de acción 2015.
•Durante el mes   se realizaron  5 jornadas de trabajo con las ESE e IPS,  con participación de líderes de salud ocupacional, médicos de urgencias  y referentes de las ARL, de los siguientes hospitales:  Reina Sofia (2), Clínica VIP (2) e Instituto NAcional de Cancerología. 
•Se realizó jornada teórico práctica con 16 estudiantes de tecnología en Atención Prehospitalaria de la Universidad Militar, relativa a conceptualización, diseño y formulación de planes Hospitalarios de Emergencias. 
*Se realizó mesa de trabajo con las directivas de Colmena ARL, con el fin de socializar lineamientos, conocer su expectativas y la manera de trabajar articuladamente en la elaboración e implementación de los PHE, en el marco de sus competencias como ARL. Como resultado, se definió un cronograma de mesas  de trabajo con referentes de todas las clínicas y hospitales que están afiliadas a esta empresa y que aun no se han vinculado al trabajo con la subdirección de gestión del riesgo.
CURSO DE SISTEMA COMANDO INCIDENTES BÁSICO: Durante  el mes de abril de 2015 se dictó el curso  dirigido a tripulantes de ambulancias.
</t>
  </si>
  <si>
    <t>Total general</t>
  </si>
  <si>
    <t>meta 3 ,5.3</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</si>
</sst>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8" formatCode="_(&quot;$&quot;\ * #,##0_);_(&quot;$&quot;\ * \(#,##0\);_(&quot;$&quot;\ * &quot;-&quot;_);_(@_)"/>
    <numFmt numFmtId="169" formatCode="_(* #,##0_);_(* \(#,##0\);_(* &quot;-&quot;_);_(@_)"/>
    <numFmt numFmtId="170" formatCode="_(&quot;$&quot;\ * #,##0.00_);_(&quot;$&quot;\ * \(#,##0.00\);_(&quot;$&quot;\ * &quot;-&quot;??_);_(@_)"/>
    <numFmt numFmtId="171" formatCode="_(* #,##0.00_);_(* \(#,##0.00\);_(* &quot;-&quot;??_);_(@_)"/>
    <numFmt numFmtId="193" formatCode="_-* #,##0.00\ _€_-;\-* #,##0.00\ _€_-;_-* &quot;-&quot;??\ _€_-;_-@_-"/>
    <numFmt numFmtId="194" formatCode="000"/>
    <numFmt numFmtId="195" formatCode="0.0%"/>
    <numFmt numFmtId="196" formatCode="00"/>
    <numFmt numFmtId="197" formatCode="_ * #,##0_ ;_ * \-#,##0_ ;_ * &quot;-&quot;??_ ;_ @_ "/>
    <numFmt numFmtId="198" formatCode="_(* #,##0.00_);_(* \(#,##0.00\);_(* &quot;-&quot;_);_(@_)"/>
    <numFmt numFmtId="199" formatCode="_-* #,##0.000000000\ _€_-;\-* #,##0.000000000\ _€_-;_-* &quot;-&quot;??\ _€_-;_-@_-"/>
    <numFmt numFmtId="200" formatCode="_(* #,##0_);_(* \(#,##0\);_(* &quot;-&quot;??_);_(@_)"/>
    <numFmt numFmtId="203" formatCode="0.000000000000"/>
    <numFmt numFmtId="208" formatCode="#,##0.000000000000000"/>
    <numFmt numFmtId="209" formatCode="0.00000000"/>
    <numFmt numFmtId="210" formatCode="_-* #,##0.00000000000\ _€_-;\-* #,##0.00000000000\ _€_-;_-* &quot;-&quot;???????????\ _€_-;_-@_-"/>
    <numFmt numFmtId="228" formatCode="_-* #,##0_-;\-* #,##0_-;_-* &quot;-&quot;??_-;_-@_-"/>
  </numFmts>
  <fonts count="94">
    <font>
      <sz val="11"/>
      <color theme="1"/>
      <name val="Calibri"/>
      <family val="2"/>
    </font>
    <font>
      <sz val="11"/>
      <color indexed="8"/>
      <name val="Calibri"/>
      <family val="2"/>
    </font>
    <font>
      <sz val="10"/>
      <name val="Arial"/>
      <family val="2"/>
    </font>
    <font>
      <b/>
      <sz val="9"/>
      <color indexed="9"/>
      <name val="Calibri"/>
      <family val="2"/>
    </font>
    <font>
      <sz val="9"/>
      <color indexed="8"/>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11"/>
      <color indexed="9"/>
      <name val="Calibri"/>
      <family val="2"/>
    </font>
    <font>
      <sz val="26"/>
      <color indexed="8"/>
      <name val="Calibri"/>
      <family val="2"/>
    </font>
    <font>
      <b/>
      <sz val="12"/>
      <color indexed="9"/>
      <name val="Calibri"/>
      <family val="2"/>
    </font>
    <font>
      <b/>
      <sz val="16"/>
      <color indexed="9"/>
      <name val="Calibri"/>
      <family val="2"/>
    </font>
    <font>
      <b/>
      <sz val="14"/>
      <color indexed="9"/>
      <name val="Calibri"/>
      <family val="2"/>
    </font>
    <font>
      <b/>
      <sz val="11"/>
      <name val="Arial"/>
      <family val="2"/>
    </font>
    <font>
      <sz val="11"/>
      <color indexed="8"/>
      <name val="Arial"/>
      <family val="2"/>
    </font>
    <font>
      <b/>
      <sz val="11"/>
      <color indexed="8"/>
      <name val="Arial"/>
      <family val="2"/>
    </font>
    <font>
      <sz val="9"/>
      <name val="Tahoma"/>
      <family val="2"/>
    </font>
    <font>
      <b/>
      <sz val="9"/>
      <name val="Tahoma"/>
      <family val="2"/>
    </font>
    <font>
      <sz val="11"/>
      <color indexed="8"/>
      <name val="Tahoma"/>
      <family val="2"/>
    </font>
    <font>
      <sz val="11"/>
      <name val="Tahoma"/>
      <family val="2"/>
    </font>
    <font>
      <sz val="12"/>
      <color indexed="8"/>
      <name val="Tahoma"/>
      <family val="2"/>
    </font>
    <font>
      <sz val="12"/>
      <name val="Calibri"/>
      <family val="2"/>
    </font>
    <font>
      <sz val="9"/>
      <name val="Calibri"/>
      <family val="2"/>
    </font>
    <font>
      <sz val="8"/>
      <color indexed="8"/>
      <name val="Calibri"/>
      <family val="2"/>
    </font>
    <font>
      <sz val="8"/>
      <name val="Tahoma"/>
      <family val="2"/>
    </font>
    <font>
      <b/>
      <sz val="11"/>
      <color indexed="9"/>
      <name val="Tahoma"/>
      <family val="2"/>
    </font>
    <font>
      <sz val="10"/>
      <name val="Tahoma"/>
      <family val="2"/>
    </font>
    <font>
      <b/>
      <sz val="8"/>
      <color indexed="10"/>
      <name val="Tahoma"/>
      <family val="2"/>
    </font>
    <font>
      <b/>
      <sz val="9"/>
      <color indexed="8"/>
      <name val="Calibri"/>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6"/>
      <color indexed="8"/>
      <name val="Tahoma"/>
      <family val="2"/>
    </font>
    <font>
      <sz val="16"/>
      <color indexed="8"/>
      <name val="Calibri"/>
      <family val="2"/>
    </font>
    <font>
      <sz val="14"/>
      <color indexed="8"/>
      <name val="Calibri"/>
      <family val="2"/>
    </font>
    <font>
      <sz val="14"/>
      <color indexed="8"/>
      <name val="Tahoma"/>
      <family val="2"/>
    </font>
    <font>
      <sz val="26"/>
      <color indexed="10"/>
      <name val="Calibri"/>
      <family val="2"/>
    </font>
    <font>
      <sz val="9"/>
      <color indexed="8"/>
      <name val="Arial"/>
      <family val="2"/>
    </font>
    <font>
      <sz val="9"/>
      <name val="Arial"/>
      <family val="2"/>
    </font>
    <font>
      <b/>
      <sz val="9"/>
      <name val="Arial"/>
      <family val="2"/>
    </font>
    <font>
      <b/>
      <sz val="9"/>
      <color indexed="8"/>
      <name val="Arial"/>
      <family val="2"/>
    </font>
    <font>
      <b/>
      <sz val="9"/>
      <color indexed="10"/>
      <name val="Arial"/>
      <family val="2"/>
    </font>
    <font>
      <b/>
      <sz val="12"/>
      <color indexed="10"/>
      <name val="Calibri"/>
      <family val="2"/>
    </font>
    <font>
      <sz val="9"/>
      <color indexed="8"/>
      <name val="Tahoma"/>
      <family val="2"/>
    </font>
    <font>
      <b/>
      <sz val="8"/>
      <color indexed="10"/>
      <name val="Calibri"/>
      <family val="2"/>
    </font>
    <font>
      <sz val="9"/>
      <name val="Verdana"/>
      <family val="2"/>
    </font>
    <font>
      <b/>
      <sz val="11"/>
      <name val="Calibri"/>
      <family val="2"/>
    </font>
    <font>
      <sz val="10"/>
      <color indexed="8"/>
      <name val="Tahoma"/>
      <family val="2"/>
    </font>
    <font>
      <sz val="10"/>
      <name val="Calibri"/>
      <family val="2"/>
    </font>
    <font>
      <sz val="10"/>
      <color indexed="8"/>
      <name val="Calibri"/>
      <family val="2"/>
    </font>
    <font>
      <sz val="7"/>
      <name val="Arial"/>
      <family val="2"/>
    </font>
    <font>
      <b/>
      <sz val="7"/>
      <color indexed="10"/>
      <name val="Arial"/>
      <family val="2"/>
    </font>
    <font>
      <sz val="8"/>
      <color indexed="10"/>
      <name val="Calibri"/>
      <family val="2"/>
    </font>
    <font>
      <b/>
      <sz val="9"/>
      <name val="Calibri"/>
      <family val="2"/>
    </font>
    <font>
      <b/>
      <sz val="9"/>
      <color indexed="1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Tahoma"/>
      <family val="2"/>
    </font>
    <font>
      <b/>
      <sz val="9"/>
      <color theme="1"/>
      <name val="Calibri"/>
      <family val="2"/>
    </font>
    <font>
      <sz val="11"/>
      <color rgb="FF000000"/>
      <name val="Tahoma"/>
      <family val="2"/>
    </font>
    <font>
      <sz val="16"/>
      <color theme="1"/>
      <name val="Tahoma"/>
      <family val="2"/>
    </font>
    <font>
      <sz val="16"/>
      <color theme="1"/>
      <name val="Calibri"/>
      <family val="2"/>
    </font>
    <font>
      <sz val="14"/>
      <color theme="1"/>
      <name val="Calibri"/>
      <family val="2"/>
    </font>
    <font>
      <sz val="14"/>
      <color theme="1"/>
      <name val="Tahoma"/>
      <family val="2"/>
    </font>
    <font>
      <sz val="26"/>
      <color rgb="FFFF0000"/>
      <name val="Calibri"/>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theme="0"/>
        <bgColor indexed="64"/>
      </patternFill>
    </fill>
    <fill>
      <patternFill patternType="solid">
        <fgColor rgb="FF002060"/>
        <bgColor indexed="64"/>
      </patternFill>
    </fill>
    <fill>
      <patternFill patternType="solid">
        <fgColor theme="0" tint="-0.3499799966812134"/>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62"/>
        <bgColor indexed="64"/>
      </patternFill>
    </fill>
    <fill>
      <patternFill patternType="solid">
        <fgColor rgb="FFFFFF00"/>
        <bgColor indexed="64"/>
      </patternFill>
    </fill>
    <fill>
      <patternFill patternType="solid">
        <fgColor indexed="51"/>
        <bgColor indexed="64"/>
      </patternFill>
    </fill>
    <fill>
      <patternFill patternType="solid">
        <fgColor indexed="55"/>
        <bgColor indexed="64"/>
      </patternFill>
    </fill>
    <fill>
      <patternFill patternType="solid">
        <fgColor theme="0" tint="-0.24997000396251678"/>
        <bgColor indexed="64"/>
      </patternFill>
    </fill>
    <fill>
      <patternFill patternType="solid">
        <fgColor indexed="18"/>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9"/>
      </left>
      <right style="thin">
        <color indexed="9"/>
      </right>
      <top style="thin">
        <color indexed="9"/>
      </top>
      <bottom style="thin">
        <color indexed="9"/>
      </bottom>
    </border>
    <border>
      <left style="thin"/>
      <right style="thin"/>
      <top style="thin"/>
      <bottom>
        <color indexed="63"/>
      </bottom>
    </border>
    <border>
      <left style="thin">
        <color indexed="9"/>
      </left>
      <right style="thin">
        <color indexed="9"/>
      </right>
      <top style="thin">
        <color indexed="9"/>
      </top>
      <bottom>
        <color indexed="63"/>
      </bottom>
    </border>
    <border>
      <left style="thin"/>
      <right style="thin"/>
      <top>
        <color indexed="63"/>
      </top>
      <bottom style="thin"/>
    </border>
    <border>
      <left style="thin"/>
      <right style="thin"/>
      <top/>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border>
    <border>
      <left style="thin"/>
      <right>
        <color indexed="63"/>
      </right>
      <top style="thin"/>
      <bottom style="thin"/>
    </border>
    <border>
      <left>
        <color indexed="63"/>
      </left>
      <right style="thin"/>
      <top style="thin"/>
      <bottom style="thin"/>
    </border>
    <border>
      <left style="thin">
        <color indexed="9"/>
      </left>
      <right>
        <color indexed="63"/>
      </right>
      <top style="thin">
        <color indexed="9"/>
      </top>
      <bottom style="thin"/>
    </border>
    <border>
      <left>
        <color indexed="63"/>
      </left>
      <right style="thin">
        <color indexed="9"/>
      </right>
      <top style="thin">
        <color indexed="9"/>
      </top>
      <bottom style="thin"/>
    </border>
    <border>
      <left>
        <color indexed="63"/>
      </left>
      <right>
        <color indexed="63"/>
      </right>
      <top>
        <color indexed="63"/>
      </top>
      <bottom style="thin"/>
    </border>
    <border>
      <left style="thin"/>
      <right>
        <color indexed="63"/>
      </right>
      <top style="thin">
        <color indexed="9"/>
      </top>
      <bottom style="thin"/>
    </border>
    <border>
      <left style="thin">
        <color indexed="9"/>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style="thin"/>
      <top>
        <color indexed="63"/>
      </top>
      <bottom>
        <color indexed="63"/>
      </bottom>
    </border>
    <border>
      <left>
        <color indexed="63"/>
      </left>
      <right>
        <color indexed="63"/>
      </right>
      <top style="thin">
        <color indexed="9"/>
      </top>
      <bottom style="thin">
        <color indexed="9"/>
      </bottom>
    </border>
    <border>
      <left style="thin"/>
      <right>
        <color indexed="63"/>
      </right>
      <top style="thin">
        <color indexed="9"/>
      </top>
      <bottom style="thin">
        <color indexed="9"/>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style="thin">
        <color indexed="9"/>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border>
    <border>
      <left/>
      <right/>
      <top style="medium"/>
      <bottom/>
    </border>
    <border>
      <left/>
      <right style="medium"/>
      <top style="medium"/>
      <bottom/>
    </border>
    <border>
      <left style="medium"/>
      <right style="thin"/>
      <top style="thin"/>
      <bottom style="thin"/>
    </border>
    <border>
      <left style="thin"/>
      <right style="medium"/>
      <top style="thin"/>
      <bottom style="thin"/>
    </border>
    <border>
      <left style="medium"/>
      <right/>
      <top/>
      <bottom/>
    </border>
    <border>
      <left/>
      <right style="medium"/>
      <top/>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style="medium"/>
    </border>
    <border>
      <left/>
      <right/>
      <top/>
      <bottom style="medium"/>
    </border>
    <border>
      <left/>
      <right style="medium"/>
      <top/>
      <bottom style="medium"/>
    </border>
    <border>
      <left style="thin"/>
      <right style="thin"/>
      <top style="thin">
        <color indexed="9"/>
      </top>
      <bottom/>
    </border>
    <border>
      <left style="thin"/>
      <right/>
      <top style="medium"/>
      <bottom style="thin"/>
    </border>
    <border>
      <left style="thin"/>
      <right/>
      <top style="thin"/>
      <bottom style="medium"/>
    </border>
    <border>
      <left style="thin"/>
      <right style="medium"/>
      <top style="thin"/>
      <bottom/>
    </border>
    <border>
      <left style="thin"/>
      <right style="medium"/>
      <top/>
      <bottom/>
    </border>
    <border>
      <left style="thin"/>
      <right style="medium"/>
      <top/>
      <bottom style="thin"/>
    </border>
    <border>
      <left style="medium"/>
      <right style="medium"/>
      <top style="medium"/>
      <bottom style="medium"/>
    </border>
    <border>
      <left/>
      <right style="thin">
        <color indexed="9"/>
      </right>
      <top/>
      <bottom/>
    </border>
    <border>
      <left/>
      <right style="thin">
        <color indexed="9"/>
      </right>
      <top/>
      <bottom style="thin"/>
    </border>
  </borders>
  <cellStyleXfs count="7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2" fillId="21" borderId="1" applyNumberFormat="0" applyAlignment="0" applyProtection="0"/>
    <xf numFmtId="0" fontId="73" fillId="22" borderId="2" applyNumberFormat="0" applyAlignment="0" applyProtection="0"/>
    <xf numFmtId="0" fontId="74" fillId="0" borderId="3" applyNumberFormat="0" applyFill="0" applyAlignment="0" applyProtection="0"/>
    <xf numFmtId="0" fontId="75" fillId="0" borderId="0" applyNumberFormat="0" applyFill="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6"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9"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7" fillId="31" borderId="0" applyNumberFormat="0" applyBorder="0" applyAlignment="0" applyProtection="0"/>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8" fillId="21" borderId="5"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75" fillId="0" borderId="8" applyNumberFormat="0" applyFill="0" applyAlignment="0" applyProtection="0"/>
    <xf numFmtId="0" fontId="84" fillId="0" borderId="9" applyNumberFormat="0" applyFill="0" applyAlignment="0" applyProtection="0"/>
  </cellStyleXfs>
  <cellXfs count="549">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12" fillId="33" borderId="11" xfId="0" applyFont="1" applyFill="1" applyBorder="1" applyAlignment="1" applyProtection="1">
      <alignment horizontal="center" vertical="center" wrapText="1"/>
      <protection/>
    </xf>
    <xf numFmtId="0" fontId="0" fillId="0" borderId="0" xfId="0" applyAlignment="1" applyProtection="1">
      <alignment vertical="center"/>
      <protection/>
    </xf>
    <xf numFmtId="0" fontId="15" fillId="33" borderId="10" xfId="0"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24" fillId="34" borderId="10" xfId="0" applyFont="1" applyFill="1" applyBorder="1" applyAlignment="1" applyProtection="1">
      <alignment horizontal="center" vertical="center" wrapText="1"/>
      <protection/>
    </xf>
    <xf numFmtId="0" fontId="24" fillId="34" borderId="10" xfId="0" applyFont="1" applyFill="1" applyBorder="1" applyAlignment="1" applyProtection="1">
      <alignment horizontal="justify" vertical="center" wrapText="1"/>
      <protection/>
    </xf>
    <xf numFmtId="0" fontId="85" fillId="34" borderId="10" xfId="0" applyFont="1" applyFill="1" applyBorder="1" applyAlignment="1" applyProtection="1">
      <alignment horizontal="center" vertical="center"/>
      <protection/>
    </xf>
    <xf numFmtId="0" fontId="85" fillId="34" borderId="12" xfId="0" applyFont="1" applyFill="1" applyBorder="1" applyAlignment="1" applyProtection="1">
      <alignment vertical="center" wrapText="1"/>
      <protection/>
    </xf>
    <xf numFmtId="0" fontId="85" fillId="34" borderId="12" xfId="0" applyFont="1" applyFill="1" applyBorder="1" applyAlignment="1" applyProtection="1">
      <alignment horizontal="center" vertical="center" wrapText="1"/>
      <protection/>
    </xf>
    <xf numFmtId="0" fontId="24" fillId="34" borderId="10" xfId="0" applyFont="1" applyFill="1" applyBorder="1" applyAlignment="1" applyProtection="1">
      <alignment horizontal="left" vertical="center" wrapText="1"/>
      <protection/>
    </xf>
    <xf numFmtId="9" fontId="23" fillId="0" borderId="10" xfId="0" applyNumberFormat="1" applyFont="1" applyBorder="1" applyAlignment="1" applyProtection="1">
      <alignment horizontal="center" vertical="center" wrapText="1"/>
      <protection/>
    </xf>
    <xf numFmtId="0" fontId="19" fillId="0" borderId="10" xfId="0" applyFont="1" applyFill="1" applyBorder="1" applyAlignment="1" applyProtection="1">
      <alignment vertical="center" wrapText="1"/>
      <protection locked="0"/>
    </xf>
    <xf numFmtId="0" fontId="24" fillId="34" borderId="10" xfId="0" applyFont="1" applyFill="1" applyBorder="1" applyAlignment="1" applyProtection="1">
      <alignment vertical="center" wrapText="1"/>
      <protection/>
    </xf>
    <xf numFmtId="0" fontId="85" fillId="34" borderId="10" xfId="0" applyFont="1" applyFill="1" applyBorder="1" applyAlignment="1" applyProtection="1">
      <alignment vertical="center" wrapText="1"/>
      <protection/>
    </xf>
    <xf numFmtId="0" fontId="85" fillId="34" borderId="10" xfId="0" applyFont="1" applyFill="1" applyBorder="1" applyAlignment="1" applyProtection="1">
      <alignment horizontal="center" vertical="center" wrapText="1"/>
      <protection/>
    </xf>
    <xf numFmtId="195" fontId="24" fillId="34" borderId="10" xfId="0" applyNumberFormat="1" applyFont="1" applyFill="1" applyBorder="1" applyAlignment="1" applyProtection="1">
      <alignment horizontal="center" vertical="center" wrapText="1"/>
      <protection/>
    </xf>
    <xf numFmtId="9" fontId="24" fillId="34" borderId="10" xfId="58" applyFont="1" applyFill="1" applyBorder="1" applyAlignment="1" applyProtection="1">
      <alignment horizontal="center" vertical="center" wrapText="1"/>
      <protection/>
    </xf>
    <xf numFmtId="200" fontId="24" fillId="34" borderId="10" xfId="48" applyNumberFormat="1" applyFont="1" applyFill="1" applyBorder="1" applyAlignment="1" applyProtection="1" quotePrefix="1">
      <alignment horizontal="center" vertical="center"/>
      <protection/>
    </xf>
    <xf numFmtId="195" fontId="24" fillId="35" borderId="10" xfId="0" applyNumberFormat="1" applyFont="1" applyFill="1" applyBorder="1" applyAlignment="1" applyProtection="1">
      <alignment horizontal="center" vertical="center" wrapText="1"/>
      <protection/>
    </xf>
    <xf numFmtId="0" fontId="85" fillId="36" borderId="12" xfId="0" applyFont="1" applyFill="1" applyBorder="1" applyAlignment="1" applyProtection="1">
      <alignment horizontal="center" vertical="center" wrapText="1"/>
      <protection/>
    </xf>
    <xf numFmtId="0" fontId="85" fillId="36" borderId="12" xfId="0" applyFont="1" applyFill="1" applyBorder="1" applyAlignment="1" applyProtection="1">
      <alignment vertical="center" wrapText="1"/>
      <protection/>
    </xf>
    <xf numFmtId="0" fontId="0" fillId="36" borderId="10" xfId="0" applyFill="1" applyBorder="1" applyAlignment="1" applyProtection="1">
      <alignment vertical="center"/>
      <protection/>
    </xf>
    <xf numFmtId="195" fontId="24" fillId="36" borderId="10" xfId="0" applyNumberFormat="1" applyFont="1" applyFill="1" applyBorder="1" applyAlignment="1" applyProtection="1">
      <alignment horizontal="center" vertical="center" wrapText="1"/>
      <protection/>
    </xf>
    <xf numFmtId="0" fontId="85" fillId="0" borderId="0" xfId="0" applyFont="1" applyAlignment="1" applyProtection="1">
      <alignment vertical="center"/>
      <protection/>
    </xf>
    <xf numFmtId="0" fontId="85" fillId="0" borderId="10" xfId="0" applyFont="1" applyBorder="1" applyAlignment="1" applyProtection="1">
      <alignment vertical="center"/>
      <protection/>
    </xf>
    <xf numFmtId="0" fontId="85" fillId="36" borderId="10" xfId="0" applyFont="1" applyFill="1" applyBorder="1" applyAlignment="1" applyProtection="1">
      <alignment vertical="center"/>
      <protection/>
    </xf>
    <xf numFmtId="0" fontId="85" fillId="35" borderId="10" xfId="0" applyFont="1" applyFill="1" applyBorder="1" applyAlignment="1" applyProtection="1">
      <alignment vertical="center"/>
      <protection/>
    </xf>
    <xf numFmtId="0" fontId="9" fillId="0" borderId="10" xfId="0" applyFont="1" applyBorder="1" applyAlignment="1" applyProtection="1">
      <alignment horizontal="center" vertical="center"/>
      <protection locked="0"/>
    </xf>
    <xf numFmtId="0" fontId="9" fillId="36" borderId="10" xfId="0" applyFont="1" applyFill="1" applyBorder="1" applyAlignment="1" applyProtection="1">
      <alignment horizontal="center" vertical="center"/>
      <protection locked="0"/>
    </xf>
    <xf numFmtId="0" fontId="9" fillId="35" borderId="10" xfId="0" applyFont="1" applyFill="1" applyBorder="1" applyAlignment="1" applyProtection="1">
      <alignment horizontal="center" vertical="center"/>
      <protection locked="0"/>
    </xf>
    <xf numFmtId="0" fontId="0" fillId="35" borderId="10" xfId="0" applyFill="1" applyBorder="1" applyAlignment="1" applyProtection="1">
      <alignment vertical="center"/>
      <protection locked="0"/>
    </xf>
    <xf numFmtId="195" fontId="27" fillId="0" borderId="10" xfId="59" applyNumberFormat="1" applyFont="1" applyFill="1" applyBorder="1" applyAlignment="1" applyProtection="1">
      <alignment horizontal="center" vertical="center" wrapText="1"/>
      <protection locked="0"/>
    </xf>
    <xf numFmtId="9" fontId="27" fillId="0" borderId="10" xfId="59" applyNumberFormat="1" applyFont="1" applyFill="1" applyBorder="1" applyAlignment="1" applyProtection="1">
      <alignment horizontal="center" vertical="center" wrapText="1"/>
      <protection locked="0"/>
    </xf>
    <xf numFmtId="0" fontId="4" fillId="37" borderId="10" xfId="0" applyFont="1" applyFill="1" applyBorder="1" applyAlignment="1" applyProtection="1">
      <alignment horizontal="center" vertical="center"/>
      <protection locked="0"/>
    </xf>
    <xf numFmtId="9" fontId="27" fillId="0" borderId="10" xfId="0" applyNumberFormat="1" applyFont="1" applyFill="1" applyBorder="1" applyAlignment="1" applyProtection="1">
      <alignment horizontal="center" vertical="center" wrapText="1"/>
      <protection locked="0"/>
    </xf>
    <xf numFmtId="0" fontId="27" fillId="37" borderId="10" xfId="0" applyFont="1" applyFill="1" applyBorder="1" applyAlignment="1" applyProtection="1">
      <alignment horizontal="center" vertical="center"/>
      <protection locked="0"/>
    </xf>
    <xf numFmtId="200" fontId="26" fillId="0" borderId="10" xfId="51" applyNumberFormat="1" applyFont="1" applyFill="1" applyBorder="1" applyAlignment="1" applyProtection="1">
      <alignment horizontal="right" vertical="center" wrapText="1"/>
      <protection locked="0"/>
    </xf>
    <xf numFmtId="9" fontId="27" fillId="37" borderId="10" xfId="59" applyNumberFormat="1" applyFont="1" applyFill="1" applyBorder="1" applyAlignment="1" applyProtection="1">
      <alignment horizontal="center" vertical="center" wrapText="1"/>
      <protection locked="0"/>
    </xf>
    <xf numFmtId="171" fontId="27" fillId="0" borderId="10" xfId="51" applyFont="1" applyFill="1" applyBorder="1" applyAlignment="1" applyProtection="1">
      <alignment horizontal="center" vertical="center" wrapText="1"/>
      <protection locked="0"/>
    </xf>
    <xf numFmtId="9" fontId="27" fillId="0" borderId="10" xfId="0" applyNumberFormat="1" applyFont="1" applyFill="1" applyBorder="1" applyAlignment="1" applyProtection="1">
      <alignment horizontal="center" vertical="center"/>
      <protection locked="0"/>
    </xf>
    <xf numFmtId="195" fontId="26" fillId="0" borderId="10" xfId="0" applyNumberFormat="1" applyFont="1" applyFill="1" applyBorder="1" applyAlignment="1" applyProtection="1">
      <alignment horizontal="right" vertical="center" wrapText="1"/>
      <protection locked="0"/>
    </xf>
    <xf numFmtId="0" fontId="5" fillId="0" borderId="10" xfId="0" applyFont="1" applyFill="1" applyBorder="1" applyAlignment="1" applyProtection="1">
      <alignment vertical="center"/>
      <protection locked="0"/>
    </xf>
    <xf numFmtId="0" fontId="0" fillId="0" borderId="10" xfId="0" applyFill="1" applyBorder="1" applyAlignment="1" applyProtection="1">
      <alignment vertical="center"/>
      <protection locked="0"/>
    </xf>
    <xf numFmtId="200" fontId="24" fillId="34" borderId="10" xfId="48" applyNumberFormat="1" applyFont="1" applyFill="1" applyBorder="1" applyAlignment="1" applyProtection="1">
      <alignment horizontal="center" vertical="center"/>
      <protection locked="0"/>
    </xf>
    <xf numFmtId="10" fontId="20" fillId="0" borderId="10" xfId="0" applyNumberFormat="1" applyFont="1" applyFill="1" applyBorder="1" applyAlignment="1" applyProtection="1">
      <alignment horizontal="center" vertical="center" wrapText="1"/>
      <protection locked="0"/>
    </xf>
    <xf numFmtId="9" fontId="0" fillId="0" borderId="10" xfId="0" applyNumberForma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35" borderId="10" xfId="0" applyFill="1" applyBorder="1" applyAlignment="1" applyProtection="1">
      <alignment horizontal="center" vertical="center"/>
      <protection locked="0"/>
    </xf>
    <xf numFmtId="0" fontId="85" fillId="34" borderId="10" xfId="0" applyFont="1" applyFill="1" applyBorder="1" applyAlignment="1" applyProtection="1">
      <alignment horizontal="justify" vertical="center" wrapText="1"/>
      <protection/>
    </xf>
    <xf numFmtId="0" fontId="85" fillId="34" borderId="12" xfId="0" applyFont="1" applyFill="1" applyBorder="1" applyAlignment="1" applyProtection="1">
      <alignment horizontal="justify" vertical="center" wrapText="1"/>
      <protection/>
    </xf>
    <xf numFmtId="9" fontId="0" fillId="0" borderId="10" xfId="0" applyNumberFormat="1" applyFill="1" applyBorder="1" applyAlignment="1" applyProtection="1">
      <alignment horizontal="center" vertical="center" wrapText="1"/>
      <protection locked="0"/>
    </xf>
    <xf numFmtId="0" fontId="85" fillId="35" borderId="10" xfId="0" applyFont="1" applyFill="1" applyBorder="1" applyAlignment="1" applyProtection="1">
      <alignment vertical="center"/>
      <protection locked="0"/>
    </xf>
    <xf numFmtId="0" fontId="85" fillId="36" borderId="10" xfId="0" applyFont="1" applyFill="1" applyBorder="1" applyAlignment="1" applyProtection="1">
      <alignment vertical="center"/>
      <protection locked="0"/>
    </xf>
    <xf numFmtId="0" fontId="85" fillId="0" borderId="10" xfId="0" applyFont="1" applyBorder="1" applyAlignment="1" applyProtection="1">
      <alignment vertical="center"/>
      <protection locked="0"/>
    </xf>
    <xf numFmtId="0" fontId="24" fillId="36" borderId="10" xfId="0" applyFont="1" applyFill="1" applyBorder="1" applyAlignment="1" applyProtection="1">
      <alignment horizontal="center" vertical="center"/>
      <protection locked="0"/>
    </xf>
    <xf numFmtId="0" fontId="24" fillId="37" borderId="10" xfId="0" applyFont="1" applyFill="1" applyBorder="1" applyAlignment="1" applyProtection="1">
      <alignment horizontal="left" vertical="center" wrapText="1"/>
      <protection locked="0"/>
    </xf>
    <xf numFmtId="0" fontId="23" fillId="34" borderId="10" xfId="0" applyFont="1" applyFill="1" applyBorder="1" applyAlignment="1" applyProtection="1">
      <alignment vertical="center" wrapText="1"/>
      <protection locked="0"/>
    </xf>
    <xf numFmtId="9" fontId="21" fillId="37" borderId="10" xfId="59" applyNumberFormat="1" applyFont="1" applyFill="1" applyBorder="1" applyAlignment="1" applyProtection="1">
      <alignment horizontal="center" vertical="center" wrapText="1"/>
      <protection locked="0"/>
    </xf>
    <xf numFmtId="0" fontId="29" fillId="38" borderId="10" xfId="0" applyFont="1" applyFill="1" applyBorder="1" applyAlignment="1" applyProtection="1">
      <alignment vertical="center" wrapText="1"/>
      <protection locked="0"/>
    </xf>
    <xf numFmtId="9" fontId="86" fillId="0" borderId="10" xfId="59"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horizontal="left" vertical="center" wrapText="1"/>
      <protection locked="0"/>
    </xf>
    <xf numFmtId="0" fontId="85" fillId="0" borderId="0" xfId="0" applyFont="1" applyAlignment="1" applyProtection="1">
      <alignment vertical="center"/>
      <protection locked="0"/>
    </xf>
    <xf numFmtId="0" fontId="24" fillId="34" borderId="10" xfId="0" applyFont="1" applyFill="1" applyBorder="1" applyAlignment="1" applyProtection="1">
      <alignment horizontal="left" vertical="center" wrapText="1"/>
      <protection locked="0"/>
    </xf>
    <xf numFmtId="195" fontId="24" fillId="36" borderId="10" xfId="0" applyNumberFormat="1" applyFont="1" applyFill="1" applyBorder="1" applyAlignment="1" applyProtection="1">
      <alignment horizontal="center" vertical="center" wrapText="1"/>
      <protection locked="0"/>
    </xf>
    <xf numFmtId="0" fontId="31" fillId="0" borderId="10" xfId="0" applyFont="1" applyFill="1" applyBorder="1" applyAlignment="1" applyProtection="1">
      <alignment horizontal="left" vertical="center" wrapText="1"/>
      <protection locked="0"/>
    </xf>
    <xf numFmtId="9" fontId="24" fillId="34" borderId="10" xfId="58" applyFont="1" applyFill="1" applyBorder="1" applyAlignment="1" applyProtection="1">
      <alignment horizontal="center" vertical="center" wrapText="1"/>
      <protection locked="0"/>
    </xf>
    <xf numFmtId="0" fontId="24" fillId="34" borderId="10" xfId="0" applyFont="1" applyFill="1" applyBorder="1" applyAlignment="1" applyProtection="1">
      <alignment horizontal="center" vertical="center"/>
      <protection locked="0"/>
    </xf>
    <xf numFmtId="195" fontId="24" fillId="35" borderId="10" xfId="0" applyNumberFormat="1"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5" fillId="33" borderId="11" xfId="0" applyFont="1" applyFill="1" applyBorder="1" applyAlignment="1" applyProtection="1">
      <alignment horizontal="center" vertical="center" wrapText="1"/>
      <protection locked="0"/>
    </xf>
    <xf numFmtId="0" fontId="0" fillId="38" borderId="0" xfId="0" applyFill="1" applyAlignment="1" applyProtection="1">
      <alignment horizontal="center" vertical="center"/>
      <protection locked="0"/>
    </xf>
    <xf numFmtId="0" fontId="0" fillId="38" borderId="0" xfId="0" applyFill="1" applyAlignment="1" applyProtection="1">
      <alignment vertical="center"/>
      <protection locked="0"/>
    </xf>
    <xf numFmtId="0" fontId="0" fillId="38" borderId="0" xfId="0" applyFill="1" applyAlignment="1" applyProtection="1">
      <alignment horizontal="left" vertical="center"/>
      <protection locked="0"/>
    </xf>
    <xf numFmtId="0" fontId="0" fillId="0" borderId="0" xfId="0" applyFill="1" applyAlignment="1" applyProtection="1">
      <alignment horizontal="left" vertical="center"/>
      <protection locked="0"/>
    </xf>
    <xf numFmtId="0" fontId="0" fillId="0" borderId="0" xfId="0" applyFill="1" applyAlignment="1" applyProtection="1">
      <alignment horizontal="center" vertical="center"/>
      <protection locked="0"/>
    </xf>
    <xf numFmtId="0" fontId="6" fillId="0" borderId="0" xfId="0" applyFont="1" applyFill="1" applyAlignment="1" applyProtection="1">
      <alignment horizontal="left" vertical="center"/>
      <protection locked="0"/>
    </xf>
    <xf numFmtId="0" fontId="6" fillId="0" borderId="0" xfId="0" applyFont="1" applyFill="1" applyAlignment="1" applyProtection="1">
      <alignment horizontal="center" vertical="center"/>
      <protection locked="0"/>
    </xf>
    <xf numFmtId="0" fontId="0" fillId="0" borderId="0" xfId="0" applyFill="1" applyAlignment="1" applyProtection="1">
      <alignment vertical="center"/>
      <protection locked="0"/>
    </xf>
    <xf numFmtId="0" fontId="13" fillId="38" borderId="0" xfId="0" applyFont="1" applyFill="1" applyAlignment="1" applyProtection="1">
      <alignment vertical="center"/>
      <protection locked="0"/>
    </xf>
    <xf numFmtId="0" fontId="5" fillId="33" borderId="12" xfId="0" applyFont="1" applyFill="1" applyBorder="1" applyAlignment="1" applyProtection="1">
      <alignment horizontal="center" vertical="center" wrapText="1"/>
      <protection locked="0"/>
    </xf>
    <xf numFmtId="0" fontId="85" fillId="34" borderId="10" xfId="0" applyFont="1" applyFill="1" applyBorder="1" applyAlignment="1" applyProtection="1">
      <alignment horizontal="justify" vertical="center" wrapText="1"/>
      <protection locked="0"/>
    </xf>
    <xf numFmtId="0" fontId="0" fillId="34" borderId="0" xfId="0" applyFill="1" applyAlignment="1" applyProtection="1">
      <alignment horizontal="justify" vertical="center"/>
      <protection locked="0"/>
    </xf>
    <xf numFmtId="169" fontId="4" fillId="34" borderId="10" xfId="48" applyNumberFormat="1" applyFont="1" applyFill="1" applyBorder="1" applyAlignment="1" applyProtection="1">
      <alignment horizontal="justify" vertical="center" wrapText="1"/>
      <protection locked="0"/>
    </xf>
    <xf numFmtId="0" fontId="13" fillId="34" borderId="0" xfId="0" applyFont="1" applyFill="1" applyAlignment="1" applyProtection="1">
      <alignment horizontal="justify" vertical="center"/>
      <protection locked="0"/>
    </xf>
    <xf numFmtId="0" fontId="24" fillId="34" borderId="10" xfId="0" applyFont="1" applyFill="1" applyBorder="1" applyAlignment="1" applyProtection="1">
      <alignment horizontal="justify" vertical="center" wrapText="1"/>
      <protection locked="0"/>
    </xf>
    <xf numFmtId="0" fontId="13" fillId="38" borderId="0" xfId="0" applyFont="1" applyFill="1" applyAlignment="1" applyProtection="1">
      <alignment vertical="center"/>
      <protection locked="0"/>
    </xf>
    <xf numFmtId="9" fontId="24" fillId="35" borderId="10" xfId="0" applyNumberFormat="1" applyFont="1" applyFill="1" applyBorder="1" applyAlignment="1" applyProtection="1">
      <alignment horizontal="center" vertical="center" wrapText="1"/>
      <protection locked="0"/>
    </xf>
    <xf numFmtId="0" fontId="24" fillId="35" borderId="10" xfId="56" applyFont="1" applyFill="1" applyBorder="1" applyAlignment="1" applyProtection="1">
      <alignment horizontal="justify" vertical="center" wrapText="1"/>
      <protection locked="0"/>
    </xf>
    <xf numFmtId="9" fontId="26" fillId="35" borderId="10" xfId="58" applyFont="1" applyFill="1" applyBorder="1" applyAlignment="1" applyProtection="1">
      <alignment horizontal="center" vertical="center" wrapText="1"/>
      <protection locked="0"/>
    </xf>
    <xf numFmtId="0" fontId="85" fillId="34" borderId="10" xfId="0" applyFont="1" applyFill="1" applyBorder="1" applyAlignment="1" applyProtection="1">
      <alignment horizontal="center" vertical="center" wrapText="1"/>
      <protection locked="0"/>
    </xf>
    <xf numFmtId="195" fontId="24" fillId="0" borderId="10" xfId="0" applyNumberFormat="1" applyFont="1" applyFill="1" applyBorder="1" applyAlignment="1" applyProtection="1">
      <alignment horizontal="center" vertical="center" wrapText="1"/>
      <protection/>
    </xf>
    <xf numFmtId="9" fontId="24" fillId="0" borderId="10" xfId="0" applyNumberFormat="1" applyFont="1" applyFill="1" applyBorder="1" applyAlignment="1" applyProtection="1">
      <alignment horizontal="center" vertical="center"/>
      <protection/>
    </xf>
    <xf numFmtId="0" fontId="24" fillId="0" borderId="10" xfId="0" applyFont="1" applyFill="1" applyBorder="1" applyAlignment="1" applyProtection="1">
      <alignment horizontal="center" vertical="center"/>
      <protection/>
    </xf>
    <xf numFmtId="10" fontId="24" fillId="0" borderId="10" xfId="0" applyNumberFormat="1" applyFont="1" applyFill="1" applyBorder="1" applyAlignment="1" applyProtection="1">
      <alignment horizontal="center" vertical="center"/>
      <protection/>
    </xf>
    <xf numFmtId="195" fontId="85" fillId="0" borderId="10" xfId="0" applyNumberFormat="1" applyFont="1" applyFill="1" applyBorder="1" applyAlignment="1" applyProtection="1">
      <alignment horizontal="center" vertical="center" wrapText="1"/>
      <protection/>
    </xf>
    <xf numFmtId="0" fontId="7" fillId="0" borderId="0" xfId="0" applyFont="1" applyAlignment="1" applyProtection="1">
      <alignment horizontal="center" vertical="center"/>
      <protection/>
    </xf>
    <xf numFmtId="0" fontId="85" fillId="36" borderId="10" xfId="0" applyFont="1" applyFill="1" applyBorder="1" applyAlignment="1" applyProtection="1">
      <alignment horizontal="justify" vertical="center" wrapText="1"/>
      <protection/>
    </xf>
    <xf numFmtId="0" fontId="85" fillId="35" borderId="10" xfId="0" applyFont="1" applyFill="1" applyBorder="1" applyAlignment="1" applyProtection="1">
      <alignment horizontal="justify" vertical="center" wrapText="1"/>
      <protection/>
    </xf>
    <xf numFmtId="0" fontId="23" fillId="0" borderId="10" xfId="0" applyFont="1" applyBorder="1" applyAlignment="1" applyProtection="1">
      <alignment horizontal="center" vertical="center"/>
      <protection/>
    </xf>
    <xf numFmtId="0" fontId="85" fillId="0" borderId="0" xfId="0" applyFont="1" applyAlignment="1" applyProtection="1">
      <alignment horizontal="center" vertical="center"/>
      <protection/>
    </xf>
    <xf numFmtId="0" fontId="30" fillId="33" borderId="11" xfId="0" applyFont="1" applyFill="1" applyBorder="1" applyAlignment="1" applyProtection="1">
      <alignment horizontal="center" vertical="center" wrapText="1"/>
      <protection/>
    </xf>
    <xf numFmtId="10" fontId="24" fillId="0" borderId="10" xfId="0" applyNumberFormat="1" applyFont="1" applyFill="1" applyBorder="1" applyAlignment="1" applyProtection="1">
      <alignment horizontal="center" vertical="center" wrapText="1"/>
      <protection/>
    </xf>
    <xf numFmtId="0" fontId="24" fillId="0" borderId="10" xfId="0" applyFont="1" applyFill="1" applyBorder="1" applyAlignment="1" applyProtection="1">
      <alignment horizontal="center" vertical="center" wrapText="1"/>
      <protection/>
    </xf>
    <xf numFmtId="9" fontId="24" fillId="0" borderId="10" xfId="0" applyNumberFormat="1" applyFont="1" applyFill="1" applyBorder="1" applyAlignment="1" applyProtection="1">
      <alignment horizontal="center" vertical="center" wrapText="1"/>
      <protection/>
    </xf>
    <xf numFmtId="0" fontId="85" fillId="36" borderId="10" xfId="0" applyFont="1" applyFill="1" applyBorder="1" applyAlignment="1" applyProtection="1">
      <alignment horizontal="center" vertical="center" wrapText="1"/>
      <protection/>
    </xf>
    <xf numFmtId="0" fontId="85" fillId="35" borderId="10" xfId="0" applyFont="1" applyFill="1" applyBorder="1" applyAlignment="1" applyProtection="1">
      <alignment horizontal="center" vertical="center" wrapText="1"/>
      <protection/>
    </xf>
    <xf numFmtId="0" fontId="9" fillId="0" borderId="0" xfId="0" applyFont="1" applyAlignment="1" applyProtection="1">
      <alignment horizontal="center" vertical="center"/>
      <protection locked="0"/>
    </xf>
    <xf numFmtId="0" fontId="5" fillId="33" borderId="13" xfId="0" applyFont="1" applyFill="1" applyBorder="1" applyAlignment="1" applyProtection="1">
      <alignment horizontal="center" vertical="center" wrapText="1"/>
      <protection locked="0"/>
    </xf>
    <xf numFmtId="0" fontId="5" fillId="33" borderId="11" xfId="0" applyFont="1" applyFill="1" applyBorder="1" applyAlignment="1" applyProtection="1">
      <alignment vertical="center"/>
      <protection locked="0"/>
    </xf>
    <xf numFmtId="0" fontId="5" fillId="33" borderId="11" xfId="0" applyFont="1" applyFill="1" applyBorder="1" applyAlignment="1" applyProtection="1">
      <alignment vertical="center"/>
      <protection/>
    </xf>
    <xf numFmtId="0" fontId="26" fillId="0" borderId="10" xfId="0" applyFont="1" applyFill="1" applyBorder="1" applyAlignment="1" applyProtection="1">
      <alignment horizontal="center" vertical="center" wrapText="1"/>
      <protection locked="0"/>
    </xf>
    <xf numFmtId="9" fontId="26" fillId="0" borderId="10" xfId="0" applyNumberFormat="1" applyFont="1" applyFill="1" applyBorder="1" applyAlignment="1" applyProtection="1">
      <alignment horizontal="center" vertical="center" wrapText="1"/>
      <protection locked="0"/>
    </xf>
    <xf numFmtId="0" fontId="85" fillId="0" borderId="10" xfId="0" applyFont="1" applyFill="1" applyBorder="1" applyAlignment="1" applyProtection="1">
      <alignment horizontal="center" vertical="center" wrapText="1"/>
      <protection/>
    </xf>
    <xf numFmtId="9" fontId="24" fillId="0" borderId="10" xfId="58" applyFont="1" applyFill="1" applyBorder="1" applyAlignment="1" applyProtection="1">
      <alignment horizontal="center" vertical="center" wrapText="1"/>
      <protection/>
    </xf>
    <xf numFmtId="0" fontId="7" fillId="0" borderId="0" xfId="0" applyFont="1" applyAlignment="1" applyProtection="1">
      <alignment vertical="center"/>
      <protection/>
    </xf>
    <xf numFmtId="0" fontId="87" fillId="34" borderId="10" xfId="0" applyFont="1" applyFill="1" applyBorder="1" applyAlignment="1" applyProtection="1">
      <alignment vertical="center" wrapText="1"/>
      <protection/>
    </xf>
    <xf numFmtId="0" fontId="24" fillId="34" borderId="12" xfId="0" applyFont="1" applyFill="1" applyBorder="1" applyAlignment="1" applyProtection="1">
      <alignment vertical="center" wrapText="1"/>
      <protection/>
    </xf>
    <xf numFmtId="0" fontId="24" fillId="36" borderId="12" xfId="0" applyFont="1" applyFill="1" applyBorder="1" applyAlignment="1" applyProtection="1">
      <alignment vertical="center" wrapText="1"/>
      <protection/>
    </xf>
    <xf numFmtId="0" fontId="85" fillId="36" borderId="10" xfId="0" applyFont="1" applyFill="1" applyBorder="1" applyAlignment="1" applyProtection="1">
      <alignment vertical="center" wrapText="1"/>
      <protection/>
    </xf>
    <xf numFmtId="0" fontId="29" fillId="38" borderId="10" xfId="0" applyFont="1" applyFill="1" applyBorder="1" applyAlignment="1" applyProtection="1">
      <alignment horizontal="justify" vertical="center" wrapText="1"/>
      <protection locked="0"/>
    </xf>
    <xf numFmtId="0" fontId="24" fillId="0" borderId="10" xfId="0" applyFont="1" applyFill="1" applyBorder="1" applyAlignment="1" applyProtection="1">
      <alignment vertical="center" wrapText="1"/>
      <protection/>
    </xf>
    <xf numFmtId="0" fontId="85" fillId="0" borderId="10" xfId="0" applyFont="1" applyFill="1" applyBorder="1" applyAlignment="1" applyProtection="1">
      <alignment vertical="center" wrapText="1"/>
      <protection/>
    </xf>
    <xf numFmtId="0" fontId="85" fillId="36" borderId="10" xfId="0" applyFont="1" applyFill="1" applyBorder="1" applyAlignment="1" applyProtection="1">
      <alignment vertical="center" wrapText="1"/>
      <protection locked="0"/>
    </xf>
    <xf numFmtId="0" fontId="32" fillId="38" borderId="10" xfId="0" applyNumberFormat="1" applyFont="1" applyFill="1" applyBorder="1" applyAlignment="1" applyProtection="1">
      <alignment horizontal="justify" vertical="center" wrapText="1"/>
      <protection locked="0"/>
    </xf>
    <xf numFmtId="0" fontId="24" fillId="34" borderId="12" xfId="0" applyFont="1" applyFill="1" applyBorder="1" applyAlignment="1" applyProtection="1">
      <alignment horizontal="left" vertical="center" wrapText="1"/>
      <protection/>
    </xf>
    <xf numFmtId="0" fontId="24" fillId="0" borderId="10" xfId="0" applyFont="1" applyFill="1" applyBorder="1" applyAlignment="1" applyProtection="1">
      <alignment horizontal="justify" vertical="center" wrapText="1"/>
      <protection locked="0"/>
    </xf>
    <xf numFmtId="0" fontId="29" fillId="38" borderId="10" xfId="0" applyNumberFormat="1" applyFont="1" applyFill="1" applyBorder="1" applyAlignment="1" applyProtection="1">
      <alignment horizontal="justify" vertical="center" wrapText="1"/>
      <protection locked="0"/>
    </xf>
    <xf numFmtId="0" fontId="85" fillId="35" borderId="12" xfId="0" applyFont="1" applyFill="1" applyBorder="1" applyAlignment="1" applyProtection="1">
      <alignment horizontal="center" vertical="center" wrapText="1"/>
      <protection/>
    </xf>
    <xf numFmtId="0" fontId="24" fillId="35" borderId="10" xfId="0" applyFont="1" applyFill="1" applyBorder="1" applyAlignment="1" applyProtection="1">
      <alignment horizontal="left" vertical="center" wrapText="1"/>
      <protection/>
    </xf>
    <xf numFmtId="0" fontId="85" fillId="35" borderId="10" xfId="0" applyFont="1" applyFill="1" applyBorder="1" applyAlignment="1" applyProtection="1">
      <alignment vertical="center" wrapText="1"/>
      <protection/>
    </xf>
    <xf numFmtId="0" fontId="24" fillId="34" borderId="14" xfId="0" applyFont="1" applyFill="1" applyBorder="1" applyAlignment="1" applyProtection="1">
      <alignment vertical="center" wrapText="1"/>
      <protection/>
    </xf>
    <xf numFmtId="0" fontId="25" fillId="0" borderId="12" xfId="0" applyFont="1" applyBorder="1" applyAlignment="1" applyProtection="1">
      <alignment horizontal="center" vertical="center"/>
      <protection/>
    </xf>
    <xf numFmtId="0" fontId="25" fillId="0" borderId="12" xfId="0" applyFont="1" applyBorder="1" applyAlignment="1" applyProtection="1">
      <alignment vertical="center" wrapText="1"/>
      <protection/>
    </xf>
    <xf numFmtId="0" fontId="25" fillId="0" borderId="12" xfId="0" applyFont="1" applyBorder="1" applyAlignment="1" applyProtection="1">
      <alignment horizontal="center" vertical="center" wrapText="1"/>
      <protection/>
    </xf>
    <xf numFmtId="0" fontId="25" fillId="38" borderId="12" xfId="0" applyFont="1" applyFill="1" applyBorder="1" applyAlignment="1" applyProtection="1">
      <alignment vertical="center" wrapText="1"/>
      <protection/>
    </xf>
    <xf numFmtId="0" fontId="25" fillId="38" borderId="12" xfId="0" applyFont="1" applyFill="1" applyBorder="1" applyAlignment="1" applyProtection="1">
      <alignment horizontal="center" vertical="center" wrapText="1"/>
      <protection/>
    </xf>
    <xf numFmtId="0" fontId="25" fillId="0" borderId="12" xfId="0" applyFont="1" applyFill="1" applyBorder="1" applyAlignment="1" applyProtection="1">
      <alignment horizontal="center" vertical="center" wrapText="1"/>
      <protection/>
    </xf>
    <xf numFmtId="0" fontId="25" fillId="0" borderId="12" xfId="0" applyFont="1" applyFill="1" applyBorder="1" applyAlignment="1" applyProtection="1">
      <alignment horizontal="justify" vertical="center" wrapText="1"/>
      <protection/>
    </xf>
    <xf numFmtId="0" fontId="25" fillId="0" borderId="10" xfId="0" applyFont="1" applyBorder="1" applyAlignment="1" applyProtection="1">
      <alignment vertical="center" wrapText="1"/>
      <protection/>
    </xf>
    <xf numFmtId="0" fontId="23" fillId="38" borderId="10" xfId="0" applyFont="1" applyFill="1" applyBorder="1" applyAlignment="1" applyProtection="1">
      <alignment vertical="center"/>
      <protection/>
    </xf>
    <xf numFmtId="0" fontId="23" fillId="38" borderId="10" xfId="0" applyFont="1" applyFill="1" applyBorder="1" applyAlignment="1" applyProtection="1">
      <alignment vertical="center" wrapText="1"/>
      <protection/>
    </xf>
    <xf numFmtId="0" fontId="23" fillId="0" borderId="10" xfId="0" applyFont="1" applyBorder="1" applyAlignment="1" applyProtection="1">
      <alignment vertical="center" wrapText="1"/>
      <protection/>
    </xf>
    <xf numFmtId="9" fontId="23" fillId="0" borderId="10" xfId="0" applyNumberFormat="1" applyFont="1" applyBorder="1" applyAlignment="1" applyProtection="1">
      <alignment vertical="center" wrapText="1"/>
      <protection locked="0"/>
    </xf>
    <xf numFmtId="0" fontId="25" fillId="0" borderId="12" xfId="0" applyFont="1" applyBorder="1" applyAlignment="1" applyProtection="1">
      <alignment vertical="center"/>
      <protection/>
    </xf>
    <xf numFmtId="0" fontId="23" fillId="34" borderId="10" xfId="0" applyFont="1" applyFill="1" applyBorder="1" applyAlignment="1" applyProtection="1">
      <alignment vertical="center" wrapText="1"/>
      <protection/>
    </xf>
    <xf numFmtId="0" fontId="85" fillId="38" borderId="10" xfId="0" applyFont="1" applyFill="1" applyBorder="1" applyAlignment="1" applyProtection="1">
      <alignment vertical="center"/>
      <protection/>
    </xf>
    <xf numFmtId="0" fontId="85" fillId="38" borderId="0" xfId="0" applyFont="1" applyFill="1" applyAlignment="1" applyProtection="1">
      <alignment vertical="center"/>
      <protection/>
    </xf>
    <xf numFmtId="0" fontId="23" fillId="0" borderId="15" xfId="0" applyFont="1" applyFill="1" applyBorder="1" applyAlignment="1" applyProtection="1">
      <alignment vertical="center" wrapText="1"/>
      <protection/>
    </xf>
    <xf numFmtId="0" fontId="85" fillId="34" borderId="10" xfId="0" applyFont="1" applyFill="1" applyBorder="1" applyAlignment="1" applyProtection="1">
      <alignment vertical="center"/>
      <protection/>
    </xf>
    <xf numFmtId="9" fontId="85" fillId="34" borderId="10" xfId="0" applyNumberFormat="1" applyFont="1" applyFill="1" applyBorder="1" applyAlignment="1" applyProtection="1">
      <alignment horizontal="center" vertical="center"/>
      <protection/>
    </xf>
    <xf numFmtId="9" fontId="9" fillId="34" borderId="0" xfId="0" applyNumberFormat="1" applyFont="1" applyFill="1" applyAlignment="1" applyProtection="1">
      <alignment horizontal="center" vertical="center"/>
      <protection locked="0"/>
    </xf>
    <xf numFmtId="0" fontId="0" fillId="34" borderId="0" xfId="0" applyFill="1" applyAlignment="1" applyProtection="1">
      <alignment vertical="center"/>
      <protection/>
    </xf>
    <xf numFmtId="9" fontId="85" fillId="34" borderId="12" xfId="0" applyNumberFormat="1" applyFont="1" applyFill="1" applyBorder="1" applyAlignment="1" applyProtection="1">
      <alignment horizontal="center" vertical="center"/>
      <protection/>
    </xf>
    <xf numFmtId="0" fontId="23" fillId="34" borderId="10" xfId="0" applyNumberFormat="1" applyFont="1" applyFill="1" applyBorder="1" applyAlignment="1" applyProtection="1">
      <alignment horizontal="center" vertical="center" wrapText="1"/>
      <protection/>
    </xf>
    <xf numFmtId="0" fontId="23" fillId="34" borderId="10" xfId="0" applyNumberFormat="1" applyFont="1" applyFill="1" applyBorder="1" applyAlignment="1" applyProtection="1">
      <alignment vertical="center" wrapText="1"/>
      <protection/>
    </xf>
    <xf numFmtId="0" fontId="23" fillId="34" borderId="10" xfId="0" applyNumberFormat="1" applyFont="1" applyFill="1" applyBorder="1" applyAlignment="1" applyProtection="1">
      <alignment horizontal="left" vertical="center" wrapText="1"/>
      <protection/>
    </xf>
    <xf numFmtId="0" fontId="29" fillId="34" borderId="10" xfId="0" applyNumberFormat="1" applyFont="1" applyFill="1" applyBorder="1" applyAlignment="1" applyProtection="1">
      <alignment horizontal="justify" vertical="center" wrapText="1"/>
      <protection locked="0"/>
    </xf>
    <xf numFmtId="0" fontId="14" fillId="0" borderId="0" xfId="0" applyFont="1" applyAlignment="1" applyProtection="1">
      <alignment horizontal="left" vertical="center"/>
      <protection locked="0"/>
    </xf>
    <xf numFmtId="0" fontId="88" fillId="35" borderId="10" xfId="0" applyFont="1" applyFill="1" applyBorder="1" applyAlignment="1" applyProtection="1">
      <alignment horizontal="center" vertical="center" wrapText="1"/>
      <protection locked="0"/>
    </xf>
    <xf numFmtId="0" fontId="85" fillId="35" borderId="10" xfId="0" applyFont="1" applyFill="1" applyBorder="1" applyAlignment="1" applyProtection="1">
      <alignment horizontal="center" vertical="center" wrapText="1"/>
      <protection locked="0"/>
    </xf>
    <xf numFmtId="0" fontId="85" fillId="35" borderId="10" xfId="0" applyFont="1" applyFill="1" applyBorder="1" applyAlignment="1" applyProtection="1">
      <alignment horizontal="justify" vertical="center" wrapText="1"/>
      <protection locked="0"/>
    </xf>
    <xf numFmtId="0" fontId="8" fillId="34" borderId="12" xfId="0" applyFont="1" applyFill="1" applyBorder="1" applyAlignment="1" applyProtection="1">
      <alignment vertical="center" wrapText="1"/>
      <protection locked="0"/>
    </xf>
    <xf numFmtId="0" fontId="28" fillId="34" borderId="12" xfId="0" applyFont="1" applyFill="1" applyBorder="1" applyAlignment="1" applyProtection="1">
      <alignment vertical="center" wrapText="1"/>
      <protection locked="0"/>
    </xf>
    <xf numFmtId="0" fontId="85" fillId="35" borderId="12" xfId="0" applyFont="1" applyFill="1" applyBorder="1" applyAlignment="1" applyProtection="1">
      <alignment horizontal="center" vertical="center" wrapText="1"/>
      <protection locked="0"/>
    </xf>
    <xf numFmtId="9" fontId="26" fillId="0" borderId="10" xfId="0" applyNumberFormat="1" applyFont="1" applyFill="1" applyBorder="1" applyAlignment="1" applyProtection="1">
      <alignment horizontal="center" vertical="center" wrapText="1"/>
      <protection/>
    </xf>
    <xf numFmtId="0" fontId="0" fillId="0" borderId="10" xfId="0" applyFill="1" applyBorder="1" applyAlignment="1" applyProtection="1">
      <alignment horizontal="center" vertical="center"/>
      <protection/>
    </xf>
    <xf numFmtId="0" fontId="88" fillId="35" borderId="10" xfId="0" applyFont="1" applyFill="1" applyBorder="1" applyAlignment="1" applyProtection="1">
      <alignment horizontal="center" vertical="center" wrapText="1"/>
      <protection/>
    </xf>
    <xf numFmtId="9" fontId="24" fillId="35" borderId="10" xfId="0" applyNumberFormat="1" applyFont="1" applyFill="1" applyBorder="1" applyAlignment="1" applyProtection="1">
      <alignment horizontal="center" vertical="center" wrapText="1"/>
      <protection/>
    </xf>
    <xf numFmtId="0" fontId="24" fillId="35" borderId="10" xfId="56" applyFont="1" applyFill="1" applyBorder="1" applyAlignment="1" applyProtection="1">
      <alignment horizontal="justify" vertical="center" wrapText="1"/>
      <protection/>
    </xf>
    <xf numFmtId="9" fontId="26" fillId="35" borderId="10" xfId="58" applyFont="1" applyFill="1" applyBorder="1" applyAlignment="1" applyProtection="1">
      <alignment horizontal="center" vertical="center" wrapText="1"/>
      <protection/>
    </xf>
    <xf numFmtId="0" fontId="0" fillId="35" borderId="10" xfId="0" applyFill="1" applyBorder="1" applyAlignment="1" applyProtection="1">
      <alignment horizontal="center" vertical="center"/>
      <protection/>
    </xf>
    <xf numFmtId="0" fontId="23" fillId="34" borderId="10" xfId="0" applyNumberFormat="1" applyFont="1" applyFill="1" applyBorder="1" applyAlignment="1" applyProtection="1">
      <alignment horizontal="justify" vertical="center" wrapText="1"/>
      <protection/>
    </xf>
    <xf numFmtId="0" fontId="89" fillId="34" borderId="10" xfId="0" applyFont="1" applyFill="1" applyBorder="1" applyAlignment="1" applyProtection="1">
      <alignment horizontal="center" vertical="center"/>
      <protection/>
    </xf>
    <xf numFmtId="0" fontId="90" fillId="34" borderId="10" xfId="0" applyFont="1" applyFill="1" applyBorder="1" applyAlignment="1" applyProtection="1">
      <alignment horizontal="center" vertical="center"/>
      <protection/>
    </xf>
    <xf numFmtId="0" fontId="85" fillId="34" borderId="10" xfId="0" applyNumberFormat="1" applyFont="1" applyFill="1" applyBorder="1" applyAlignment="1" applyProtection="1">
      <alignment horizontal="justify" vertical="center" wrapText="1"/>
      <protection/>
    </xf>
    <xf numFmtId="0" fontId="0" fillId="0" borderId="10" xfId="0" applyFill="1" applyBorder="1" applyAlignment="1" applyProtection="1">
      <alignment horizontal="center" vertical="center" wrapText="1"/>
      <protection/>
    </xf>
    <xf numFmtId="0" fontId="88" fillId="34" borderId="10" xfId="0" applyFont="1" applyFill="1" applyBorder="1" applyAlignment="1" applyProtection="1">
      <alignment horizontal="center" vertical="center"/>
      <protection/>
    </xf>
    <xf numFmtId="0" fontId="91" fillId="34" borderId="10" xfId="0" applyFont="1" applyFill="1" applyBorder="1" applyAlignment="1" applyProtection="1">
      <alignment horizontal="center" vertical="center"/>
      <protection/>
    </xf>
    <xf numFmtId="9" fontId="24" fillId="34" borderId="10" xfId="48" applyNumberFormat="1"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left" vertical="center" wrapText="1"/>
      <protection locked="0"/>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left" vertical="center" wrapText="1"/>
      <protection locked="0"/>
    </xf>
    <xf numFmtId="0" fontId="12" fillId="33" borderId="16" xfId="0" applyFont="1" applyFill="1" applyBorder="1" applyAlignment="1" applyProtection="1">
      <alignment horizontal="center" vertical="center" wrapText="1"/>
      <protection locked="0"/>
    </xf>
    <xf numFmtId="0" fontId="12" fillId="33" borderId="11" xfId="0" applyFont="1" applyFill="1" applyBorder="1" applyAlignment="1" applyProtection="1">
      <alignment horizontal="center" vertical="center" wrapText="1"/>
      <protection locked="0"/>
    </xf>
    <xf numFmtId="194" fontId="18" fillId="34" borderId="10" xfId="0" applyNumberFormat="1" applyFont="1" applyFill="1" applyBorder="1" applyAlignment="1" applyProtection="1">
      <alignment horizontal="center" vertical="center"/>
      <protection locked="0"/>
    </xf>
    <xf numFmtId="0" fontId="85" fillId="34" borderId="12" xfId="0" applyFont="1" applyFill="1" applyBorder="1" applyAlignment="1" applyProtection="1">
      <alignment horizontal="justify" vertical="center" wrapText="1"/>
      <protection locked="0"/>
    </xf>
    <xf numFmtId="0" fontId="88" fillId="34" borderId="10" xfId="0" applyFont="1" applyFill="1" applyBorder="1" applyAlignment="1" applyProtection="1">
      <alignment horizontal="center" vertical="center" wrapText="1"/>
      <protection locked="0"/>
    </xf>
    <xf numFmtId="9" fontId="24" fillId="34" borderId="10" xfId="0" applyNumberFormat="1" applyFont="1" applyFill="1" applyBorder="1" applyAlignment="1" applyProtection="1">
      <alignment horizontal="center" vertical="center" wrapText="1"/>
      <protection locked="0"/>
    </xf>
    <xf numFmtId="0" fontId="24" fillId="34" borderId="10" xfId="56" applyFont="1" applyFill="1" applyBorder="1" applyAlignment="1" applyProtection="1">
      <alignment horizontal="justify" vertical="center" wrapText="1"/>
      <protection locked="0"/>
    </xf>
    <xf numFmtId="0" fontId="5" fillId="33" borderId="10" xfId="0" applyFont="1" applyFill="1" applyBorder="1" applyAlignment="1" applyProtection="1">
      <alignment vertical="center"/>
      <protection locked="0"/>
    </xf>
    <xf numFmtId="200" fontId="24" fillId="34" borderId="10" xfId="48" applyNumberFormat="1" applyFont="1" applyFill="1" applyBorder="1" applyAlignment="1" applyProtection="1">
      <alignment horizontal="left" vertical="center" wrapText="1"/>
      <protection locked="0"/>
    </xf>
    <xf numFmtId="0" fontId="85" fillId="34" borderId="12" xfId="0" applyFont="1" applyFill="1" applyBorder="1" applyAlignment="1" applyProtection="1">
      <alignment horizontal="center" vertical="center" wrapText="1"/>
      <protection locked="0"/>
    </xf>
    <xf numFmtId="9" fontId="24" fillId="34" borderId="10" xfId="0" applyNumberFormat="1" applyFont="1" applyFill="1" applyBorder="1" applyAlignment="1" applyProtection="1">
      <alignment horizontal="justify" vertical="center" wrapText="1"/>
      <protection locked="0"/>
    </xf>
    <xf numFmtId="200" fontId="26" fillId="0" borderId="10" xfId="50" applyNumberFormat="1" applyFont="1" applyFill="1" applyBorder="1" applyAlignment="1" applyProtection="1">
      <alignment vertical="center" wrapText="1"/>
      <protection locked="0"/>
    </xf>
    <xf numFmtId="0" fontId="0" fillId="0" borderId="0" xfId="0" applyAlignment="1" applyProtection="1">
      <alignment horizontal="center" vertical="center"/>
      <protection locked="0"/>
    </xf>
    <xf numFmtId="0" fontId="0" fillId="0" borderId="10" xfId="0" applyBorder="1" applyAlignment="1" applyProtection="1">
      <alignment horizontal="center" vertical="center"/>
      <protection locked="0"/>
    </xf>
    <xf numFmtId="9" fontId="85" fillId="34" borderId="10" xfId="0" applyNumberFormat="1" applyFont="1" applyFill="1" applyBorder="1" applyAlignment="1" applyProtection="1">
      <alignment horizontal="center" vertical="center"/>
      <protection locked="0"/>
    </xf>
    <xf numFmtId="9" fontId="24" fillId="0" borderId="10" xfId="0" applyNumberFormat="1" applyFont="1" applyFill="1" applyBorder="1" applyAlignment="1" applyProtection="1">
      <alignment horizontal="center" vertical="center" wrapText="1"/>
      <protection locked="0"/>
    </xf>
    <xf numFmtId="10" fontId="24" fillId="0" borderId="10" xfId="0" applyNumberFormat="1" applyFont="1" applyFill="1" applyBorder="1" applyAlignment="1" applyProtection="1">
      <alignment horizontal="center" vertical="center" wrapText="1"/>
      <protection locked="0"/>
    </xf>
    <xf numFmtId="9" fontId="85" fillId="34" borderId="12" xfId="0" applyNumberFormat="1" applyFont="1" applyFill="1" applyBorder="1" applyAlignment="1" applyProtection="1">
      <alignment horizontal="center" vertical="center"/>
      <protection locked="0"/>
    </xf>
    <xf numFmtId="195" fontId="24" fillId="34" borderId="10" xfId="0" applyNumberFormat="1" applyFont="1" applyFill="1" applyBorder="1" applyAlignment="1" applyProtection="1">
      <alignment horizontal="center" vertical="center" wrapText="1"/>
      <protection locked="0"/>
    </xf>
    <xf numFmtId="0" fontId="85" fillId="34" borderId="10" xfId="0" applyFont="1" applyFill="1" applyBorder="1" applyAlignment="1" applyProtection="1">
      <alignment horizontal="justify" vertical="top" wrapText="1"/>
      <protection locked="0"/>
    </xf>
    <xf numFmtId="0" fontId="3" fillId="33" borderId="16"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locked="0"/>
    </xf>
    <xf numFmtId="0" fontId="12" fillId="33" borderId="13" xfId="0" applyFont="1" applyFill="1" applyBorder="1" applyAlignment="1" applyProtection="1">
      <alignment horizontal="center" vertical="center" wrapText="1"/>
      <protection locked="0"/>
    </xf>
    <xf numFmtId="0" fontId="12" fillId="33" borderId="17" xfId="0" applyFont="1" applyFill="1" applyBorder="1" applyAlignment="1" applyProtection="1">
      <alignment horizontal="center" vertical="center" wrapText="1"/>
      <protection locked="0"/>
    </xf>
    <xf numFmtId="0" fontId="14" fillId="0" borderId="0" xfId="0" applyFont="1" applyAlignment="1" applyProtection="1">
      <alignment horizontal="left" vertical="center"/>
      <protection locked="0"/>
    </xf>
    <xf numFmtId="0" fontId="16" fillId="33" borderId="12" xfId="0" applyFont="1" applyFill="1" applyBorder="1" applyAlignment="1" applyProtection="1">
      <alignment horizontal="center" vertical="center" wrapText="1"/>
      <protection locked="0"/>
    </xf>
    <xf numFmtId="0" fontId="16" fillId="33" borderId="14" xfId="0" applyFont="1" applyFill="1" applyBorder="1" applyAlignment="1" applyProtection="1">
      <alignment horizontal="center" vertical="center" wrapText="1"/>
      <protection locked="0"/>
    </xf>
    <xf numFmtId="0" fontId="17" fillId="33" borderId="18" xfId="0" applyFont="1" applyFill="1" applyBorder="1" applyAlignment="1" applyProtection="1">
      <alignment horizontal="center" vertical="center" wrapText="1"/>
      <protection locked="0"/>
    </xf>
    <xf numFmtId="0" fontId="17" fillId="33" borderId="19" xfId="0" applyFont="1" applyFill="1" applyBorder="1" applyAlignment="1" applyProtection="1">
      <alignment horizontal="center" vertical="center" wrapText="1"/>
      <protection locked="0"/>
    </xf>
    <xf numFmtId="0" fontId="15" fillId="33" borderId="20" xfId="0" applyFont="1" applyFill="1" applyBorder="1" applyAlignment="1" applyProtection="1">
      <alignment horizontal="center" vertical="center" wrapText="1"/>
      <protection locked="0"/>
    </xf>
    <xf numFmtId="0" fontId="15" fillId="33" borderId="21" xfId="0" applyFont="1" applyFill="1" applyBorder="1" applyAlignment="1" applyProtection="1">
      <alignment horizontal="center" vertical="center" wrapText="1"/>
      <protection locked="0"/>
    </xf>
    <xf numFmtId="0" fontId="5" fillId="33" borderId="22" xfId="0" applyFont="1" applyFill="1" applyBorder="1" applyAlignment="1" applyProtection="1">
      <alignment horizontal="center" vertical="center"/>
      <protection locked="0"/>
    </xf>
    <xf numFmtId="0" fontId="15" fillId="33" borderId="23" xfId="0" applyFont="1" applyFill="1" applyBorder="1" applyAlignment="1" applyProtection="1">
      <alignment horizontal="center" vertical="center" wrapText="1"/>
      <protection locked="0"/>
    </xf>
    <xf numFmtId="0" fontId="5" fillId="33" borderId="24" xfId="0" applyFont="1" applyFill="1" applyBorder="1" applyAlignment="1" applyProtection="1">
      <alignment horizontal="center" vertical="center"/>
      <protection locked="0"/>
    </xf>
    <xf numFmtId="0" fontId="5" fillId="33" borderId="16" xfId="0" applyFont="1" applyFill="1" applyBorder="1" applyAlignment="1" applyProtection="1">
      <alignment horizontal="center" vertical="center"/>
      <protection locked="0"/>
    </xf>
    <xf numFmtId="0" fontId="92" fillId="0" borderId="0" xfId="0" applyFont="1" applyAlignment="1" applyProtection="1">
      <alignment horizontal="left" vertical="center"/>
      <protection locked="0"/>
    </xf>
    <xf numFmtId="0" fontId="3" fillId="33" borderId="25" xfId="0" applyFont="1" applyFill="1" applyBorder="1" applyAlignment="1" applyProtection="1">
      <alignment horizontal="center" vertical="center" wrapText="1"/>
      <protection locked="0"/>
    </xf>
    <xf numFmtId="0" fontId="3" fillId="33" borderId="26" xfId="0" applyFont="1" applyFill="1" applyBorder="1" applyAlignment="1" applyProtection="1">
      <alignment horizontal="center" vertical="center" wrapText="1"/>
      <protection locked="0"/>
    </xf>
    <xf numFmtId="0" fontId="3" fillId="33" borderId="27"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25"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wrapText="1"/>
      <protection/>
    </xf>
    <xf numFmtId="0" fontId="15" fillId="33" borderId="29" xfId="0" applyFont="1" applyFill="1" applyBorder="1" applyAlignment="1" applyProtection="1">
      <alignment horizontal="center" vertical="center" wrapText="1"/>
      <protection/>
    </xf>
    <xf numFmtId="0" fontId="15" fillId="33" borderId="30" xfId="0" applyFont="1" applyFill="1" applyBorder="1" applyAlignment="1" applyProtection="1">
      <alignment horizontal="center" vertical="center" wrapText="1"/>
      <protection/>
    </xf>
    <xf numFmtId="0" fontId="15" fillId="33" borderId="31" xfId="0" applyFont="1" applyFill="1" applyBorder="1" applyAlignment="1" applyProtection="1">
      <alignment horizontal="center" vertical="center" wrapText="1"/>
      <protection/>
    </xf>
    <xf numFmtId="0" fontId="30" fillId="33" borderId="11" xfId="0" applyFont="1" applyFill="1" applyBorder="1" applyAlignment="1" applyProtection="1">
      <alignment horizontal="center" vertical="center" wrapText="1"/>
      <protection locked="0"/>
    </xf>
    <xf numFmtId="0" fontId="30" fillId="33" borderId="13" xfId="0" applyFont="1" applyFill="1" applyBorder="1" applyAlignment="1" applyProtection="1">
      <alignment horizontal="center" vertical="center" wrapText="1"/>
      <protection locked="0"/>
    </xf>
    <xf numFmtId="0" fontId="12" fillId="33" borderId="13" xfId="0" applyFont="1" applyFill="1" applyBorder="1" applyAlignment="1" applyProtection="1">
      <alignment horizontal="center" vertical="center" wrapText="1"/>
      <protection/>
    </xf>
    <xf numFmtId="0" fontId="12" fillId="33" borderId="17"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52" fillId="0" borderId="32" xfId="0" applyFont="1" applyBorder="1" applyAlignment="1">
      <alignment horizontal="center"/>
    </xf>
    <xf numFmtId="0" fontId="52" fillId="0" borderId="33" xfId="0" applyFont="1" applyBorder="1" applyAlignment="1">
      <alignment horizontal="center"/>
    </xf>
    <xf numFmtId="0" fontId="52" fillId="0" borderId="34" xfId="0" applyFont="1" applyBorder="1" applyAlignment="1">
      <alignment horizontal="center"/>
    </xf>
    <xf numFmtId="0" fontId="53" fillId="0" borderId="35" xfId="0" applyFont="1" applyBorder="1" applyAlignment="1">
      <alignment horizontal="center" wrapText="1"/>
    </xf>
    <xf numFmtId="0" fontId="53" fillId="0" borderId="36" xfId="0" applyFont="1" applyBorder="1" applyAlignment="1">
      <alignment horizontal="center" wrapText="1"/>
    </xf>
    <xf numFmtId="0" fontId="53" fillId="0" borderId="37" xfId="0" applyFont="1" applyBorder="1" applyAlignment="1">
      <alignment horizontal="center" wrapText="1"/>
    </xf>
    <xf numFmtId="0" fontId="53" fillId="0" borderId="35" xfId="0" applyFont="1" applyBorder="1" applyAlignment="1">
      <alignment horizontal="left" wrapText="1"/>
    </xf>
    <xf numFmtId="0" fontId="53" fillId="0" borderId="36" xfId="0" applyFont="1" applyBorder="1" applyAlignment="1">
      <alignment horizontal="left" wrapText="1"/>
    </xf>
    <xf numFmtId="0" fontId="53" fillId="0" borderId="37" xfId="0" applyFont="1" applyBorder="1" applyAlignment="1">
      <alignment horizontal="left" wrapText="1"/>
    </xf>
    <xf numFmtId="0" fontId="52" fillId="0" borderId="35" xfId="0" applyFont="1" applyBorder="1" applyAlignment="1">
      <alignment horizontal="center"/>
    </xf>
    <xf numFmtId="0" fontId="52" fillId="0" borderId="36" xfId="0" applyFont="1" applyBorder="1" applyAlignment="1">
      <alignment horizontal="center"/>
    </xf>
    <xf numFmtId="0" fontId="52" fillId="0" borderId="37" xfId="0" applyFont="1" applyBorder="1" applyAlignment="1">
      <alignment/>
    </xf>
    <xf numFmtId="0" fontId="52" fillId="0" borderId="37" xfId="0" applyFont="1" applyBorder="1" applyAlignment="1">
      <alignment horizontal="center"/>
    </xf>
    <xf numFmtId="0" fontId="52" fillId="0" borderId="35" xfId="0" applyFont="1" applyBorder="1" applyAlignment="1">
      <alignment horizontal="center" wrapText="1"/>
    </xf>
    <xf numFmtId="0" fontId="52" fillId="0" borderId="36" xfId="0" applyFont="1" applyBorder="1" applyAlignment="1">
      <alignment horizontal="center" wrapText="1"/>
    </xf>
    <xf numFmtId="0" fontId="52" fillId="0" borderId="37" xfId="0" applyFont="1" applyBorder="1" applyAlignment="1">
      <alignment horizontal="center" wrapText="1"/>
    </xf>
    <xf numFmtId="0" fontId="52" fillId="0" borderId="36" xfId="0" applyFont="1" applyBorder="1" applyAlignment="1">
      <alignment horizontal="center" wrapText="1"/>
    </xf>
    <xf numFmtId="0" fontId="53" fillId="0" borderId="36" xfId="0" applyFont="1" applyBorder="1" applyAlignment="1">
      <alignment horizontal="left" wrapText="1"/>
    </xf>
    <xf numFmtId="0" fontId="52" fillId="0" borderId="0" xfId="0" applyFont="1" applyAlignment="1">
      <alignment/>
    </xf>
    <xf numFmtId="0" fontId="52" fillId="0" borderId="0" xfId="0" applyFont="1" applyFill="1" applyAlignment="1">
      <alignment/>
    </xf>
    <xf numFmtId="0" fontId="52" fillId="39" borderId="0" xfId="0" applyFont="1" applyFill="1" applyAlignment="1">
      <alignment/>
    </xf>
    <xf numFmtId="0" fontId="52" fillId="0" borderId="38" xfId="0" applyFont="1" applyBorder="1" applyAlignment="1">
      <alignment horizontal="center"/>
    </xf>
    <xf numFmtId="0" fontId="52" fillId="0" borderId="10" xfId="0" applyFont="1" applyBorder="1" applyAlignment="1">
      <alignment horizontal="center"/>
    </xf>
    <xf numFmtId="0" fontId="52" fillId="0" borderId="39" xfId="0" applyFont="1" applyBorder="1" applyAlignment="1">
      <alignment horizontal="center"/>
    </xf>
    <xf numFmtId="0" fontId="53" fillId="0" borderId="40" xfId="0" applyFont="1" applyBorder="1" applyAlignment="1">
      <alignment horizontal="center" wrapText="1"/>
    </xf>
    <xf numFmtId="0" fontId="53" fillId="0" borderId="0" xfId="0" applyFont="1" applyBorder="1" applyAlignment="1">
      <alignment horizontal="center" wrapText="1"/>
    </xf>
    <xf numFmtId="0" fontId="53" fillId="0" borderId="41" xfId="0" applyFont="1" applyBorder="1" applyAlignment="1">
      <alignment horizontal="center" wrapText="1"/>
    </xf>
    <xf numFmtId="0" fontId="53" fillId="0" borderId="40" xfId="0" applyFont="1" applyBorder="1" applyAlignment="1">
      <alignment horizontal="left" wrapText="1"/>
    </xf>
    <xf numFmtId="0" fontId="53" fillId="0" borderId="0" xfId="0" applyFont="1" applyBorder="1" applyAlignment="1">
      <alignment horizontal="left" wrapText="1"/>
    </xf>
    <xf numFmtId="0" fontId="53" fillId="0" borderId="41" xfId="0" applyFont="1" applyBorder="1" applyAlignment="1">
      <alignment horizontal="left" wrapText="1"/>
    </xf>
    <xf numFmtId="0" fontId="52" fillId="0" borderId="40" xfId="0" applyFont="1" applyBorder="1" applyAlignment="1">
      <alignment horizontal="center"/>
    </xf>
    <xf numFmtId="0" fontId="52" fillId="0" borderId="0" xfId="0" applyFont="1" applyBorder="1" applyAlignment="1">
      <alignment horizontal="center"/>
    </xf>
    <xf numFmtId="0" fontId="52" fillId="0" borderId="41" xfId="0" applyFont="1" applyBorder="1" applyAlignment="1">
      <alignment/>
    </xf>
    <xf numFmtId="0" fontId="52" fillId="0" borderId="41" xfId="0" applyFont="1" applyBorder="1" applyAlignment="1">
      <alignment horizontal="center"/>
    </xf>
    <xf numFmtId="0" fontId="52" fillId="0" borderId="40" xfId="0" applyFont="1" applyBorder="1" applyAlignment="1">
      <alignment horizontal="center" wrapText="1"/>
    </xf>
    <xf numFmtId="0" fontId="52" fillId="0" borderId="0" xfId="0" applyFont="1" applyBorder="1" applyAlignment="1">
      <alignment horizontal="center" wrapText="1"/>
    </xf>
    <xf numFmtId="0" fontId="52" fillId="0" borderId="41" xfId="0" applyFont="1" applyBorder="1" applyAlignment="1">
      <alignment horizontal="center" wrapText="1"/>
    </xf>
    <xf numFmtId="0" fontId="52" fillId="0" borderId="0" xfId="0" applyFont="1" applyBorder="1" applyAlignment="1">
      <alignment horizontal="center" wrapText="1"/>
    </xf>
    <xf numFmtId="0" fontId="53" fillId="0" borderId="0" xfId="0" applyFont="1" applyBorder="1" applyAlignment="1">
      <alignment horizontal="left" wrapText="1"/>
    </xf>
    <xf numFmtId="0" fontId="52" fillId="0" borderId="42" xfId="0" applyFont="1" applyBorder="1" applyAlignment="1">
      <alignment horizontal="center"/>
    </xf>
    <xf numFmtId="0" fontId="52" fillId="0" borderId="43" xfId="0" applyFont="1" applyBorder="1" applyAlignment="1">
      <alignment horizontal="center"/>
    </xf>
    <xf numFmtId="0" fontId="52" fillId="0" borderId="44" xfId="0" applyFont="1" applyBorder="1" applyAlignment="1">
      <alignment horizontal="center"/>
    </xf>
    <xf numFmtId="0" fontId="53" fillId="0" borderId="45" xfId="0" applyFont="1" applyBorder="1" applyAlignment="1">
      <alignment horizontal="center" wrapText="1"/>
    </xf>
    <xf numFmtId="0" fontId="53" fillId="0" borderId="46" xfId="0" applyFont="1" applyBorder="1" applyAlignment="1">
      <alignment horizontal="center" wrapText="1"/>
    </xf>
    <xf numFmtId="0" fontId="53" fillId="0" borderId="47" xfId="0" applyFont="1" applyBorder="1" applyAlignment="1">
      <alignment horizontal="center" wrapText="1"/>
    </xf>
    <xf numFmtId="0" fontId="53" fillId="0" borderId="45" xfId="0" applyFont="1" applyBorder="1" applyAlignment="1">
      <alignment horizontal="left" wrapText="1"/>
    </xf>
    <xf numFmtId="0" fontId="53" fillId="0" borderId="46" xfId="0" applyFont="1" applyBorder="1" applyAlignment="1">
      <alignment horizontal="left" wrapText="1"/>
    </xf>
    <xf numFmtId="0" fontId="53" fillId="0" borderId="47" xfId="0" applyFont="1" applyBorder="1" applyAlignment="1">
      <alignment horizontal="left" wrapText="1"/>
    </xf>
    <xf numFmtId="0" fontId="52" fillId="0" borderId="45" xfId="0" applyFont="1" applyBorder="1" applyAlignment="1">
      <alignment horizontal="center"/>
    </xf>
    <xf numFmtId="0" fontId="52" fillId="0" borderId="46" xfId="0" applyFont="1" applyBorder="1" applyAlignment="1">
      <alignment horizontal="center"/>
    </xf>
    <xf numFmtId="0" fontId="52" fillId="0" borderId="47" xfId="0" applyFont="1" applyBorder="1" applyAlignment="1">
      <alignment/>
    </xf>
    <xf numFmtId="0" fontId="52" fillId="0" borderId="47" xfId="0" applyFont="1" applyBorder="1" applyAlignment="1">
      <alignment horizontal="center"/>
    </xf>
    <xf numFmtId="0" fontId="52" fillId="0" borderId="45" xfId="0" applyFont="1" applyBorder="1" applyAlignment="1">
      <alignment horizontal="center" wrapText="1"/>
    </xf>
    <xf numFmtId="0" fontId="52" fillId="0" borderId="46" xfId="0" applyFont="1" applyBorder="1" applyAlignment="1">
      <alignment horizontal="center" wrapText="1"/>
    </xf>
    <xf numFmtId="0" fontId="52" fillId="0" borderId="47" xfId="0" applyFont="1" applyBorder="1" applyAlignment="1">
      <alignment horizontal="center" wrapText="1"/>
    </xf>
    <xf numFmtId="0" fontId="52" fillId="0" borderId="46" xfId="0" applyFont="1" applyBorder="1" applyAlignment="1">
      <alignment horizontal="center" wrapText="1"/>
    </xf>
    <xf numFmtId="0" fontId="53" fillId="0" borderId="46" xfId="0" applyFont="1" applyBorder="1" applyAlignment="1">
      <alignment horizontal="left" wrapText="1"/>
    </xf>
    <xf numFmtId="0" fontId="0" fillId="0" borderId="0" xfId="0" applyFill="1" applyAlignment="1" applyProtection="1">
      <alignment vertical="center"/>
      <protection/>
    </xf>
    <xf numFmtId="0" fontId="6" fillId="0" borderId="0" xfId="0" applyFont="1" applyFill="1" applyAlignment="1" applyProtection="1">
      <alignment horizontal="center" vertical="center"/>
      <protection/>
    </xf>
    <xf numFmtId="0" fontId="6" fillId="0" borderId="0" xfId="0" applyFont="1" applyFill="1" applyAlignment="1" applyProtection="1">
      <alignment vertical="center"/>
      <protection/>
    </xf>
    <xf numFmtId="0" fontId="0" fillId="39" borderId="0" xfId="0" applyFill="1" applyAlignment="1" applyProtection="1">
      <alignment vertical="center"/>
      <protection/>
    </xf>
    <xf numFmtId="0" fontId="3" fillId="33" borderId="0"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3" fillId="33" borderId="2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9" borderId="10" xfId="0" applyFont="1" applyFill="1" applyBorder="1" applyAlignment="1" applyProtection="1">
      <alignment horizontal="center" vertical="center" wrapText="1"/>
      <protection/>
    </xf>
    <xf numFmtId="194" fontId="57" fillId="39" borderId="10" xfId="0" applyNumberFormat="1" applyFont="1" applyFill="1" applyBorder="1" applyAlignment="1" applyProtection="1">
      <alignment horizontal="center" vertical="center"/>
      <protection/>
    </xf>
    <xf numFmtId="0" fontId="27" fillId="0" borderId="12" xfId="0" applyFont="1" applyFill="1" applyBorder="1" applyAlignment="1" applyProtection="1">
      <alignment horizontal="center" vertical="center" wrapText="1"/>
      <protection/>
    </xf>
    <xf numFmtId="0" fontId="58" fillId="0" borderId="12" xfId="0" applyFont="1" applyFill="1" applyBorder="1" applyAlignment="1" applyProtection="1">
      <alignment horizontal="center" vertical="center" wrapText="1"/>
      <protection/>
    </xf>
    <xf numFmtId="0" fontId="4" fillId="0" borderId="48"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9" fontId="4" fillId="0" borderId="12" xfId="0" applyNumberFormat="1" applyFont="1" applyFill="1" applyBorder="1" applyAlignment="1" applyProtection="1">
      <alignment horizontal="center" vertical="center" wrapText="1"/>
      <protection/>
    </xf>
    <xf numFmtId="10" fontId="27" fillId="0" borderId="12" xfId="0" applyNumberFormat="1" applyFont="1" applyFill="1" applyBorder="1" applyAlignment="1" applyProtection="1">
      <alignment horizontal="center" vertical="center" wrapText="1"/>
      <protection locked="0"/>
    </xf>
    <xf numFmtId="169" fontId="4" fillId="0" borderId="12" xfId="50" applyNumberFormat="1" applyFont="1" applyFill="1" applyBorder="1" applyAlignment="1" applyProtection="1">
      <alignment horizontal="center" vertical="center" wrapText="1"/>
      <protection/>
    </xf>
    <xf numFmtId="169" fontId="4" fillId="34" borderId="12" xfId="50" applyNumberFormat="1" applyFont="1" applyFill="1" applyBorder="1" applyAlignment="1" applyProtection="1">
      <alignment horizontal="center" vertical="center" wrapText="1"/>
      <protection/>
    </xf>
    <xf numFmtId="0" fontId="28" fillId="34" borderId="12" xfId="0" applyFont="1" applyFill="1" applyBorder="1" applyAlignment="1" applyProtection="1">
      <alignment horizontal="left" vertical="center" wrapText="1" indent="1"/>
      <protection locked="0"/>
    </xf>
    <xf numFmtId="0" fontId="8" fillId="34" borderId="12" xfId="0" applyFont="1" applyFill="1" applyBorder="1" applyAlignment="1" applyProtection="1">
      <alignment horizontal="left" vertical="center" wrapText="1" indent="1"/>
      <protection locked="0"/>
    </xf>
    <xf numFmtId="0" fontId="59" fillId="34" borderId="12" xfId="0" applyFont="1" applyFill="1" applyBorder="1" applyAlignment="1" applyProtection="1">
      <alignment horizontal="left" vertical="center" wrapText="1" indent="1"/>
      <protection locked="0"/>
    </xf>
    <xf numFmtId="0" fontId="60" fillId="38" borderId="32" xfId="0" applyFont="1" applyFill="1" applyBorder="1" applyAlignment="1" applyProtection="1">
      <alignment vertical="center"/>
      <protection/>
    </xf>
    <xf numFmtId="3" fontId="9" fillId="38" borderId="33" xfId="0" applyNumberFormat="1" applyFont="1" applyFill="1" applyBorder="1" applyAlignment="1" applyProtection="1">
      <alignment horizontal="center" vertical="center"/>
      <protection/>
    </xf>
    <xf numFmtId="3" fontId="9" fillId="0" borderId="33" xfId="0" applyNumberFormat="1" applyFont="1" applyFill="1" applyBorder="1" applyAlignment="1" applyProtection="1">
      <alignment horizontal="center" vertical="center"/>
      <protection/>
    </xf>
    <xf numFmtId="3" fontId="9" fillId="0" borderId="49" xfId="0" applyNumberFormat="1" applyFont="1" applyFill="1" applyBorder="1" applyAlignment="1" applyProtection="1">
      <alignment horizontal="center" vertical="center"/>
      <protection/>
    </xf>
    <xf numFmtId="169" fontId="0" fillId="0" borderId="10" xfId="0" applyNumberFormat="1" applyFill="1" applyBorder="1" applyAlignment="1" applyProtection="1">
      <alignment vertical="center"/>
      <protection/>
    </xf>
    <xf numFmtId="169" fontId="0" fillId="0" borderId="0" xfId="0" applyNumberFormat="1" applyFill="1" applyAlignment="1" applyProtection="1">
      <alignment vertical="center"/>
      <protection/>
    </xf>
    <xf numFmtId="169" fontId="0" fillId="39" borderId="0" xfId="0" applyNumberFormat="1" applyFill="1" applyAlignment="1" applyProtection="1">
      <alignment vertical="center"/>
      <protection/>
    </xf>
    <xf numFmtId="169" fontId="4" fillId="0" borderId="10" xfId="50" applyNumberFormat="1" applyFont="1" applyFill="1" applyBorder="1" applyAlignment="1" applyProtection="1">
      <alignment horizontal="center" vertical="center" wrapText="1"/>
      <protection locked="0"/>
    </xf>
    <xf numFmtId="0" fontId="27" fillId="0" borderId="15" xfId="0" applyFont="1" applyFill="1" applyBorder="1" applyAlignment="1" applyProtection="1">
      <alignment horizontal="center" vertical="center" wrapText="1"/>
      <protection/>
    </xf>
    <xf numFmtId="0" fontId="58" fillId="0" borderId="15"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9" fontId="4" fillId="0" borderId="15" xfId="0" applyNumberFormat="1" applyFont="1" applyFill="1" applyBorder="1" applyAlignment="1" applyProtection="1">
      <alignment horizontal="center" vertical="center" wrapText="1"/>
      <protection/>
    </xf>
    <xf numFmtId="10" fontId="27" fillId="0" borderId="15" xfId="0" applyNumberFormat="1" applyFont="1" applyFill="1" applyBorder="1" applyAlignment="1" applyProtection="1">
      <alignment horizontal="center" vertical="center" wrapText="1"/>
      <protection locked="0"/>
    </xf>
    <xf numFmtId="169" fontId="4" fillId="0" borderId="15" xfId="50" applyNumberFormat="1" applyFont="1" applyFill="1" applyBorder="1" applyAlignment="1" applyProtection="1">
      <alignment horizontal="center" vertical="center" wrapText="1"/>
      <protection/>
    </xf>
    <xf numFmtId="169" fontId="4" fillId="34" borderId="15" xfId="50" applyNumberFormat="1" applyFont="1" applyFill="1" applyBorder="1" applyAlignment="1" applyProtection="1">
      <alignment horizontal="center" vertical="center" wrapText="1"/>
      <protection/>
    </xf>
    <xf numFmtId="0" fontId="28" fillId="34" borderId="15" xfId="0" applyFont="1" applyFill="1" applyBorder="1" applyAlignment="1" applyProtection="1">
      <alignment horizontal="left" vertical="center" wrapText="1" indent="1"/>
      <protection locked="0"/>
    </xf>
    <xf numFmtId="0" fontId="8" fillId="34" borderId="15" xfId="0" applyFont="1" applyFill="1" applyBorder="1" applyAlignment="1" applyProtection="1">
      <alignment horizontal="left" vertical="center" wrapText="1" indent="1"/>
      <protection locked="0"/>
    </xf>
    <xf numFmtId="0" fontId="60" fillId="38" borderId="38" xfId="0" applyFont="1" applyFill="1" applyBorder="1" applyAlignment="1" applyProtection="1">
      <alignment vertical="center"/>
      <protection/>
    </xf>
    <xf numFmtId="3" fontId="9" fillId="38" borderId="10" xfId="0" applyNumberFormat="1" applyFont="1" applyFill="1" applyBorder="1" applyAlignment="1" applyProtection="1">
      <alignment horizontal="center" vertical="center"/>
      <protection/>
    </xf>
    <xf numFmtId="3" fontId="9" fillId="0" borderId="10" xfId="0" applyNumberFormat="1" applyFont="1" applyFill="1" applyBorder="1" applyAlignment="1" applyProtection="1">
      <alignment horizontal="center" vertical="center"/>
      <protection/>
    </xf>
    <xf numFmtId="3" fontId="9" fillId="0" borderId="18" xfId="0" applyNumberFormat="1" applyFont="1" applyFill="1" applyBorder="1" applyAlignment="1" applyProtection="1">
      <alignment horizontal="center" vertical="center"/>
      <protection/>
    </xf>
    <xf numFmtId="0" fontId="9" fillId="38" borderId="38" xfId="0" applyFont="1" applyFill="1" applyBorder="1" applyAlignment="1" applyProtection="1">
      <alignment/>
      <protection/>
    </xf>
    <xf numFmtId="0" fontId="61" fillId="38" borderId="38" xfId="0" applyFont="1" applyFill="1" applyBorder="1" applyAlignment="1" applyProtection="1">
      <alignment/>
      <protection/>
    </xf>
    <xf numFmtId="3" fontId="61" fillId="38" borderId="10" xfId="0" applyNumberFormat="1" applyFont="1" applyFill="1" applyBorder="1" applyAlignment="1" applyProtection="1">
      <alignment horizontal="center" vertical="center"/>
      <protection/>
    </xf>
    <xf numFmtId="3" fontId="61" fillId="0" borderId="10" xfId="0" applyNumberFormat="1" applyFont="1" applyFill="1" applyBorder="1" applyAlignment="1" applyProtection="1">
      <alignment horizontal="center" vertical="center"/>
      <protection/>
    </xf>
    <xf numFmtId="3" fontId="61" fillId="0" borderId="18" xfId="0" applyNumberFormat="1" applyFont="1" applyFill="1" applyBorder="1" applyAlignment="1" applyProtection="1">
      <alignment horizontal="center" vertical="center"/>
      <protection/>
    </xf>
    <xf numFmtId="0" fontId="27" fillId="0" borderId="14" xfId="0" applyFont="1" applyFill="1" applyBorder="1" applyAlignment="1" applyProtection="1">
      <alignment horizontal="center" vertical="center" wrapText="1"/>
      <protection/>
    </xf>
    <xf numFmtId="0" fontId="58" fillId="0" borderId="14"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9" fontId="4" fillId="0" borderId="14" xfId="0" applyNumberFormat="1" applyFont="1" applyFill="1" applyBorder="1" applyAlignment="1" applyProtection="1">
      <alignment horizontal="center" vertical="center" wrapText="1"/>
      <protection/>
    </xf>
    <xf numFmtId="10" fontId="27" fillId="0" borderId="14" xfId="0" applyNumberFormat="1" applyFont="1" applyFill="1" applyBorder="1" applyAlignment="1" applyProtection="1">
      <alignment horizontal="center" vertical="center" wrapText="1"/>
      <protection locked="0"/>
    </xf>
    <xf numFmtId="169" fontId="4" fillId="0" borderId="14" xfId="50" applyNumberFormat="1" applyFont="1" applyFill="1" applyBorder="1" applyAlignment="1" applyProtection="1">
      <alignment horizontal="center" vertical="center" wrapText="1"/>
      <protection/>
    </xf>
    <xf numFmtId="169" fontId="4" fillId="34" borderId="14" xfId="50" applyNumberFormat="1" applyFont="1" applyFill="1" applyBorder="1" applyAlignment="1" applyProtection="1">
      <alignment horizontal="center" vertical="center" wrapText="1"/>
      <protection/>
    </xf>
    <xf numFmtId="0" fontId="28" fillId="34" borderId="14" xfId="0" applyFont="1" applyFill="1" applyBorder="1" applyAlignment="1" applyProtection="1">
      <alignment horizontal="left" vertical="center" wrapText="1" indent="1"/>
      <protection locked="0"/>
    </xf>
    <xf numFmtId="0" fontId="8" fillId="34" borderId="14" xfId="0" applyFont="1" applyFill="1" applyBorder="1" applyAlignment="1" applyProtection="1">
      <alignment horizontal="left" vertical="center" wrapText="1" indent="1"/>
      <protection locked="0"/>
    </xf>
    <xf numFmtId="0" fontId="9" fillId="38" borderId="42" xfId="0" applyFont="1" applyFill="1" applyBorder="1" applyAlignment="1" applyProtection="1">
      <alignment/>
      <protection/>
    </xf>
    <xf numFmtId="3" fontId="9" fillId="38" borderId="43" xfId="0" applyNumberFormat="1" applyFont="1" applyFill="1" applyBorder="1" applyAlignment="1" applyProtection="1">
      <alignment horizontal="center" vertical="center"/>
      <protection/>
    </xf>
    <xf numFmtId="3" fontId="9" fillId="0" borderId="43" xfId="0" applyNumberFormat="1" applyFont="1" applyFill="1" applyBorder="1" applyAlignment="1" applyProtection="1">
      <alignment horizontal="center" vertical="center"/>
      <protection/>
    </xf>
    <xf numFmtId="3" fontId="9" fillId="0" borderId="5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locked="0"/>
    </xf>
    <xf numFmtId="0" fontId="4" fillId="0" borderId="15" xfId="0" applyNumberFormat="1" applyFont="1" applyFill="1" applyBorder="1" applyAlignment="1" applyProtection="1">
      <alignment horizontal="center" vertical="center" wrapText="1"/>
      <protection/>
    </xf>
    <xf numFmtId="0" fontId="27" fillId="0" borderId="15" xfId="0" applyNumberFormat="1" applyFont="1" applyFill="1" applyBorder="1" applyAlignment="1" applyProtection="1">
      <alignment horizontal="center" vertical="center" wrapText="1"/>
      <protection locked="0"/>
    </xf>
    <xf numFmtId="0" fontId="4"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locked="0"/>
    </xf>
    <xf numFmtId="0" fontId="4" fillId="0" borderId="12" xfId="0" applyFont="1" applyFill="1" applyBorder="1" applyAlignment="1" applyProtection="1">
      <alignment horizontal="left" vertical="center" wrapText="1" indent="1"/>
      <protection/>
    </xf>
    <xf numFmtId="10" fontId="4" fillId="0" borderId="12" xfId="0" applyNumberFormat="1" applyFont="1" applyFill="1" applyBorder="1" applyAlignment="1" applyProtection="1">
      <alignment horizontal="center" vertical="center" wrapText="1"/>
      <protection/>
    </xf>
    <xf numFmtId="0" fontId="8" fillId="34" borderId="12" xfId="0" applyFont="1" applyFill="1" applyBorder="1" applyAlignment="1" applyProtection="1">
      <alignment horizontal="justify" vertical="top" wrapText="1"/>
      <protection locked="0"/>
    </xf>
    <xf numFmtId="0" fontId="8" fillId="34" borderId="51"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indent="1"/>
      <protection/>
    </xf>
    <xf numFmtId="10" fontId="4" fillId="0" borderId="15" xfId="0" applyNumberFormat="1" applyFont="1" applyFill="1" applyBorder="1" applyAlignment="1" applyProtection="1">
      <alignment horizontal="center" vertical="center" wrapText="1"/>
      <protection/>
    </xf>
    <xf numFmtId="0" fontId="8" fillId="34" borderId="15" xfId="0" applyFont="1" applyFill="1" applyBorder="1" applyAlignment="1" applyProtection="1">
      <alignment horizontal="justify" vertical="top" wrapText="1"/>
      <protection locked="0"/>
    </xf>
    <xf numFmtId="0" fontId="8" fillId="34" borderId="52" xfId="0" applyFont="1" applyFill="1" applyBorder="1" applyAlignment="1" applyProtection="1">
      <alignment horizontal="left" vertical="center" wrapText="1"/>
      <protection locked="0"/>
    </xf>
    <xf numFmtId="228" fontId="0" fillId="0" borderId="10" xfId="50" applyNumberFormat="1" applyFont="1" applyBorder="1" applyAlignment="1" applyProtection="1">
      <alignment/>
      <protection locked="0"/>
    </xf>
    <xf numFmtId="0" fontId="4" fillId="0" borderId="14" xfId="0" applyFont="1" applyFill="1" applyBorder="1" applyAlignment="1" applyProtection="1">
      <alignment horizontal="left" vertical="center" wrapText="1" indent="1"/>
      <protection/>
    </xf>
    <xf numFmtId="10" fontId="4" fillId="0" borderId="14" xfId="0" applyNumberFormat="1" applyFont="1" applyFill="1" applyBorder="1" applyAlignment="1" applyProtection="1">
      <alignment horizontal="center" vertical="center" wrapText="1"/>
      <protection/>
    </xf>
    <xf numFmtId="0" fontId="8" fillId="34" borderId="14" xfId="0" applyFont="1" applyFill="1" applyBorder="1" applyAlignment="1" applyProtection="1">
      <alignment horizontal="justify" vertical="top" wrapText="1"/>
      <protection locked="0"/>
    </xf>
    <xf numFmtId="0" fontId="8" fillId="34" borderId="53" xfId="0" applyFont="1" applyFill="1" applyBorder="1" applyAlignment="1" applyProtection="1">
      <alignment horizontal="left" vertical="center" wrapText="1"/>
      <protection locked="0"/>
    </xf>
    <xf numFmtId="0" fontId="21" fillId="0" borderId="12" xfId="0" applyFont="1" applyFill="1" applyBorder="1" applyAlignment="1" applyProtection="1">
      <alignment horizontal="center" vertical="center" wrapText="1"/>
      <protection/>
    </xf>
    <xf numFmtId="0" fontId="21" fillId="0" borderId="12" xfId="56" applyFont="1" applyFill="1" applyBorder="1" applyAlignment="1" applyProtection="1">
      <alignment horizontal="center" vertical="center" wrapText="1"/>
      <protection/>
    </xf>
    <xf numFmtId="9" fontId="4" fillId="0" borderId="12" xfId="62" applyFont="1" applyFill="1" applyBorder="1" applyAlignment="1" applyProtection="1">
      <alignment horizontal="center" vertical="center" wrapText="1"/>
      <protection/>
    </xf>
    <xf numFmtId="9" fontId="27" fillId="0" borderId="12" xfId="62" applyFont="1" applyFill="1" applyBorder="1" applyAlignment="1" applyProtection="1">
      <alignment horizontal="center" vertical="center" wrapText="1"/>
      <protection locked="0"/>
    </xf>
    <xf numFmtId="0" fontId="21" fillId="0" borderId="15" xfId="0" applyFont="1" applyFill="1" applyBorder="1" applyAlignment="1" applyProtection="1">
      <alignment horizontal="center" vertical="center" wrapText="1"/>
      <protection/>
    </xf>
    <xf numFmtId="0" fontId="21" fillId="0" borderId="15" xfId="56" applyFont="1" applyFill="1" applyBorder="1" applyAlignment="1" applyProtection="1">
      <alignment horizontal="center" vertical="center" wrapText="1"/>
      <protection/>
    </xf>
    <xf numFmtId="9" fontId="4" fillId="0" borderId="15" xfId="62" applyFont="1" applyFill="1" applyBorder="1" applyAlignment="1" applyProtection="1">
      <alignment horizontal="center" vertical="center" wrapText="1"/>
      <protection/>
    </xf>
    <xf numFmtId="9" fontId="27" fillId="0" borderId="15" xfId="62" applyFont="1" applyFill="1" applyBorder="1" applyAlignment="1" applyProtection="1">
      <alignment horizontal="center" vertical="center" wrapText="1"/>
      <protection locked="0"/>
    </xf>
    <xf numFmtId="0" fontId="21" fillId="0" borderId="14" xfId="0" applyFont="1" applyFill="1" applyBorder="1" applyAlignment="1" applyProtection="1">
      <alignment horizontal="center" vertical="center" wrapText="1"/>
      <protection/>
    </xf>
    <xf numFmtId="0" fontId="21" fillId="0" borderId="14" xfId="56" applyFont="1" applyFill="1" applyBorder="1" applyAlignment="1" applyProtection="1">
      <alignment horizontal="center" vertical="center" wrapText="1"/>
      <protection/>
    </xf>
    <xf numFmtId="9" fontId="4" fillId="0" borderId="14" xfId="62" applyFont="1" applyFill="1" applyBorder="1" applyAlignment="1" applyProtection="1">
      <alignment horizontal="center" vertical="center" wrapText="1"/>
      <protection/>
    </xf>
    <xf numFmtId="9" fontId="27" fillId="0" borderId="14" xfId="62" applyFont="1" applyFill="1" applyBorder="1" applyAlignment="1" applyProtection="1">
      <alignment horizontal="center" vertical="center" wrapText="1"/>
      <protection locked="0"/>
    </xf>
    <xf numFmtId="0" fontId="28" fillId="34" borderId="12" xfId="0" applyFont="1" applyFill="1" applyBorder="1" applyAlignment="1" applyProtection="1">
      <alignment horizontal="justify" vertical="top" wrapText="1"/>
      <protection locked="0"/>
    </xf>
    <xf numFmtId="0" fontId="8" fillId="34" borderId="12" xfId="0" applyFont="1" applyFill="1" applyBorder="1" applyAlignment="1" applyProtection="1">
      <alignment vertical="top" wrapText="1"/>
      <protection locked="0"/>
    </xf>
    <xf numFmtId="0" fontId="28" fillId="34" borderId="12" xfId="0" applyFont="1" applyFill="1" applyBorder="1" applyAlignment="1" applyProtection="1">
      <alignment horizontal="center" vertical="center"/>
      <protection locked="0"/>
    </xf>
    <xf numFmtId="0" fontId="28" fillId="34" borderId="15" xfId="0" applyFont="1" applyFill="1" applyBorder="1" applyAlignment="1" applyProtection="1">
      <alignment horizontal="justify" vertical="top" wrapText="1"/>
      <protection locked="0"/>
    </xf>
    <xf numFmtId="0" fontId="8" fillId="34" borderId="15" xfId="0" applyFont="1" applyFill="1" applyBorder="1" applyAlignment="1" applyProtection="1">
      <alignment vertical="top" wrapText="1"/>
      <protection locked="0"/>
    </xf>
    <xf numFmtId="0" fontId="28" fillId="34" borderId="15" xfId="0" applyFont="1" applyFill="1" applyBorder="1" applyAlignment="1" applyProtection="1">
      <alignment horizontal="center" vertical="center"/>
      <protection locked="0"/>
    </xf>
    <xf numFmtId="0" fontId="28" fillId="34" borderId="14" xfId="0" applyFont="1" applyFill="1" applyBorder="1" applyAlignment="1" applyProtection="1">
      <alignment horizontal="justify" vertical="top" wrapText="1"/>
      <protection locked="0"/>
    </xf>
    <xf numFmtId="0" fontId="8" fillId="34" borderId="14" xfId="0" applyFont="1" applyFill="1" applyBorder="1" applyAlignment="1" applyProtection="1">
      <alignment vertical="top" wrapText="1"/>
      <protection locked="0"/>
    </xf>
    <xf numFmtId="0" fontId="28" fillId="34" borderId="14" xfId="0" applyFont="1" applyFill="1" applyBorder="1" applyAlignment="1" applyProtection="1">
      <alignment horizontal="center" vertical="center"/>
      <protection locked="0"/>
    </xf>
    <xf numFmtId="9" fontId="21" fillId="0" borderId="12" xfId="0" applyNumberFormat="1" applyFont="1" applyFill="1" applyBorder="1" applyAlignment="1" applyProtection="1">
      <alignment horizontal="center" vertical="center" wrapText="1"/>
      <protection/>
    </xf>
    <xf numFmtId="200" fontId="4" fillId="0" borderId="12" xfId="50" applyNumberFormat="1" applyFont="1" applyFill="1" applyBorder="1" applyAlignment="1" applyProtection="1">
      <alignment horizontal="center" vertical="center" wrapText="1"/>
      <protection/>
    </xf>
    <xf numFmtId="3" fontId="4" fillId="0" borderId="12" xfId="0" applyNumberFormat="1" applyFont="1" applyFill="1" applyBorder="1" applyAlignment="1" applyProtection="1">
      <alignment horizontal="center" vertical="center" wrapText="1"/>
      <protection locked="0"/>
    </xf>
    <xf numFmtId="9" fontId="21" fillId="0" borderId="15" xfId="0" applyNumberFormat="1" applyFont="1" applyFill="1" applyBorder="1" applyAlignment="1" applyProtection="1">
      <alignment horizontal="center" vertical="center" wrapText="1"/>
      <protection/>
    </xf>
    <xf numFmtId="200" fontId="4" fillId="0" borderId="15" xfId="5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locked="0"/>
    </xf>
    <xf numFmtId="9" fontId="21" fillId="0" borderId="14" xfId="0" applyNumberFormat="1" applyFont="1" applyFill="1" applyBorder="1" applyAlignment="1" applyProtection="1">
      <alignment horizontal="center" vertical="center" wrapText="1"/>
      <protection/>
    </xf>
    <xf numFmtId="200" fontId="4" fillId="0" borderId="14" xfId="5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locked="0"/>
    </xf>
    <xf numFmtId="0" fontId="0" fillId="34" borderId="0" xfId="0" applyFill="1" applyAlignment="1" applyProtection="1">
      <alignment/>
      <protection locked="0"/>
    </xf>
    <xf numFmtId="0" fontId="13" fillId="33" borderId="0" xfId="0" applyFont="1" applyFill="1" applyAlignment="1" applyProtection="1">
      <alignment vertical="center"/>
      <protection/>
    </xf>
    <xf numFmtId="0" fontId="13" fillId="33" borderId="10" xfId="0" applyFont="1" applyFill="1" applyBorder="1" applyAlignment="1" applyProtection="1">
      <alignment vertical="center"/>
      <protection/>
    </xf>
    <xf numFmtId="0" fontId="13" fillId="33" borderId="10" xfId="0" applyFont="1" applyFill="1" applyBorder="1" applyAlignment="1" applyProtection="1">
      <alignment horizontal="center" vertical="center"/>
      <protection/>
    </xf>
    <xf numFmtId="169" fontId="3" fillId="33" borderId="10" xfId="0" applyNumberFormat="1" applyFont="1" applyFill="1" applyBorder="1" applyAlignment="1" applyProtection="1">
      <alignment vertical="center"/>
      <protection/>
    </xf>
    <xf numFmtId="169" fontId="3" fillId="40" borderId="10" xfId="0" applyNumberFormat="1" applyFont="1" applyFill="1" applyBorder="1" applyAlignment="1" applyProtection="1">
      <alignment vertical="center"/>
      <protection/>
    </xf>
    <xf numFmtId="0" fontId="13" fillId="40" borderId="10" xfId="0" applyFont="1" applyFill="1" applyBorder="1" applyAlignment="1" applyProtection="1">
      <alignment vertical="center"/>
      <protection/>
    </xf>
    <xf numFmtId="0" fontId="13" fillId="33" borderId="18" xfId="0" applyFont="1" applyFill="1" applyBorder="1" applyAlignment="1" applyProtection="1">
      <alignment vertical="center"/>
      <protection/>
    </xf>
    <xf numFmtId="169" fontId="3" fillId="33" borderId="10" xfId="0" applyNumberFormat="1" applyFont="1" applyFill="1" applyBorder="1" applyAlignment="1" applyProtection="1">
      <alignment vertical="center"/>
      <protection locked="0"/>
    </xf>
    <xf numFmtId="197" fontId="1" fillId="0" borderId="0" xfId="50" applyNumberFormat="1" applyFont="1" applyAlignment="1" applyProtection="1">
      <alignment/>
      <protection/>
    </xf>
    <xf numFmtId="0" fontId="0" fillId="0" borderId="0" xfId="0" applyFill="1" applyAlignment="1">
      <alignment/>
    </xf>
    <xf numFmtId="169" fontId="0" fillId="0" borderId="0" xfId="0" applyNumberFormat="1" applyAlignment="1" applyProtection="1">
      <alignment vertical="center"/>
      <protection/>
    </xf>
    <xf numFmtId="169" fontId="0" fillId="41" borderId="0" xfId="0" applyNumberFormat="1" applyFill="1" applyAlignment="1" applyProtection="1">
      <alignment vertical="center"/>
      <protection/>
    </xf>
    <xf numFmtId="0" fontId="28" fillId="38" borderId="0" xfId="0" applyFont="1" applyFill="1" applyBorder="1" applyAlignment="1" applyProtection="1">
      <alignment horizontal="justify" vertical="top" wrapText="1"/>
      <protection locked="0"/>
    </xf>
    <xf numFmtId="203" fontId="0" fillId="0" borderId="0" xfId="0" applyNumberFormat="1" applyAlignment="1" applyProtection="1">
      <alignment vertical="center"/>
      <protection/>
    </xf>
    <xf numFmtId="1" fontId="0" fillId="0" borderId="0" xfId="0" applyNumberFormat="1" applyAlignment="1" applyProtection="1">
      <alignment vertical="center"/>
      <protection/>
    </xf>
    <xf numFmtId="209" fontId="0" fillId="0" borderId="0" xfId="0" applyNumberFormat="1" applyFill="1" applyAlignment="1" applyProtection="1">
      <alignment vertical="center"/>
      <protection/>
    </xf>
    <xf numFmtId="210" fontId="0" fillId="0" borderId="0" xfId="0" applyNumberFormat="1" applyFill="1" applyAlignment="1" applyProtection="1">
      <alignment vertical="center"/>
      <protection/>
    </xf>
    <xf numFmtId="2" fontId="0" fillId="0" borderId="0" xfId="0" applyNumberFormat="1" applyAlignment="1" applyProtection="1">
      <alignment vertical="center"/>
      <protection/>
    </xf>
    <xf numFmtId="0" fontId="0" fillId="38" borderId="0" xfId="0" applyFill="1" applyBorder="1" applyAlignment="1" applyProtection="1">
      <alignment/>
      <protection locked="0"/>
    </xf>
    <xf numFmtId="171" fontId="1" fillId="0" borderId="0" xfId="50" applyFont="1" applyFill="1" applyAlignment="1" applyProtection="1">
      <alignment vertical="center"/>
      <protection/>
    </xf>
    <xf numFmtId="198" fontId="0" fillId="0" borderId="0" xfId="0" applyNumberFormat="1" applyFill="1" applyAlignment="1" applyProtection="1">
      <alignment vertical="center"/>
      <protection/>
    </xf>
    <xf numFmtId="0" fontId="0" fillId="0" borderId="0" xfId="0" applyAlignment="1" applyProtection="1">
      <alignment horizontal="left" vertical="center"/>
      <protection/>
    </xf>
    <xf numFmtId="171" fontId="1" fillId="0" borderId="0" xfId="50" applyFont="1" applyAlignment="1" applyProtection="1">
      <alignment vertical="center"/>
      <protection/>
    </xf>
    <xf numFmtId="1" fontId="0" fillId="0" borderId="0" xfId="0" applyNumberFormat="1" applyFill="1" applyAlignment="1" applyProtection="1">
      <alignment vertical="center"/>
      <protection/>
    </xf>
    <xf numFmtId="193" fontId="0" fillId="0" borderId="0" xfId="0" applyNumberFormat="1" applyAlignment="1" applyProtection="1">
      <alignment vertical="center"/>
      <protection/>
    </xf>
    <xf numFmtId="199" fontId="0" fillId="0" borderId="0" xfId="0" applyNumberFormat="1" applyAlignment="1" applyProtection="1">
      <alignment vertical="center"/>
      <protection/>
    </xf>
    <xf numFmtId="200" fontId="1" fillId="42" borderId="54" xfId="50" applyNumberFormat="1" applyFont="1" applyFill="1" applyBorder="1" applyAlignment="1" applyProtection="1">
      <alignment vertical="center"/>
      <protection/>
    </xf>
    <xf numFmtId="9" fontId="1" fillId="0" borderId="0" xfId="61" applyFont="1" applyAlignment="1" applyProtection="1">
      <alignment vertical="center"/>
      <protection/>
    </xf>
    <xf numFmtId="200" fontId="1" fillId="0" borderId="0" xfId="50" applyNumberFormat="1" applyFont="1" applyAlignment="1" applyProtection="1">
      <alignment vertical="center"/>
      <protection/>
    </xf>
    <xf numFmtId="200" fontId="0" fillId="42" borderId="54" xfId="0" applyNumberFormat="1" applyFill="1" applyBorder="1" applyAlignment="1" applyProtection="1">
      <alignment vertical="center"/>
      <protection/>
    </xf>
    <xf numFmtId="0" fontId="0" fillId="0" borderId="0" xfId="0" applyFill="1" applyAlignment="1" applyProtection="1">
      <alignment horizontal="center" vertical="center"/>
      <protection/>
    </xf>
    <xf numFmtId="0" fontId="52" fillId="0" borderId="36" xfId="0" applyFont="1" applyBorder="1" applyAlignment="1">
      <alignment wrapText="1"/>
    </xf>
    <xf numFmtId="0" fontId="52" fillId="0" borderId="0" xfId="0" applyFont="1" applyBorder="1" applyAlignment="1">
      <alignment wrapText="1"/>
    </xf>
    <xf numFmtId="0" fontId="52" fillId="0" borderId="46" xfId="0" applyFont="1" applyBorder="1" applyAlignment="1">
      <alignment wrapText="1"/>
    </xf>
    <xf numFmtId="0" fontId="9" fillId="0" borderId="0" xfId="0" applyFont="1" applyAlignment="1" applyProtection="1">
      <alignment vertical="center"/>
      <protection/>
    </xf>
    <xf numFmtId="0" fontId="7" fillId="0" borderId="0" xfId="0" applyFont="1" applyAlignment="1" applyProtection="1">
      <alignment/>
      <protection/>
    </xf>
    <xf numFmtId="0" fontId="3" fillId="33" borderId="55" xfId="0" applyFont="1" applyFill="1" applyBorder="1" applyAlignment="1" applyProtection="1">
      <alignment horizontal="center" vertical="center" wrapText="1"/>
      <protection/>
    </xf>
    <xf numFmtId="0" fontId="3" fillId="33" borderId="55" xfId="0" applyFont="1" applyFill="1" applyBorder="1" applyAlignment="1" applyProtection="1">
      <alignment horizontal="center" vertical="center" wrapText="1"/>
      <protection/>
    </xf>
    <xf numFmtId="0" fontId="3" fillId="33" borderId="13" xfId="0" applyFont="1" applyFill="1" applyBorder="1" applyAlignment="1" applyProtection="1">
      <alignment vertical="center" wrapText="1"/>
      <protection/>
    </xf>
    <xf numFmtId="3" fontId="3" fillId="33" borderId="24" xfId="0" applyNumberFormat="1" applyFont="1" applyFill="1" applyBorder="1" applyAlignment="1" applyProtection="1">
      <alignment horizontal="center" vertical="center" wrapText="1"/>
      <protection/>
    </xf>
    <xf numFmtId="3" fontId="3" fillId="33" borderId="27" xfId="0" applyNumberFormat="1" applyFont="1" applyFill="1" applyBorder="1" applyAlignment="1" applyProtection="1">
      <alignment horizontal="center" vertical="center" wrapText="1"/>
      <protection/>
    </xf>
    <xf numFmtId="3" fontId="3" fillId="33" borderId="16" xfId="0" applyNumberFormat="1" applyFont="1" applyFill="1" applyBorder="1" applyAlignment="1" applyProtection="1">
      <alignment horizontal="center" vertical="center" wrapText="1"/>
      <protection/>
    </xf>
    <xf numFmtId="0" fontId="3" fillId="33" borderId="56" xfId="0" applyFont="1" applyFill="1" applyBorder="1" applyAlignment="1" applyProtection="1">
      <alignment horizontal="center" vertical="center" wrapText="1"/>
      <protection/>
    </xf>
    <xf numFmtId="3" fontId="5" fillId="33" borderId="11" xfId="0" applyNumberFormat="1" applyFont="1" applyFill="1" applyBorder="1" applyAlignment="1" applyProtection="1">
      <alignment horizontal="center" vertical="center" wrapText="1"/>
      <protection/>
    </xf>
    <xf numFmtId="196" fontId="4" fillId="0" borderId="10" xfId="0" applyNumberFormat="1"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62" fillId="0" borderId="10" xfId="0" applyFont="1" applyFill="1" applyBorder="1" applyAlignment="1" applyProtection="1">
      <alignment horizontal="justify" vertical="center" wrapText="1"/>
      <protection/>
    </xf>
    <xf numFmtId="0" fontId="4" fillId="0" borderId="10" xfId="0" applyFont="1" applyFill="1" applyBorder="1" applyAlignment="1" applyProtection="1">
      <alignment horizontal="center" vertical="center"/>
      <protection locked="0"/>
    </xf>
    <xf numFmtId="0" fontId="63" fillId="0" borderId="10" xfId="0" applyFont="1" applyFill="1" applyBorder="1" applyAlignment="1" applyProtection="1">
      <alignment horizontal="left" vertical="center" wrapText="1" indent="1"/>
      <protection/>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left" vertical="center" wrapText="1"/>
      <protection locked="0"/>
    </xf>
    <xf numFmtId="0" fontId="64" fillId="0" borderId="10" xfId="0" applyFont="1" applyFill="1" applyBorder="1" applyAlignment="1" applyProtection="1">
      <alignment horizontal="left" vertical="center" wrapText="1"/>
      <protection/>
    </xf>
    <xf numFmtId="10" fontId="26" fillId="0" borderId="10" xfId="0" applyNumberFormat="1" applyFont="1" applyFill="1" applyBorder="1" applyAlignment="1">
      <alignment horizontal="right" vertical="center" wrapText="1"/>
    </xf>
    <xf numFmtId="9" fontId="27" fillId="34" borderId="10" xfId="59" applyNumberFormat="1" applyFont="1" applyFill="1" applyBorder="1" applyAlignment="1" applyProtection="1">
      <alignment horizontal="center" vertical="center" wrapText="1"/>
      <protection locked="0"/>
    </xf>
    <xf numFmtId="200" fontId="26" fillId="38" borderId="10" xfId="50" applyNumberFormat="1" applyFont="1" applyFill="1" applyBorder="1" applyAlignment="1" applyProtection="1">
      <alignment horizontal="center" vertical="center" wrapText="1"/>
      <protection/>
    </xf>
    <xf numFmtId="200" fontId="26" fillId="0" borderId="10" xfId="50" applyNumberFormat="1" applyFont="1" applyFill="1" applyBorder="1" applyAlignment="1" applyProtection="1">
      <alignment horizontal="center" vertical="center" wrapText="1"/>
      <protection locked="0"/>
    </xf>
    <xf numFmtId="200" fontId="63" fillId="38" borderId="10" xfId="50" applyNumberFormat="1" applyFont="1" applyFill="1" applyBorder="1" applyAlignment="1" applyProtection="1">
      <alignment horizontal="right" vertical="center" wrapText="1"/>
      <protection/>
    </xf>
    <xf numFmtId="0" fontId="65" fillId="34" borderId="10" xfId="0" applyFont="1" applyFill="1" applyBorder="1" applyAlignment="1" applyProtection="1">
      <alignment horizontal="justify" vertical="top" wrapText="1"/>
      <protection locked="0"/>
    </xf>
    <xf numFmtId="0" fontId="8" fillId="0" borderId="10" xfId="0" applyFont="1" applyFill="1" applyBorder="1" applyAlignment="1" applyProtection="1">
      <alignment horizontal="justify" vertical="top" wrapText="1"/>
      <protection locked="0"/>
    </xf>
    <xf numFmtId="200" fontId="26" fillId="0" borderId="10" xfId="50" applyNumberFormat="1" applyFont="1" applyFill="1" applyBorder="1" applyAlignment="1" applyProtection="1">
      <alignment horizontal="center" vertical="center" wrapText="1"/>
      <protection/>
    </xf>
    <xf numFmtId="3" fontId="27" fillId="38" borderId="10" xfId="0" applyNumberFormat="1" applyFont="1" applyFill="1" applyBorder="1" applyAlignment="1" applyProtection="1">
      <alignment horizontal="center" vertical="center"/>
      <protection locked="0"/>
    </xf>
    <xf numFmtId="195" fontId="4" fillId="0" borderId="10" xfId="61" applyNumberFormat="1" applyFont="1" applyFill="1" applyBorder="1" applyAlignment="1" applyProtection="1">
      <alignment horizontal="center" vertical="center"/>
      <protection locked="0"/>
    </xf>
    <xf numFmtId="3" fontId="0" fillId="0" borderId="0" xfId="0" applyNumberFormat="1" applyFill="1" applyAlignment="1" applyProtection="1">
      <alignment vertical="center"/>
      <protection/>
    </xf>
    <xf numFmtId="3" fontId="0" fillId="39" borderId="0" xfId="0" applyNumberFormat="1" applyFill="1" applyAlignment="1" applyProtection="1">
      <alignment vertical="center"/>
      <protection/>
    </xf>
    <xf numFmtId="200" fontId="0" fillId="0" borderId="0" xfId="0" applyNumberFormat="1" applyFill="1" applyAlignment="1" applyProtection="1">
      <alignment vertical="center"/>
      <protection/>
    </xf>
    <xf numFmtId="0" fontId="63" fillId="0" borderId="10" xfId="0" applyFont="1" applyFill="1" applyBorder="1" applyAlignment="1" applyProtection="1">
      <alignment horizontal="left" vertical="center" wrapText="1"/>
      <protection/>
    </xf>
    <xf numFmtId="195" fontId="27" fillId="34" borderId="10" xfId="59" applyNumberFormat="1" applyFont="1" applyFill="1" applyBorder="1" applyAlignment="1" applyProtection="1">
      <alignment horizontal="center" vertical="center" wrapText="1"/>
      <protection locked="0"/>
    </xf>
    <xf numFmtId="0" fontId="63" fillId="0" borderId="10" xfId="0" applyFont="1" applyFill="1" applyBorder="1" applyAlignment="1" applyProtection="1">
      <alignment vertical="top" wrapText="1"/>
      <protection/>
    </xf>
    <xf numFmtId="200" fontId="26" fillId="38" borderId="10" xfId="50" applyNumberFormat="1" applyFont="1" applyFill="1" applyBorder="1" applyAlignment="1" applyProtection="1">
      <alignment horizontal="center" vertical="center" wrapText="1"/>
      <protection locked="0"/>
    </xf>
    <xf numFmtId="0" fontId="8" fillId="34" borderId="10" xfId="0" applyFont="1" applyFill="1" applyBorder="1" applyAlignment="1" applyProtection="1">
      <alignment horizontal="justify" vertical="top" wrapText="1"/>
      <protection locked="0"/>
    </xf>
    <xf numFmtId="195" fontId="27" fillId="34" borderId="10" xfId="62" applyNumberFormat="1" applyFont="1" applyFill="1" applyBorder="1" applyAlignment="1" applyProtection="1">
      <alignment horizontal="center" vertical="center" wrapText="1"/>
      <protection locked="0"/>
    </xf>
    <xf numFmtId="196" fontId="33" fillId="37" borderId="10" xfId="0" applyNumberFormat="1" applyFont="1" applyFill="1" applyBorder="1" applyAlignment="1" applyProtection="1">
      <alignment horizontal="center" vertical="center"/>
      <protection/>
    </xf>
    <xf numFmtId="196" fontId="4" fillId="37" borderId="10" xfId="0" applyNumberFormat="1" applyFont="1" applyFill="1" applyBorder="1" applyAlignment="1" applyProtection="1">
      <alignment horizontal="center" vertical="center"/>
      <protection/>
    </xf>
    <xf numFmtId="0" fontId="4" fillId="37" borderId="10" xfId="0" applyFont="1" applyFill="1" applyBorder="1" applyAlignment="1" applyProtection="1">
      <alignment horizontal="center" vertical="center"/>
      <protection/>
    </xf>
    <xf numFmtId="200" fontId="4" fillId="37" borderId="10" xfId="50" applyNumberFormat="1" applyFont="1" applyFill="1" applyBorder="1" applyAlignment="1" applyProtection="1">
      <alignment horizontal="center" vertical="center"/>
      <protection/>
    </xf>
    <xf numFmtId="200" fontId="4" fillId="37" borderId="10" xfId="50" applyNumberFormat="1" applyFont="1" applyFill="1" applyBorder="1" applyAlignment="1" applyProtection="1">
      <alignment horizontal="left" vertical="center" wrapText="1"/>
      <protection/>
    </xf>
    <xf numFmtId="200" fontId="4" fillId="37" borderId="10" xfId="51" applyNumberFormat="1" applyFont="1" applyFill="1" applyBorder="1" applyAlignment="1" applyProtection="1">
      <alignment horizontal="center" vertical="center"/>
      <protection/>
    </xf>
    <xf numFmtId="200" fontId="4" fillId="43" borderId="10" xfId="50" applyNumberFormat="1" applyFont="1" applyFill="1" applyBorder="1" applyAlignment="1" applyProtection="1">
      <alignment horizontal="center" vertical="center"/>
      <protection/>
    </xf>
    <xf numFmtId="195" fontId="4" fillId="37" borderId="10" xfId="61" applyNumberFormat="1" applyFont="1" applyFill="1" applyBorder="1" applyAlignment="1" applyProtection="1">
      <alignment horizontal="center" vertical="center"/>
      <protection/>
    </xf>
    <xf numFmtId="3" fontId="0" fillId="37" borderId="0" xfId="0" applyNumberFormat="1" applyFill="1" applyAlignment="1" applyProtection="1">
      <alignment vertical="center"/>
      <protection/>
    </xf>
    <xf numFmtId="0" fontId="0" fillId="37" borderId="0" xfId="0" applyFill="1" applyAlignment="1" applyProtection="1">
      <alignment vertical="center"/>
      <protection/>
    </xf>
    <xf numFmtId="3" fontId="63" fillId="38" borderId="10" xfId="0" applyNumberFormat="1" applyFont="1" applyFill="1" applyBorder="1" applyAlignment="1" applyProtection="1">
      <alignment horizontal="center" vertical="center"/>
      <protection locked="0"/>
    </xf>
    <xf numFmtId="3" fontId="27" fillId="0" borderId="10" xfId="0" applyNumberFormat="1" applyFont="1" applyFill="1" applyBorder="1" applyAlignment="1" applyProtection="1">
      <alignment horizontal="center" vertical="center"/>
      <protection locked="0"/>
    </xf>
    <xf numFmtId="196" fontId="33" fillId="0" borderId="10" xfId="0" applyNumberFormat="1" applyFont="1" applyFill="1" applyBorder="1" applyAlignment="1" applyProtection="1">
      <alignment horizontal="center" vertical="center"/>
      <protection/>
    </xf>
    <xf numFmtId="0" fontId="62" fillId="38" borderId="10" xfId="0" applyFont="1" applyFill="1" applyBorder="1" applyAlignment="1" applyProtection="1">
      <alignment horizontal="justify" vertical="center" wrapText="1"/>
      <protection/>
    </xf>
    <xf numFmtId="9" fontId="27" fillId="34" borderId="10" xfId="0" applyNumberFormat="1" applyFont="1" applyFill="1" applyBorder="1" applyAlignment="1" applyProtection="1">
      <alignment horizontal="center" vertical="center" wrapText="1"/>
      <protection locked="0"/>
    </xf>
    <xf numFmtId="0" fontId="4" fillId="37" borderId="10" xfId="0" applyFont="1" applyFill="1" applyBorder="1" applyAlignment="1" applyProtection="1">
      <alignment horizontal="left" vertical="center" wrapText="1"/>
      <protection/>
    </xf>
    <xf numFmtId="0" fontId="4" fillId="43" borderId="10" xfId="0" applyFont="1" applyFill="1" applyBorder="1" applyAlignment="1" applyProtection="1">
      <alignment horizontal="center" vertical="center"/>
      <protection/>
    </xf>
    <xf numFmtId="0" fontId="26" fillId="38" borderId="10" xfId="0" applyFont="1" applyFill="1" applyBorder="1" applyAlignment="1">
      <alignment horizontal="right" vertical="center" wrapText="1"/>
    </xf>
    <xf numFmtId="200" fontId="26" fillId="34" borderId="10" xfId="51" applyNumberFormat="1" applyFont="1" applyFill="1" applyBorder="1" applyAlignment="1" applyProtection="1">
      <alignment horizontal="left" vertical="center" wrapText="1"/>
      <protection locked="0"/>
    </xf>
    <xf numFmtId="200" fontId="63" fillId="38" borderId="10" xfId="50" applyNumberFormat="1" applyFont="1" applyFill="1" applyBorder="1" applyAlignment="1" applyProtection="1">
      <alignment horizontal="center" vertical="center" wrapText="1"/>
      <protection/>
    </xf>
    <xf numFmtId="9" fontId="26" fillId="0" borderId="10" xfId="0" applyNumberFormat="1" applyFont="1" applyFill="1" applyBorder="1" applyAlignment="1">
      <alignment horizontal="right" vertical="center" wrapText="1"/>
    </xf>
    <xf numFmtId="9" fontId="26" fillId="0" borderId="10" xfId="0" applyNumberFormat="1" applyFont="1" applyFill="1" applyBorder="1" applyAlignment="1">
      <alignment horizontal="center" vertical="center" wrapText="1"/>
    </xf>
    <xf numFmtId="0" fontId="31" fillId="0" borderId="10" xfId="0" applyFont="1" applyFill="1" applyBorder="1" applyAlignment="1" applyProtection="1">
      <alignment horizontal="justify" vertical="center" wrapText="1"/>
      <protection/>
    </xf>
    <xf numFmtId="195" fontId="64" fillId="0" borderId="10" xfId="0" applyNumberFormat="1" applyFont="1" applyFill="1" applyBorder="1" applyAlignment="1" applyProtection="1">
      <alignment horizontal="center" vertical="center" wrapText="1"/>
      <protection locked="0"/>
    </xf>
    <xf numFmtId="9" fontId="27" fillId="0" borderId="10" xfId="62" applyFont="1" applyFill="1" applyBorder="1" applyAlignment="1" applyProtection="1">
      <alignment horizontal="center" vertical="center" wrapText="1"/>
      <protection locked="0"/>
    </xf>
    <xf numFmtId="0" fontId="8" fillId="34"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vertical="center" wrapText="1"/>
      <protection locked="0"/>
    </xf>
    <xf numFmtId="200" fontId="26" fillId="0" borderId="10" xfId="51" applyNumberFormat="1" applyFont="1" applyFill="1" applyBorder="1" applyAlignment="1">
      <alignment horizontal="center" vertical="center" wrapText="1"/>
    </xf>
    <xf numFmtId="0" fontId="8" fillId="34" borderId="10" xfId="0" applyFont="1" applyFill="1" applyBorder="1" applyAlignment="1" applyProtection="1">
      <alignment vertical="center" wrapText="1"/>
      <protection locked="0"/>
    </xf>
    <xf numFmtId="200" fontId="4" fillId="44" borderId="10" xfId="51" applyNumberFormat="1" applyFont="1" applyFill="1" applyBorder="1" applyAlignment="1" applyProtection="1">
      <alignment horizontal="center" vertical="center"/>
      <protection/>
    </xf>
    <xf numFmtId="3" fontId="4" fillId="38" borderId="10" xfId="0" applyNumberFormat="1" applyFont="1" applyFill="1" applyBorder="1" applyAlignment="1" applyProtection="1">
      <alignment horizontal="center" vertical="center"/>
      <protection locked="0"/>
    </xf>
    <xf numFmtId="0" fontId="65" fillId="34" borderId="10" xfId="0" applyFont="1" applyFill="1" applyBorder="1" applyAlignment="1" applyProtection="1">
      <alignment horizontal="left" vertical="center" wrapText="1"/>
      <protection locked="0"/>
    </xf>
    <xf numFmtId="0" fontId="8" fillId="0" borderId="10" xfId="0" applyNumberFormat="1" applyFont="1" applyFill="1" applyBorder="1" applyAlignment="1" applyProtection="1">
      <alignment horizontal="justify" vertical="top" wrapText="1"/>
      <protection locked="0"/>
    </xf>
    <xf numFmtId="200" fontId="63" fillId="0" borderId="10" xfId="50" applyNumberFormat="1" applyFont="1" applyFill="1" applyBorder="1" applyAlignment="1" applyProtection="1">
      <alignment horizontal="center" vertical="center" wrapText="1"/>
      <protection/>
    </xf>
    <xf numFmtId="200" fontId="26" fillId="0" borderId="10" xfId="51" applyNumberFormat="1" applyFont="1" applyFill="1" applyBorder="1" applyAlignment="1" applyProtection="1">
      <alignment horizontal="center" vertical="center" wrapText="1"/>
      <protection locked="0"/>
    </xf>
    <xf numFmtId="200" fontId="63" fillId="0" borderId="10" xfId="50" applyNumberFormat="1" applyFont="1" applyFill="1" applyBorder="1" applyAlignment="1" applyProtection="1">
      <alignment horizontal="right" vertical="center" wrapText="1"/>
      <protection/>
    </xf>
    <xf numFmtId="0" fontId="65" fillId="0" borderId="10" xfId="0" applyFont="1" applyFill="1" applyBorder="1" applyAlignment="1" applyProtection="1">
      <alignment horizontal="left" vertical="center" wrapText="1"/>
      <protection locked="0"/>
    </xf>
    <xf numFmtId="200" fontId="26" fillId="10" borderId="10" xfId="50" applyNumberFormat="1" applyFont="1" applyFill="1" applyBorder="1" applyAlignment="1" applyProtection="1">
      <alignment horizontal="center" vertical="center" wrapText="1"/>
      <protection/>
    </xf>
    <xf numFmtId="200" fontId="26" fillId="0" borderId="10" xfId="51" applyNumberFormat="1" applyFont="1" applyFill="1" applyBorder="1" applyAlignment="1" applyProtection="1">
      <alignment horizontal="center" vertical="center" wrapText="1"/>
      <protection/>
    </xf>
    <xf numFmtId="0" fontId="4" fillId="10" borderId="10" xfId="0" applyFont="1" applyFill="1" applyBorder="1" applyAlignment="1" applyProtection="1">
      <alignment horizontal="center" vertical="center"/>
      <protection locked="0"/>
    </xf>
    <xf numFmtId="0" fontId="58" fillId="37" borderId="10" xfId="0" applyFont="1" applyFill="1" applyBorder="1" applyAlignment="1" applyProtection="1">
      <alignment horizontal="justify" vertical="center" wrapText="1"/>
      <protection/>
    </xf>
    <xf numFmtId="9" fontId="27" fillId="37" borderId="10" xfId="59" applyNumberFormat="1" applyFont="1" applyFill="1" applyBorder="1" applyAlignment="1" applyProtection="1">
      <alignment horizontal="center" vertical="center" wrapText="1"/>
      <protection/>
    </xf>
    <xf numFmtId="0" fontId="26" fillId="0" borderId="10" xfId="0" applyFont="1" applyFill="1" applyBorder="1" applyAlignment="1" applyProtection="1">
      <alignment horizontal="right" vertical="center" wrapText="1"/>
      <protection/>
    </xf>
    <xf numFmtId="9" fontId="26" fillId="0" borderId="10" xfId="0" applyNumberFormat="1" applyFont="1" applyFill="1" applyBorder="1" applyAlignment="1" applyProtection="1">
      <alignment horizontal="right" vertical="center" wrapText="1"/>
      <protection/>
    </xf>
    <xf numFmtId="3" fontId="4" fillId="37" borderId="10" xfId="0" applyNumberFormat="1" applyFont="1" applyFill="1" applyBorder="1" applyAlignment="1" applyProtection="1">
      <alignment horizontal="center" vertical="center"/>
      <protection/>
    </xf>
    <xf numFmtId="3" fontId="4" fillId="43" borderId="10" xfId="0" applyNumberFormat="1" applyFont="1" applyFill="1" applyBorder="1" applyAlignment="1" applyProtection="1">
      <alignment horizontal="center" vertical="center"/>
      <protection/>
    </xf>
    <xf numFmtId="0" fontId="8" fillId="37" borderId="10" xfId="0" applyFont="1" applyFill="1" applyBorder="1" applyAlignment="1" applyProtection="1">
      <alignment horizontal="justify" vertical="top" wrapText="1"/>
      <protection locked="0"/>
    </xf>
    <xf numFmtId="0" fontId="8" fillId="37" borderId="10" xfId="0" applyFont="1" applyFill="1" applyBorder="1" applyAlignment="1" applyProtection="1">
      <alignment vertical="center"/>
      <protection locked="0"/>
    </xf>
    <xf numFmtId="195" fontId="4" fillId="37" borderId="10" xfId="61" applyNumberFormat="1" applyFont="1" applyFill="1" applyBorder="1" applyAlignment="1" applyProtection="1">
      <alignment horizontal="center" vertical="center"/>
      <protection locked="0"/>
    </xf>
    <xf numFmtId="195" fontId="26" fillId="0" borderId="10" xfId="0" applyNumberFormat="1" applyFont="1" applyFill="1" applyBorder="1" applyAlignment="1" applyProtection="1">
      <alignment horizontal="right" vertical="center" wrapText="1"/>
      <protection/>
    </xf>
    <xf numFmtId="0" fontId="28" fillId="37" borderId="10" xfId="0" applyFont="1" applyFill="1" applyBorder="1" applyAlignment="1" applyProtection="1">
      <alignment vertical="center"/>
      <protection locked="0"/>
    </xf>
    <xf numFmtId="200" fontId="0" fillId="37" borderId="0" xfId="0" applyNumberFormat="1" applyFill="1" applyAlignment="1" applyProtection="1">
      <alignment vertical="center"/>
      <protection/>
    </xf>
    <xf numFmtId="196" fontId="33" fillId="0" borderId="0" xfId="0" applyNumberFormat="1" applyFont="1" applyFill="1" applyBorder="1" applyAlignment="1" applyProtection="1">
      <alignment horizontal="center" vertical="center"/>
      <protection/>
    </xf>
    <xf numFmtId="0" fontId="3" fillId="40" borderId="10" xfId="0" applyFont="1" applyFill="1" applyBorder="1" applyAlignment="1" applyProtection="1">
      <alignment horizontal="center" vertical="center"/>
      <protection/>
    </xf>
    <xf numFmtId="0" fontId="3" fillId="40" borderId="10" xfId="0" applyFont="1" applyFill="1" applyBorder="1" applyAlignment="1" applyProtection="1">
      <alignment horizontal="left" vertical="center" wrapText="1"/>
      <protection/>
    </xf>
    <xf numFmtId="9" fontId="3" fillId="40" borderId="10" xfId="0" applyNumberFormat="1" applyFont="1" applyFill="1" applyBorder="1" applyAlignment="1" applyProtection="1">
      <alignment horizontal="center" vertical="center" wrapText="1"/>
      <protection/>
    </xf>
    <xf numFmtId="9" fontId="68" fillId="40" borderId="10" xfId="0" applyNumberFormat="1" applyFont="1" applyFill="1" applyBorder="1" applyAlignment="1" applyProtection="1">
      <alignment horizontal="center" vertical="center" wrapText="1"/>
      <protection/>
    </xf>
    <xf numFmtId="3" fontId="3" fillId="40" borderId="10" xfId="0" applyNumberFormat="1" applyFont="1" applyFill="1" applyBorder="1" applyAlignment="1" applyProtection="1">
      <alignment horizontal="center" vertical="center"/>
      <protection/>
    </xf>
    <xf numFmtId="3" fontId="3" fillId="33" borderId="10" xfId="0" applyNumberFormat="1" applyFont="1" applyFill="1" applyBorder="1" applyAlignment="1" applyProtection="1">
      <alignment horizontal="center" vertical="center"/>
      <protection/>
    </xf>
    <xf numFmtId="3" fontId="69" fillId="45" borderId="10" xfId="0" applyNumberFormat="1" applyFont="1" applyFill="1" applyBorder="1" applyAlignment="1" applyProtection="1">
      <alignment horizontal="center" vertical="center"/>
      <protection/>
    </xf>
    <xf numFmtId="0" fontId="6" fillId="0" borderId="0" xfId="0" applyFont="1" applyAlignment="1" applyProtection="1">
      <alignment vertical="center"/>
      <protection/>
    </xf>
    <xf numFmtId="200" fontId="0" fillId="0" borderId="0" xfId="0" applyNumberFormat="1" applyAlignment="1" applyProtection="1">
      <alignment vertical="center"/>
      <protection/>
    </xf>
    <xf numFmtId="200" fontId="1" fillId="41" borderId="0" xfId="50" applyNumberFormat="1" applyFont="1" applyFill="1" applyAlignment="1" applyProtection="1">
      <alignment vertical="center"/>
      <protection/>
    </xf>
    <xf numFmtId="3" fontId="0" fillId="0" borderId="0" xfId="0" applyNumberFormat="1" applyAlignment="1" applyProtection="1">
      <alignment vertical="center"/>
      <protection/>
    </xf>
    <xf numFmtId="0" fontId="0" fillId="0" borderId="0" xfId="0" applyBorder="1" applyAlignment="1" applyProtection="1">
      <alignment vertical="center"/>
      <protection/>
    </xf>
    <xf numFmtId="208" fontId="0" fillId="0" borderId="0" xfId="0" applyNumberFormat="1" applyFill="1" applyAlignment="1" applyProtection="1">
      <alignment vertical="center"/>
      <protection/>
    </xf>
    <xf numFmtId="0" fontId="28" fillId="0" borderId="0" xfId="0" applyFont="1" applyBorder="1" applyAlignment="1" applyProtection="1">
      <alignment wrapText="1"/>
      <protection/>
    </xf>
    <xf numFmtId="0" fontId="28" fillId="0" borderId="0" xfId="0" applyFont="1" applyBorder="1" applyAlignment="1" applyProtection="1">
      <alignment/>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Millares 5" xfId="52"/>
    <cellStyle name="Currency" xfId="53"/>
    <cellStyle name="Currency [0]" xfId="54"/>
    <cellStyle name="Neutral" xfId="55"/>
    <cellStyle name="Normal 2" xfId="56"/>
    <cellStyle name="Notas" xfId="57"/>
    <cellStyle name="Percent" xfId="58"/>
    <cellStyle name="Porcentual 2" xfId="59"/>
    <cellStyle name="Porcentual 3" xfId="60"/>
    <cellStyle name="Porcentual 4" xfId="61"/>
    <cellStyle name="Porcentual 5" xfId="62"/>
    <cellStyle name="Salida" xfId="63"/>
    <cellStyle name="Texto de advertencia" xfId="64"/>
    <cellStyle name="Texto explicativo" xfId="65"/>
    <cellStyle name="Título" xfId="66"/>
    <cellStyle name="Título 1" xfId="67"/>
    <cellStyle name="Título 2" xfId="68"/>
    <cellStyle name="Título 3" xfId="69"/>
    <cellStyle name="Total" xfId="70"/>
  </cellStyles>
  <dxfs count="4">
    <dxf>
      <font>
        <color indexed="9"/>
      </font>
      <fill>
        <patternFill>
          <bgColor indexed="10"/>
        </patternFill>
      </fill>
    </dxf>
    <dxf>
      <font>
        <color theme="0"/>
      </font>
      <fill>
        <patternFill>
          <bgColor theme="5"/>
        </patternFill>
      </fill>
    </dxf>
    <dxf>
      <font>
        <color theme="0"/>
      </font>
      <fill>
        <patternFill>
          <bgColor theme="5"/>
        </patternFill>
      </fill>
      <border/>
    </dxf>
    <dxf>
      <font>
        <color rgb="FFFFFFFF"/>
      </font>
      <fill>
        <patternFill>
          <bgColor rgb="FFDD080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114300</xdr:colOff>
      <xdr:row>2</xdr:row>
      <xdr:rowOff>9525</xdr:rowOff>
    </xdr:from>
    <xdr:to>
      <xdr:col>19</xdr:col>
      <xdr:colOff>1152525</xdr:colOff>
      <xdr:row>7</xdr:row>
      <xdr:rowOff>114300</xdr:rowOff>
    </xdr:to>
    <xdr:pic>
      <xdr:nvPicPr>
        <xdr:cNvPr id="1" name="3 Imagen" descr="SIG.jpg"/>
        <xdr:cNvPicPr preferRelativeResize="1">
          <a:picLocks noChangeAspect="1"/>
        </xdr:cNvPicPr>
      </xdr:nvPicPr>
      <xdr:blipFill>
        <a:blip r:embed="rId1"/>
        <a:stretch>
          <a:fillRect/>
        </a:stretch>
      </xdr:blipFill>
      <xdr:spPr>
        <a:xfrm>
          <a:off x="13763625" y="381000"/>
          <a:ext cx="1038225" cy="1057275"/>
        </a:xfrm>
        <a:prstGeom prst="rect">
          <a:avLst/>
        </a:prstGeom>
        <a:noFill/>
        <a:ln w="9525" cmpd="sng">
          <a:noFill/>
        </a:ln>
      </xdr:spPr>
    </xdr:pic>
    <xdr:clientData/>
  </xdr:twoCellAnchor>
  <xdr:twoCellAnchor editAs="oneCell">
    <xdr:from>
      <xdr:col>1</xdr:col>
      <xdr:colOff>133350</xdr:colOff>
      <xdr:row>1</xdr:row>
      <xdr:rowOff>123825</xdr:rowOff>
    </xdr:from>
    <xdr:to>
      <xdr:col>8</xdr:col>
      <xdr:colOff>171450</xdr:colOff>
      <xdr:row>7</xdr:row>
      <xdr:rowOff>47625</xdr:rowOff>
    </xdr:to>
    <xdr:pic>
      <xdr:nvPicPr>
        <xdr:cNvPr id="2" name="2 Imagen" descr="Escudo Bogotá_sds_color.jpg"/>
        <xdr:cNvPicPr preferRelativeResize="1">
          <a:picLocks noChangeAspect="1"/>
        </xdr:cNvPicPr>
      </xdr:nvPicPr>
      <xdr:blipFill>
        <a:blip r:embed="rId2"/>
        <a:stretch>
          <a:fillRect/>
        </a:stretch>
      </xdr:blipFill>
      <xdr:spPr>
        <a:xfrm>
          <a:off x="0" y="304800"/>
          <a:ext cx="790575" cy="1066800"/>
        </a:xfrm>
        <a:prstGeom prst="rect">
          <a:avLst/>
        </a:prstGeom>
        <a:noFill/>
        <a:ln w="9525" cmpd="sng">
          <a:noFill/>
        </a:ln>
      </xdr:spPr>
    </xdr:pic>
    <xdr:clientData/>
  </xdr:twoCellAnchor>
  <xdr:twoCellAnchor editAs="oneCell">
    <xdr:from>
      <xdr:col>47</xdr:col>
      <xdr:colOff>171450</xdr:colOff>
      <xdr:row>1</xdr:row>
      <xdr:rowOff>114300</xdr:rowOff>
    </xdr:from>
    <xdr:to>
      <xdr:col>48</xdr:col>
      <xdr:colOff>333375</xdr:colOff>
      <xdr:row>7</xdr:row>
      <xdr:rowOff>0</xdr:rowOff>
    </xdr:to>
    <xdr:pic>
      <xdr:nvPicPr>
        <xdr:cNvPr id="3" name="3 Imagen" descr="SIG.jpg"/>
        <xdr:cNvPicPr preferRelativeResize="1">
          <a:picLocks noChangeAspect="1"/>
        </xdr:cNvPicPr>
      </xdr:nvPicPr>
      <xdr:blipFill>
        <a:blip r:embed="rId1"/>
        <a:stretch>
          <a:fillRect/>
        </a:stretch>
      </xdr:blipFill>
      <xdr:spPr>
        <a:xfrm>
          <a:off x="50796825" y="295275"/>
          <a:ext cx="876300" cy="1028700"/>
        </a:xfrm>
        <a:prstGeom prst="rect">
          <a:avLst/>
        </a:prstGeom>
        <a:noFill/>
        <a:ln w="9525" cmpd="sng">
          <a:noFill/>
        </a:ln>
      </xdr:spPr>
    </xdr:pic>
    <xdr:clientData/>
  </xdr:twoCellAnchor>
  <xdr:twoCellAnchor editAs="oneCell">
    <xdr:from>
      <xdr:col>22</xdr:col>
      <xdr:colOff>1047750</xdr:colOff>
      <xdr:row>2</xdr:row>
      <xdr:rowOff>19050</xdr:rowOff>
    </xdr:from>
    <xdr:to>
      <xdr:col>22</xdr:col>
      <xdr:colOff>2076450</xdr:colOff>
      <xdr:row>7</xdr:row>
      <xdr:rowOff>47625</xdr:rowOff>
    </xdr:to>
    <xdr:pic>
      <xdr:nvPicPr>
        <xdr:cNvPr id="4" name="6 Imagen" descr="Escudo Bogotá_sds_color.jpg"/>
        <xdr:cNvPicPr preferRelativeResize="1">
          <a:picLocks noChangeAspect="1"/>
        </xdr:cNvPicPr>
      </xdr:nvPicPr>
      <xdr:blipFill>
        <a:blip r:embed="rId2"/>
        <a:stretch>
          <a:fillRect/>
        </a:stretch>
      </xdr:blipFill>
      <xdr:spPr>
        <a:xfrm>
          <a:off x="18840450" y="390525"/>
          <a:ext cx="1028700"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3</xdr:row>
      <xdr:rowOff>76200</xdr:rowOff>
    </xdr:from>
    <xdr:to>
      <xdr:col>13</xdr:col>
      <xdr:colOff>1276350</xdr:colOff>
      <xdr:row>6</xdr:row>
      <xdr:rowOff>9525</xdr:rowOff>
    </xdr:to>
    <xdr:pic>
      <xdr:nvPicPr>
        <xdr:cNvPr id="1" name="3 Imagen" descr="SIG.jpg"/>
        <xdr:cNvPicPr preferRelativeResize="1">
          <a:picLocks noChangeAspect="1"/>
        </xdr:cNvPicPr>
      </xdr:nvPicPr>
      <xdr:blipFill>
        <a:blip r:embed="rId1"/>
        <a:stretch>
          <a:fillRect/>
        </a:stretch>
      </xdr:blipFill>
      <xdr:spPr>
        <a:xfrm>
          <a:off x="14630400" y="904875"/>
          <a:ext cx="1000125" cy="762000"/>
        </a:xfrm>
        <a:prstGeom prst="rect">
          <a:avLst/>
        </a:prstGeom>
        <a:noFill/>
        <a:ln w="9525" cmpd="sng">
          <a:noFill/>
        </a:ln>
      </xdr:spPr>
    </xdr:pic>
    <xdr:clientData/>
  </xdr:twoCellAnchor>
  <xdr:twoCellAnchor editAs="oneCell">
    <xdr:from>
      <xdr:col>0</xdr:col>
      <xdr:colOff>495300</xdr:colOff>
      <xdr:row>1</xdr:row>
      <xdr:rowOff>38100</xdr:rowOff>
    </xdr:from>
    <xdr:to>
      <xdr:col>3</xdr:col>
      <xdr:colOff>809625</xdr:colOff>
      <xdr:row>4</xdr:row>
      <xdr:rowOff>133350</xdr:rowOff>
    </xdr:to>
    <xdr:pic>
      <xdr:nvPicPr>
        <xdr:cNvPr id="2" name="10 Imagen" descr="Escudo Bogotá_sds_color.jpg"/>
        <xdr:cNvPicPr preferRelativeResize="1">
          <a:picLocks noChangeAspect="1"/>
        </xdr:cNvPicPr>
      </xdr:nvPicPr>
      <xdr:blipFill>
        <a:blip r:embed="rId2"/>
        <a:stretch>
          <a:fillRect/>
        </a:stretch>
      </xdr:blipFill>
      <xdr:spPr>
        <a:xfrm>
          <a:off x="0" y="314325"/>
          <a:ext cx="809625" cy="923925"/>
        </a:xfrm>
        <a:prstGeom prst="rect">
          <a:avLst/>
        </a:prstGeom>
        <a:noFill/>
        <a:ln w="9525" cmpd="sng">
          <a:noFill/>
        </a:ln>
      </xdr:spPr>
    </xdr:pic>
    <xdr:clientData/>
  </xdr:twoCellAnchor>
  <xdr:twoCellAnchor editAs="oneCell">
    <xdr:from>
      <xdr:col>48</xdr:col>
      <xdr:colOff>847725</xdr:colOff>
      <xdr:row>1</xdr:row>
      <xdr:rowOff>9525</xdr:rowOff>
    </xdr:from>
    <xdr:to>
      <xdr:col>48</xdr:col>
      <xdr:colOff>847725</xdr:colOff>
      <xdr:row>4</xdr:row>
      <xdr:rowOff>190500</xdr:rowOff>
    </xdr:to>
    <xdr:pic>
      <xdr:nvPicPr>
        <xdr:cNvPr id="3" name="3 Imagen" descr="SIG.jpg"/>
        <xdr:cNvPicPr preferRelativeResize="1">
          <a:picLocks noChangeAspect="1"/>
        </xdr:cNvPicPr>
      </xdr:nvPicPr>
      <xdr:blipFill>
        <a:blip r:embed="rId1"/>
        <a:stretch>
          <a:fillRect/>
        </a:stretch>
      </xdr:blipFill>
      <xdr:spPr>
        <a:xfrm>
          <a:off x="52863750" y="285750"/>
          <a:ext cx="0" cy="1009650"/>
        </a:xfrm>
        <a:prstGeom prst="rect">
          <a:avLst/>
        </a:prstGeom>
        <a:noFill/>
        <a:ln w="9525" cmpd="sng">
          <a:noFill/>
        </a:ln>
      </xdr:spPr>
    </xdr:pic>
    <xdr:clientData/>
  </xdr:twoCellAnchor>
  <xdr:twoCellAnchor editAs="oneCell">
    <xdr:from>
      <xdr:col>15</xdr:col>
      <xdr:colOff>495300</xdr:colOff>
      <xdr:row>1</xdr:row>
      <xdr:rowOff>180975</xdr:rowOff>
    </xdr:from>
    <xdr:to>
      <xdr:col>16</xdr:col>
      <xdr:colOff>304800</xdr:colOff>
      <xdr:row>5</xdr:row>
      <xdr:rowOff>38100</xdr:rowOff>
    </xdr:to>
    <xdr:pic>
      <xdr:nvPicPr>
        <xdr:cNvPr id="4" name="12 Imagen" descr="Escudo Bogotá_sds_color.jpg"/>
        <xdr:cNvPicPr preferRelativeResize="1">
          <a:picLocks noChangeAspect="1"/>
        </xdr:cNvPicPr>
      </xdr:nvPicPr>
      <xdr:blipFill>
        <a:blip r:embed="rId3"/>
        <a:stretch>
          <a:fillRect/>
        </a:stretch>
      </xdr:blipFill>
      <xdr:spPr>
        <a:xfrm>
          <a:off x="17859375" y="457200"/>
          <a:ext cx="923925" cy="962025"/>
        </a:xfrm>
        <a:prstGeom prst="rect">
          <a:avLst/>
        </a:prstGeom>
        <a:noFill/>
        <a:ln w="9525" cmpd="sng">
          <a:noFill/>
        </a:ln>
      </xdr:spPr>
    </xdr:pic>
    <xdr:clientData/>
  </xdr:twoCellAnchor>
  <xdr:twoCellAnchor editAs="oneCell">
    <xdr:from>
      <xdr:col>31</xdr:col>
      <xdr:colOff>438150</xdr:colOff>
      <xdr:row>2</xdr:row>
      <xdr:rowOff>104775</xdr:rowOff>
    </xdr:from>
    <xdr:to>
      <xdr:col>32</xdr:col>
      <xdr:colOff>752475</xdr:colOff>
      <xdr:row>5</xdr:row>
      <xdr:rowOff>19050</xdr:rowOff>
    </xdr:to>
    <xdr:pic>
      <xdr:nvPicPr>
        <xdr:cNvPr id="5" name="3 Imagen" descr="SIG.jpg"/>
        <xdr:cNvPicPr preferRelativeResize="1">
          <a:picLocks noChangeAspect="1"/>
        </xdr:cNvPicPr>
      </xdr:nvPicPr>
      <xdr:blipFill>
        <a:blip r:embed="rId1"/>
        <a:stretch>
          <a:fillRect/>
        </a:stretch>
      </xdr:blipFill>
      <xdr:spPr>
        <a:xfrm>
          <a:off x="37099875" y="657225"/>
          <a:ext cx="962025" cy="742950"/>
        </a:xfrm>
        <a:prstGeom prst="rect">
          <a:avLst/>
        </a:prstGeom>
        <a:noFill/>
        <a:ln w="9525" cmpd="sng">
          <a:noFill/>
        </a:ln>
      </xdr:spPr>
    </xdr:pic>
    <xdr:clientData/>
  </xdr:twoCellAnchor>
  <xdr:twoCellAnchor editAs="oneCell">
    <xdr:from>
      <xdr:col>33</xdr:col>
      <xdr:colOff>809625</xdr:colOff>
      <xdr:row>1</xdr:row>
      <xdr:rowOff>76200</xdr:rowOff>
    </xdr:from>
    <xdr:to>
      <xdr:col>35</xdr:col>
      <xdr:colOff>57150</xdr:colOff>
      <xdr:row>4</xdr:row>
      <xdr:rowOff>219075</xdr:rowOff>
    </xdr:to>
    <xdr:pic>
      <xdr:nvPicPr>
        <xdr:cNvPr id="6" name="15 Imagen" descr="Escudo Bogotá_sds_color.jpg"/>
        <xdr:cNvPicPr preferRelativeResize="1">
          <a:picLocks noChangeAspect="1"/>
        </xdr:cNvPicPr>
      </xdr:nvPicPr>
      <xdr:blipFill>
        <a:blip r:embed="rId3"/>
        <a:stretch>
          <a:fillRect/>
        </a:stretch>
      </xdr:blipFill>
      <xdr:spPr>
        <a:xfrm>
          <a:off x="39166800" y="352425"/>
          <a:ext cx="942975" cy="971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11.%20Direccion%20Planeacion%20y%20Sistemas\SEGUIMIENTO%20PROYECTOS%202015\SEGUIMIENTO%20ABRIL%202015\Seguimiento%20881%20abril%202015%20O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11.%20Direccion%20Planeacion%20y%20Sistemas\SEGUIMIENTO%20PROYECTOS%202014\SEGUIMIENTO%20JUNIO%202014\Seguimiento%20881%20junio%20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s"/>
      <sheetName val="Actividades"/>
      <sheetName val="99-METROPOLITANO"/>
      <sheetName val="Hoja1"/>
    </sheetNames>
    <sheetDataSet>
      <sheetData sheetId="2">
        <row r="14">
          <cell r="N14">
            <v>13619598000</v>
          </cell>
          <cell r="O14">
            <v>13619598000</v>
          </cell>
          <cell r="P14">
            <v>569921000</v>
          </cell>
          <cell r="Q14">
            <v>81009101</v>
          </cell>
          <cell r="R14">
            <v>127750068</v>
          </cell>
          <cell r="S14">
            <v>92010234</v>
          </cell>
        </row>
        <row r="30">
          <cell r="N30">
            <v>0</v>
          </cell>
          <cell r="R30">
            <v>0</v>
          </cell>
        </row>
        <row r="46">
          <cell r="N46">
            <v>59482535000</v>
          </cell>
          <cell r="O46">
            <v>59482535000</v>
          </cell>
          <cell r="P46">
            <v>5573289899</v>
          </cell>
          <cell r="Q46">
            <v>487653369</v>
          </cell>
          <cell r="R46">
            <v>20919197033</v>
          </cell>
          <cell r="S46">
            <v>7579298598</v>
          </cell>
        </row>
        <row r="62">
          <cell r="N62">
            <v>171842000</v>
          </cell>
          <cell r="O62">
            <v>171842000</v>
          </cell>
          <cell r="P62">
            <v>110698233</v>
          </cell>
          <cell r="Q62">
            <v>23044666</v>
          </cell>
          <cell r="R62">
            <v>26271800</v>
          </cell>
          <cell r="S62">
            <v>26177534</v>
          </cell>
        </row>
        <row r="78">
          <cell r="N78">
            <v>1286940000</v>
          </cell>
          <cell r="O78">
            <v>1286940000</v>
          </cell>
          <cell r="P78">
            <v>0</v>
          </cell>
          <cell r="Q78">
            <v>0</v>
          </cell>
          <cell r="R78">
            <v>7487433</v>
          </cell>
          <cell r="S78">
            <v>7250400</v>
          </cell>
        </row>
        <row r="94">
          <cell r="N94">
            <v>368766000</v>
          </cell>
          <cell r="O94">
            <v>368766000</v>
          </cell>
          <cell r="P94">
            <v>123343233</v>
          </cell>
          <cell r="Q94">
            <v>17636300</v>
          </cell>
          <cell r="R94">
            <v>18974100</v>
          </cell>
          <cell r="S94">
            <v>18974100</v>
          </cell>
        </row>
        <row r="110">
          <cell r="N110">
            <v>141955000</v>
          </cell>
          <cell r="O110">
            <v>141955000</v>
          </cell>
          <cell r="P110">
            <v>51042733</v>
          </cell>
          <cell r="Q110">
            <v>7731133</v>
          </cell>
          <cell r="R110">
            <v>7398867</v>
          </cell>
          <cell r="S110">
            <v>7398867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tas"/>
      <sheetName val="Actividades"/>
      <sheetName val="99-METROPOLITANO"/>
    </sheetNames>
    <sheetDataSet>
      <sheetData sheetId="0">
        <row r="16">
          <cell r="S16">
            <v>204560262</v>
          </cell>
          <cell r="T16">
            <v>193944229</v>
          </cell>
          <cell r="U16">
            <v>3856218954</v>
          </cell>
          <cell r="V16">
            <v>3842686321</v>
          </cell>
        </row>
        <row r="32">
          <cell r="S32">
            <v>0</v>
          </cell>
          <cell r="T32">
            <v>0</v>
          </cell>
          <cell r="U32">
            <v>0</v>
          </cell>
          <cell r="V32">
            <v>0</v>
          </cell>
        </row>
        <row r="48">
          <cell r="S48">
            <v>29863220607</v>
          </cell>
          <cell r="T48">
            <v>835402395</v>
          </cell>
          <cell r="U48">
            <v>23700086489</v>
          </cell>
          <cell r="V48">
            <v>17494019653</v>
          </cell>
        </row>
        <row r="64">
          <cell r="S64">
            <v>25011832</v>
          </cell>
          <cell r="T64">
            <v>24917566</v>
          </cell>
          <cell r="U64">
            <v>29791300</v>
          </cell>
          <cell r="V64">
            <v>29791300</v>
          </cell>
        </row>
        <row r="80">
          <cell r="S80">
            <v>15989866</v>
          </cell>
          <cell r="T80">
            <v>15752833</v>
          </cell>
          <cell r="U80">
            <v>230541623</v>
          </cell>
          <cell r="V80">
            <v>229799903</v>
          </cell>
        </row>
        <row r="96">
          <cell r="S96">
            <v>26026550</v>
          </cell>
          <cell r="T96">
            <v>26026550</v>
          </cell>
          <cell r="U96">
            <v>67525133</v>
          </cell>
          <cell r="V96">
            <v>52996800</v>
          </cell>
        </row>
        <row r="112">
          <cell r="S112">
            <v>22234533</v>
          </cell>
          <cell r="T112">
            <v>22234533</v>
          </cell>
          <cell r="U112">
            <v>23252767</v>
          </cell>
          <cell r="V112">
            <v>23252767</v>
          </cell>
        </row>
        <row r="128">
          <cell r="S128">
            <v>30157043650</v>
          </cell>
          <cell r="T128">
            <v>1118278106</v>
          </cell>
          <cell r="U128">
            <v>27907416266</v>
          </cell>
          <cell r="V128">
            <v>21672546744</v>
          </cell>
        </row>
        <row r="129">
          <cell r="S129">
            <v>30157043650</v>
          </cell>
          <cell r="T129">
            <v>1118278106</v>
          </cell>
          <cell r="U129">
            <v>27907416266</v>
          </cell>
          <cell r="V129">
            <v>21672546744</v>
          </cell>
        </row>
        <row r="130">
          <cell r="S130">
            <v>0</v>
          </cell>
          <cell r="T130">
            <v>0</v>
          </cell>
          <cell r="U130">
            <v>0</v>
          </cell>
          <cell r="V130">
            <v>0</v>
          </cell>
        </row>
      </sheetData>
      <sheetData sheetId="1">
        <row r="14">
          <cell r="O14">
            <v>14166200</v>
          </cell>
          <cell r="P14">
            <v>14166200</v>
          </cell>
          <cell r="Q14">
            <v>3611955607</v>
          </cell>
          <cell r="R14">
            <v>3611955607</v>
          </cell>
        </row>
        <row r="15">
          <cell r="O15">
            <v>39069166</v>
          </cell>
          <cell r="P15">
            <v>39069166</v>
          </cell>
          <cell r="Q15">
            <v>29668566</v>
          </cell>
          <cell r="R15">
            <v>29599533</v>
          </cell>
        </row>
        <row r="16">
          <cell r="O16">
            <v>0</v>
          </cell>
          <cell r="Q16">
            <v>0</v>
          </cell>
          <cell r="R16">
            <v>0</v>
          </cell>
        </row>
        <row r="17">
          <cell r="O17">
            <v>87046165</v>
          </cell>
          <cell r="P17">
            <v>76556465</v>
          </cell>
          <cell r="Q17">
            <v>91276835</v>
          </cell>
          <cell r="R17">
            <v>91220168</v>
          </cell>
        </row>
        <row r="18">
          <cell r="O18">
            <v>0</v>
          </cell>
          <cell r="Q18">
            <v>13082300</v>
          </cell>
          <cell r="R18">
            <v>13082300</v>
          </cell>
        </row>
        <row r="19">
          <cell r="O19">
            <v>64278731</v>
          </cell>
          <cell r="P19">
            <v>64152398</v>
          </cell>
          <cell r="Q19">
            <v>110235646</v>
          </cell>
          <cell r="R19">
            <v>96828713</v>
          </cell>
        </row>
        <row r="20">
          <cell r="O20">
            <v>204560262</v>
          </cell>
          <cell r="P20">
            <v>193944229</v>
          </cell>
          <cell r="Q20">
            <v>3856218954</v>
          </cell>
          <cell r="R20">
            <v>3842686321</v>
          </cell>
        </row>
        <row r="21">
          <cell r="O21">
            <v>0</v>
          </cell>
          <cell r="Q21">
            <v>0</v>
          </cell>
        </row>
        <row r="22">
          <cell r="O22">
            <v>0</v>
          </cell>
          <cell r="Q22">
            <v>0</v>
          </cell>
        </row>
        <row r="23">
          <cell r="O23">
            <v>0</v>
          </cell>
          <cell r="P23">
            <v>0</v>
          </cell>
          <cell r="Q23">
            <v>0</v>
          </cell>
          <cell r="R23">
            <v>0</v>
          </cell>
        </row>
        <row r="24">
          <cell r="O24">
            <v>26954961827</v>
          </cell>
          <cell r="P24">
            <v>811957042</v>
          </cell>
          <cell r="Q24">
            <v>20990684781</v>
          </cell>
          <cell r="R24">
            <v>15007657054</v>
          </cell>
        </row>
        <row r="25">
          <cell r="O25">
            <v>0</v>
          </cell>
          <cell r="Q25">
            <v>0</v>
          </cell>
        </row>
        <row r="26">
          <cell r="O26">
            <v>4330600</v>
          </cell>
          <cell r="P26">
            <v>4330600</v>
          </cell>
          <cell r="Q26">
            <v>8881400</v>
          </cell>
          <cell r="R26">
            <v>8881400</v>
          </cell>
        </row>
        <row r="27">
          <cell r="O27">
            <v>2903928180</v>
          </cell>
          <cell r="P27">
            <v>19114753</v>
          </cell>
          <cell r="Q27">
            <v>2270508308</v>
          </cell>
          <cell r="R27">
            <v>2270508308</v>
          </cell>
        </row>
        <row r="28">
          <cell r="O28">
            <v>0</v>
          </cell>
          <cell r="Q28">
            <v>430012000</v>
          </cell>
          <cell r="R28">
            <v>206972891</v>
          </cell>
        </row>
        <row r="29">
          <cell r="O29">
            <v>29863220607</v>
          </cell>
          <cell r="P29">
            <v>835402395</v>
          </cell>
          <cell r="Q29">
            <v>23700086489</v>
          </cell>
          <cell r="R29">
            <v>17494019653</v>
          </cell>
        </row>
        <row r="30">
          <cell r="O30">
            <v>16680899</v>
          </cell>
          <cell r="P30">
            <v>16586633</v>
          </cell>
          <cell r="Q30">
            <v>18426967</v>
          </cell>
          <cell r="R30">
            <v>18426967</v>
          </cell>
        </row>
        <row r="31">
          <cell r="O31">
            <v>8330933</v>
          </cell>
          <cell r="P31">
            <v>8330933</v>
          </cell>
          <cell r="Q31">
            <v>11364333</v>
          </cell>
          <cell r="R31">
            <v>11364333</v>
          </cell>
        </row>
        <row r="32">
          <cell r="O32">
            <v>25011832</v>
          </cell>
          <cell r="P32">
            <v>24917566</v>
          </cell>
          <cell r="Q32">
            <v>29791300</v>
          </cell>
          <cell r="R32">
            <v>29791300</v>
          </cell>
        </row>
        <row r="33">
          <cell r="O33">
            <v>0</v>
          </cell>
          <cell r="Q33">
            <v>223688823</v>
          </cell>
          <cell r="R33">
            <v>222947103</v>
          </cell>
        </row>
        <row r="34">
          <cell r="O34">
            <v>15989866</v>
          </cell>
          <cell r="P34">
            <v>15752833</v>
          </cell>
          <cell r="Q34">
            <v>6852800</v>
          </cell>
          <cell r="R34">
            <v>6852800</v>
          </cell>
        </row>
        <row r="35">
          <cell r="O35">
            <v>0</v>
          </cell>
          <cell r="Q35">
            <v>0</v>
          </cell>
        </row>
        <row r="36">
          <cell r="O36">
            <v>15989866</v>
          </cell>
          <cell r="P36">
            <v>15752833</v>
          </cell>
          <cell r="Q36">
            <v>230541623</v>
          </cell>
          <cell r="R36">
            <v>229799903</v>
          </cell>
        </row>
        <row r="37">
          <cell r="O37">
            <v>26026550</v>
          </cell>
          <cell r="P37">
            <v>26026550</v>
          </cell>
          <cell r="Q37">
            <v>38241600</v>
          </cell>
          <cell r="R37">
            <v>38241600</v>
          </cell>
        </row>
        <row r="38">
          <cell r="O38">
            <v>0</v>
          </cell>
          <cell r="Q38">
            <v>14755200</v>
          </cell>
          <cell r="R38">
            <v>14755200</v>
          </cell>
        </row>
        <row r="39">
          <cell r="O39">
            <v>0</v>
          </cell>
          <cell r="Q39">
            <v>14528333</v>
          </cell>
        </row>
        <row r="40">
          <cell r="O40">
            <v>26026550</v>
          </cell>
          <cell r="P40">
            <v>26026550</v>
          </cell>
          <cell r="Q40">
            <v>67525133</v>
          </cell>
          <cell r="R40">
            <v>52996800</v>
          </cell>
        </row>
        <row r="41">
          <cell r="O41">
            <v>22234533</v>
          </cell>
          <cell r="P41">
            <v>22234533</v>
          </cell>
          <cell r="Q41">
            <v>23252767</v>
          </cell>
          <cell r="R41">
            <v>23252767</v>
          </cell>
        </row>
        <row r="42">
          <cell r="O42">
            <v>22234533</v>
          </cell>
          <cell r="P42">
            <v>22234533</v>
          </cell>
          <cell r="Q42">
            <v>23252767</v>
          </cell>
          <cell r="R42">
            <v>23252767</v>
          </cell>
        </row>
        <row r="43">
          <cell r="O43">
            <v>30157043650</v>
          </cell>
          <cell r="P43">
            <v>1118278106</v>
          </cell>
          <cell r="Q43">
            <v>27907416266</v>
          </cell>
          <cell r="R43">
            <v>21672546744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2"/>
  <dimension ref="A1:CK404"/>
  <sheetViews>
    <sheetView showGridLines="0" zoomScale="96" zoomScaleNormal="96" zoomScalePageLayoutView="0" workbookViewId="0" topLeftCell="J1">
      <selection activeCell="O112" sqref="O112:O127"/>
    </sheetView>
  </sheetViews>
  <sheetFormatPr defaultColWidth="11.421875" defaultRowHeight="15"/>
  <cols>
    <col min="1" max="1" width="5.8515625" style="3" hidden="1" customWidth="1"/>
    <col min="2" max="3" width="5.7109375" style="3" hidden="1" customWidth="1"/>
    <col min="4" max="4" width="5.140625" style="3" hidden="1" customWidth="1"/>
    <col min="5" max="5" width="6.140625" style="3" hidden="1" customWidth="1"/>
    <col min="6" max="6" width="6.00390625" style="3" hidden="1" customWidth="1"/>
    <col min="7" max="7" width="7.140625" style="3" hidden="1" customWidth="1"/>
    <col min="8" max="8" width="9.28125" style="295" customWidth="1"/>
    <col min="9" max="9" width="40.7109375" style="440" customWidth="1"/>
    <col min="10" max="12" width="7.57421875" style="295" customWidth="1"/>
    <col min="13" max="13" width="16.57421875" style="295" customWidth="1"/>
    <col min="14" max="14" width="21.421875" style="295" customWidth="1"/>
    <col min="15" max="15" width="11.7109375" style="295" customWidth="1"/>
    <col min="16" max="16" width="12.57421875" style="295" customWidth="1"/>
    <col min="17" max="17" width="23.57421875" style="3" customWidth="1"/>
    <col min="18" max="18" width="24.28125" style="3" customWidth="1"/>
    <col min="19" max="19" width="21.8515625" style="3" customWidth="1"/>
    <col min="20" max="20" width="19.7109375" style="3" customWidth="1"/>
    <col min="21" max="21" width="22.57421875" style="3" customWidth="1"/>
    <col min="22" max="22" width="19.8515625" style="3" customWidth="1"/>
    <col min="23" max="27" width="50.7109375" style="3" customWidth="1"/>
    <col min="28" max="28" width="35.28125" style="3" customWidth="1"/>
    <col min="29" max="51" width="10.7109375" style="3" customWidth="1"/>
    <col min="52" max="52" width="15.140625" style="3" customWidth="1"/>
    <col min="53" max="53" width="16.00390625" style="3" hidden="1" customWidth="1"/>
    <col min="54" max="54" width="16.57421875" style="3" hidden="1" customWidth="1"/>
    <col min="55" max="55" width="17.00390625" style="295" hidden="1" customWidth="1"/>
    <col min="56" max="56" width="16.57421875" style="298" hidden="1" customWidth="1"/>
    <col min="57" max="57" width="17.140625" style="3" hidden="1" customWidth="1"/>
    <col min="58" max="58" width="14.8515625" style="3" hidden="1" customWidth="1"/>
    <col min="59" max="59" width="17.140625" style="3" hidden="1" customWidth="1"/>
    <col min="60" max="62" width="0" style="3" hidden="1" customWidth="1"/>
    <col min="63" max="64" width="14.8515625" style="70" hidden="1" customWidth="1"/>
    <col min="65" max="65" width="14.421875" style="70" hidden="1" customWidth="1"/>
    <col min="66" max="66" width="18.00390625" style="70" hidden="1" customWidth="1"/>
    <col min="67" max="68" width="14.00390625" style="70" hidden="1" customWidth="1"/>
    <col min="69" max="71" width="0" style="3" hidden="1" customWidth="1"/>
    <col min="72" max="89" width="11.421875" style="295" customWidth="1"/>
    <col min="90" max="16384" width="11.421875" style="3" customWidth="1"/>
  </cols>
  <sheetData>
    <row r="1" spans="1:56" s="256" customFormat="1" ht="14.25" customHeight="1">
      <c r="A1" s="238"/>
      <c r="B1" s="239"/>
      <c r="C1" s="239"/>
      <c r="D1" s="240"/>
      <c r="E1" s="241" t="s">
        <v>158</v>
      </c>
      <c r="F1" s="242"/>
      <c r="G1" s="242"/>
      <c r="H1" s="242"/>
      <c r="I1" s="242"/>
      <c r="J1" s="242"/>
      <c r="K1" s="242"/>
      <c r="L1" s="242"/>
      <c r="M1" s="242"/>
      <c r="N1" s="243"/>
      <c r="O1" s="244" t="s">
        <v>159</v>
      </c>
      <c r="P1" s="245"/>
      <c r="Q1" s="245"/>
      <c r="R1" s="246"/>
      <c r="S1" s="247"/>
      <c r="T1" s="248"/>
      <c r="U1" s="248"/>
      <c r="V1" s="249"/>
      <c r="W1" s="247"/>
      <c r="X1" s="248"/>
      <c r="Y1" s="250"/>
      <c r="Z1" s="251" t="s">
        <v>160</v>
      </c>
      <c r="AA1" s="252"/>
      <c r="AB1" s="252"/>
      <c r="AC1" s="252"/>
      <c r="AD1" s="252"/>
      <c r="AE1" s="252"/>
      <c r="AF1" s="252"/>
      <c r="AG1" s="252"/>
      <c r="AH1" s="252"/>
      <c r="AI1" s="252"/>
      <c r="AJ1" s="252"/>
      <c r="AK1" s="252"/>
      <c r="AL1" s="252"/>
      <c r="AM1" s="253"/>
      <c r="AN1" s="254"/>
      <c r="AO1" s="244" t="s">
        <v>159</v>
      </c>
      <c r="AP1" s="245"/>
      <c r="AQ1" s="245"/>
      <c r="AR1" s="245"/>
      <c r="AS1" s="246"/>
      <c r="AT1" s="255"/>
      <c r="AU1" s="247"/>
      <c r="AV1" s="248"/>
      <c r="AW1" s="248"/>
      <c r="AX1" s="248"/>
      <c r="AY1" s="249"/>
      <c r="BC1" s="257"/>
      <c r="BD1" s="258"/>
    </row>
    <row r="2" spans="1:56" s="256" customFormat="1" ht="15" customHeight="1">
      <c r="A2" s="259"/>
      <c r="B2" s="260"/>
      <c r="C2" s="260"/>
      <c r="D2" s="261"/>
      <c r="E2" s="262"/>
      <c r="F2" s="263"/>
      <c r="G2" s="263"/>
      <c r="H2" s="263"/>
      <c r="I2" s="263"/>
      <c r="J2" s="263"/>
      <c r="K2" s="263"/>
      <c r="L2" s="263"/>
      <c r="M2" s="263"/>
      <c r="N2" s="264"/>
      <c r="O2" s="265"/>
      <c r="P2" s="266"/>
      <c r="Q2" s="266"/>
      <c r="R2" s="267"/>
      <c r="S2" s="268"/>
      <c r="T2" s="269"/>
      <c r="U2" s="269"/>
      <c r="V2" s="270"/>
      <c r="W2" s="268"/>
      <c r="X2" s="269"/>
      <c r="Y2" s="271"/>
      <c r="Z2" s="272"/>
      <c r="AA2" s="273"/>
      <c r="AB2" s="273"/>
      <c r="AC2" s="273"/>
      <c r="AD2" s="273"/>
      <c r="AE2" s="273"/>
      <c r="AF2" s="273"/>
      <c r="AG2" s="273"/>
      <c r="AH2" s="273"/>
      <c r="AI2" s="273"/>
      <c r="AJ2" s="273"/>
      <c r="AK2" s="273"/>
      <c r="AL2" s="273"/>
      <c r="AM2" s="274"/>
      <c r="AN2" s="275"/>
      <c r="AO2" s="265"/>
      <c r="AP2" s="266"/>
      <c r="AQ2" s="266"/>
      <c r="AR2" s="266"/>
      <c r="AS2" s="267"/>
      <c r="AT2" s="276"/>
      <c r="AU2" s="268"/>
      <c r="AV2" s="269"/>
      <c r="AW2" s="269"/>
      <c r="AX2" s="269"/>
      <c r="AY2" s="270"/>
      <c r="BC2" s="257"/>
      <c r="BD2" s="258"/>
    </row>
    <row r="3" spans="1:56" s="256" customFormat="1" ht="15" customHeight="1">
      <c r="A3" s="259"/>
      <c r="B3" s="260"/>
      <c r="C3" s="260"/>
      <c r="D3" s="261"/>
      <c r="E3" s="262"/>
      <c r="F3" s="263"/>
      <c r="G3" s="263"/>
      <c r="H3" s="263"/>
      <c r="I3" s="263"/>
      <c r="J3" s="263"/>
      <c r="K3" s="263"/>
      <c r="L3" s="263"/>
      <c r="M3" s="263"/>
      <c r="N3" s="264"/>
      <c r="O3" s="265"/>
      <c r="P3" s="266"/>
      <c r="Q3" s="266"/>
      <c r="R3" s="267"/>
      <c r="S3" s="268"/>
      <c r="T3" s="269"/>
      <c r="U3" s="269"/>
      <c r="V3" s="270"/>
      <c r="W3" s="268"/>
      <c r="X3" s="269"/>
      <c r="Y3" s="271"/>
      <c r="Z3" s="272"/>
      <c r="AA3" s="273"/>
      <c r="AB3" s="273"/>
      <c r="AC3" s="273"/>
      <c r="AD3" s="273"/>
      <c r="AE3" s="273"/>
      <c r="AF3" s="273"/>
      <c r="AG3" s="273"/>
      <c r="AH3" s="273"/>
      <c r="AI3" s="273"/>
      <c r="AJ3" s="273"/>
      <c r="AK3" s="273"/>
      <c r="AL3" s="273"/>
      <c r="AM3" s="274"/>
      <c r="AN3" s="275"/>
      <c r="AO3" s="265"/>
      <c r="AP3" s="266"/>
      <c r="AQ3" s="266"/>
      <c r="AR3" s="266"/>
      <c r="AS3" s="267"/>
      <c r="AT3" s="276"/>
      <c r="AU3" s="268"/>
      <c r="AV3" s="269"/>
      <c r="AW3" s="269"/>
      <c r="AX3" s="269"/>
      <c r="AY3" s="270"/>
      <c r="BC3" s="257"/>
      <c r="BD3" s="258"/>
    </row>
    <row r="4" spans="1:56" s="256" customFormat="1" ht="15" customHeight="1">
      <c r="A4" s="259"/>
      <c r="B4" s="260"/>
      <c r="C4" s="260"/>
      <c r="D4" s="261"/>
      <c r="E4" s="262"/>
      <c r="F4" s="263"/>
      <c r="G4" s="263"/>
      <c r="H4" s="263"/>
      <c r="I4" s="263"/>
      <c r="J4" s="263"/>
      <c r="K4" s="263"/>
      <c r="L4" s="263"/>
      <c r="M4" s="263"/>
      <c r="N4" s="264"/>
      <c r="O4" s="265"/>
      <c r="P4" s="266"/>
      <c r="Q4" s="266"/>
      <c r="R4" s="267"/>
      <c r="S4" s="268"/>
      <c r="T4" s="269"/>
      <c r="U4" s="269"/>
      <c r="V4" s="270"/>
      <c r="W4" s="268"/>
      <c r="X4" s="269"/>
      <c r="Y4" s="271"/>
      <c r="Z4" s="272"/>
      <c r="AA4" s="273"/>
      <c r="AB4" s="273"/>
      <c r="AC4" s="273"/>
      <c r="AD4" s="273"/>
      <c r="AE4" s="273"/>
      <c r="AF4" s="273"/>
      <c r="AG4" s="273"/>
      <c r="AH4" s="273"/>
      <c r="AI4" s="273"/>
      <c r="AJ4" s="273"/>
      <c r="AK4" s="273"/>
      <c r="AL4" s="273"/>
      <c r="AM4" s="274"/>
      <c r="AN4" s="275"/>
      <c r="AO4" s="265"/>
      <c r="AP4" s="266"/>
      <c r="AQ4" s="266"/>
      <c r="AR4" s="266"/>
      <c r="AS4" s="267"/>
      <c r="AT4" s="276"/>
      <c r="AU4" s="268"/>
      <c r="AV4" s="269"/>
      <c r="AW4" s="269"/>
      <c r="AX4" s="269"/>
      <c r="AY4" s="270"/>
      <c r="BC4" s="257"/>
      <c r="BD4" s="258"/>
    </row>
    <row r="5" spans="1:56" s="256" customFormat="1" ht="15" customHeight="1">
      <c r="A5" s="259"/>
      <c r="B5" s="260"/>
      <c r="C5" s="260"/>
      <c r="D5" s="261"/>
      <c r="E5" s="262"/>
      <c r="F5" s="263"/>
      <c r="G5" s="263"/>
      <c r="H5" s="263"/>
      <c r="I5" s="263"/>
      <c r="J5" s="263"/>
      <c r="K5" s="263"/>
      <c r="L5" s="263"/>
      <c r="M5" s="263"/>
      <c r="N5" s="264"/>
      <c r="O5" s="265"/>
      <c r="P5" s="266"/>
      <c r="Q5" s="266"/>
      <c r="R5" s="267"/>
      <c r="S5" s="268"/>
      <c r="T5" s="269"/>
      <c r="U5" s="269"/>
      <c r="V5" s="270"/>
      <c r="W5" s="268"/>
      <c r="X5" s="269"/>
      <c r="Y5" s="271"/>
      <c r="Z5" s="272"/>
      <c r="AA5" s="273"/>
      <c r="AB5" s="273"/>
      <c r="AC5" s="273"/>
      <c r="AD5" s="273"/>
      <c r="AE5" s="273"/>
      <c r="AF5" s="273"/>
      <c r="AG5" s="273"/>
      <c r="AH5" s="273"/>
      <c r="AI5" s="273"/>
      <c r="AJ5" s="273"/>
      <c r="AK5" s="273"/>
      <c r="AL5" s="273"/>
      <c r="AM5" s="274"/>
      <c r="AN5" s="275"/>
      <c r="AO5" s="265"/>
      <c r="AP5" s="266"/>
      <c r="AQ5" s="266"/>
      <c r="AR5" s="266"/>
      <c r="AS5" s="267"/>
      <c r="AT5" s="276"/>
      <c r="AU5" s="268"/>
      <c r="AV5" s="269"/>
      <c r="AW5" s="269"/>
      <c r="AX5" s="269"/>
      <c r="AY5" s="270"/>
      <c r="BC5" s="257"/>
      <c r="BD5" s="258"/>
    </row>
    <row r="6" spans="1:56" s="256" customFormat="1" ht="15" customHeight="1">
      <c r="A6" s="259"/>
      <c r="B6" s="260"/>
      <c r="C6" s="260"/>
      <c r="D6" s="261"/>
      <c r="E6" s="262"/>
      <c r="F6" s="263"/>
      <c r="G6" s="263"/>
      <c r="H6" s="263"/>
      <c r="I6" s="263"/>
      <c r="J6" s="263"/>
      <c r="K6" s="263"/>
      <c r="L6" s="263"/>
      <c r="M6" s="263"/>
      <c r="N6" s="264"/>
      <c r="O6" s="265"/>
      <c r="P6" s="266"/>
      <c r="Q6" s="266"/>
      <c r="R6" s="267"/>
      <c r="S6" s="268"/>
      <c r="T6" s="269"/>
      <c r="U6" s="269"/>
      <c r="V6" s="270"/>
      <c r="W6" s="268"/>
      <c r="X6" s="269"/>
      <c r="Y6" s="271"/>
      <c r="Z6" s="272"/>
      <c r="AA6" s="273"/>
      <c r="AB6" s="273"/>
      <c r="AC6" s="273"/>
      <c r="AD6" s="273"/>
      <c r="AE6" s="273"/>
      <c r="AF6" s="273"/>
      <c r="AG6" s="273"/>
      <c r="AH6" s="273"/>
      <c r="AI6" s="273"/>
      <c r="AJ6" s="273"/>
      <c r="AK6" s="273"/>
      <c r="AL6" s="273"/>
      <c r="AM6" s="274"/>
      <c r="AN6" s="275"/>
      <c r="AO6" s="265"/>
      <c r="AP6" s="266"/>
      <c r="AQ6" s="266"/>
      <c r="AR6" s="266"/>
      <c r="AS6" s="267"/>
      <c r="AT6" s="276"/>
      <c r="AU6" s="268"/>
      <c r="AV6" s="269"/>
      <c r="AW6" s="269"/>
      <c r="AX6" s="269"/>
      <c r="AY6" s="270"/>
      <c r="BC6" s="257"/>
      <c r="BD6" s="258"/>
    </row>
    <row r="7" spans="1:56" s="256" customFormat="1" ht="15" customHeight="1">
      <c r="A7" s="259"/>
      <c r="B7" s="260"/>
      <c r="C7" s="260"/>
      <c r="D7" s="261"/>
      <c r="E7" s="262"/>
      <c r="F7" s="263"/>
      <c r="G7" s="263"/>
      <c r="H7" s="263"/>
      <c r="I7" s="263"/>
      <c r="J7" s="263"/>
      <c r="K7" s="263"/>
      <c r="L7" s="263"/>
      <c r="M7" s="263"/>
      <c r="N7" s="264"/>
      <c r="O7" s="265"/>
      <c r="P7" s="266"/>
      <c r="Q7" s="266"/>
      <c r="R7" s="267"/>
      <c r="S7" s="268"/>
      <c r="T7" s="269"/>
      <c r="U7" s="269"/>
      <c r="V7" s="270"/>
      <c r="W7" s="268"/>
      <c r="X7" s="269"/>
      <c r="Y7" s="271"/>
      <c r="Z7" s="272"/>
      <c r="AA7" s="273"/>
      <c r="AB7" s="273"/>
      <c r="AC7" s="273"/>
      <c r="AD7" s="273"/>
      <c r="AE7" s="273"/>
      <c r="AF7" s="273"/>
      <c r="AG7" s="273"/>
      <c r="AH7" s="273"/>
      <c r="AI7" s="273"/>
      <c r="AJ7" s="273"/>
      <c r="AK7" s="273"/>
      <c r="AL7" s="273"/>
      <c r="AM7" s="274"/>
      <c r="AN7" s="275"/>
      <c r="AO7" s="265"/>
      <c r="AP7" s="266"/>
      <c r="AQ7" s="266"/>
      <c r="AR7" s="266"/>
      <c r="AS7" s="267"/>
      <c r="AT7" s="276"/>
      <c r="AU7" s="268"/>
      <c r="AV7" s="269"/>
      <c r="AW7" s="269"/>
      <c r="AX7" s="269"/>
      <c r="AY7" s="270"/>
      <c r="BC7" s="257"/>
      <c r="BD7" s="258"/>
    </row>
    <row r="8" spans="1:56" s="256" customFormat="1" ht="27" customHeight="1" thickBot="1">
      <c r="A8" s="277"/>
      <c r="B8" s="278"/>
      <c r="C8" s="278"/>
      <c r="D8" s="279"/>
      <c r="E8" s="280"/>
      <c r="F8" s="281"/>
      <c r="G8" s="281"/>
      <c r="H8" s="281"/>
      <c r="I8" s="281"/>
      <c r="J8" s="281"/>
      <c r="K8" s="281"/>
      <c r="L8" s="281"/>
      <c r="M8" s="281"/>
      <c r="N8" s="282"/>
      <c r="O8" s="283"/>
      <c r="P8" s="284"/>
      <c r="Q8" s="284"/>
      <c r="R8" s="285"/>
      <c r="S8" s="286"/>
      <c r="T8" s="287"/>
      <c r="U8" s="287"/>
      <c r="V8" s="288"/>
      <c r="W8" s="286"/>
      <c r="X8" s="287"/>
      <c r="Y8" s="289"/>
      <c r="Z8" s="290"/>
      <c r="AA8" s="291"/>
      <c r="AB8" s="291"/>
      <c r="AC8" s="291"/>
      <c r="AD8" s="291"/>
      <c r="AE8" s="291"/>
      <c r="AF8" s="291"/>
      <c r="AG8" s="291"/>
      <c r="AH8" s="291"/>
      <c r="AI8" s="291"/>
      <c r="AJ8" s="291"/>
      <c r="AK8" s="291"/>
      <c r="AL8" s="291"/>
      <c r="AM8" s="292"/>
      <c r="AN8" s="293"/>
      <c r="AO8" s="283"/>
      <c r="AP8" s="284"/>
      <c r="AQ8" s="284"/>
      <c r="AR8" s="284"/>
      <c r="AS8" s="285"/>
      <c r="AT8" s="294"/>
      <c r="AU8" s="286"/>
      <c r="AV8" s="287"/>
      <c r="AW8" s="287"/>
      <c r="AX8" s="287"/>
      <c r="AY8" s="288"/>
      <c r="BC8" s="257"/>
      <c r="BD8" s="258"/>
    </row>
    <row r="9" ht="15"/>
    <row r="10" spans="9:10" ht="15">
      <c r="I10" s="296" t="s">
        <v>161</v>
      </c>
      <c r="J10" s="297"/>
    </row>
    <row r="11" spans="9:10" ht="15">
      <c r="I11" s="296" t="s">
        <v>162</v>
      </c>
      <c r="J11" s="297"/>
    </row>
    <row r="12" spans="9:10" ht="15">
      <c r="I12" s="296" t="s">
        <v>163</v>
      </c>
      <c r="J12" s="297"/>
    </row>
    <row r="13" spans="9:10" ht="15">
      <c r="I13" s="296" t="s">
        <v>164</v>
      </c>
      <c r="J13" s="297"/>
    </row>
    <row r="14" spans="7:68" ht="22.5" customHeight="1">
      <c r="G14" s="299" t="s">
        <v>165</v>
      </c>
      <c r="H14" s="300" t="s">
        <v>166</v>
      </c>
      <c r="I14" s="300" t="s">
        <v>23</v>
      </c>
      <c r="J14" s="236" t="s">
        <v>19</v>
      </c>
      <c r="K14" s="237"/>
      <c r="L14" s="228"/>
      <c r="M14" s="205"/>
      <c r="N14" s="205"/>
      <c r="O14" s="301" t="s">
        <v>0</v>
      </c>
      <c r="P14" s="301"/>
      <c r="Q14" s="301" t="s">
        <v>3</v>
      </c>
      <c r="R14" s="301"/>
      <c r="S14" s="301" t="s">
        <v>4</v>
      </c>
      <c r="T14" s="301"/>
      <c r="U14" s="301" t="s">
        <v>5</v>
      </c>
      <c r="V14" s="301"/>
      <c r="W14" s="302" t="s">
        <v>12</v>
      </c>
      <c r="X14" s="302" t="s">
        <v>13</v>
      </c>
      <c r="Y14" s="302" t="s">
        <v>14</v>
      </c>
      <c r="Z14" s="302" t="s">
        <v>24</v>
      </c>
      <c r="AA14" s="302" t="s">
        <v>11</v>
      </c>
      <c r="AB14" s="302" t="s">
        <v>167</v>
      </c>
      <c r="AC14" s="302" t="s">
        <v>168</v>
      </c>
      <c r="AD14" s="302"/>
      <c r="AE14" s="303"/>
      <c r="AF14" s="302" t="s">
        <v>169</v>
      </c>
      <c r="AG14" s="302"/>
      <c r="AH14" s="303"/>
      <c r="AI14" s="302" t="s">
        <v>170</v>
      </c>
      <c r="AJ14" s="302"/>
      <c r="AK14" s="303"/>
      <c r="AL14" s="302" t="s">
        <v>171</v>
      </c>
      <c r="AM14" s="302"/>
      <c r="AN14" s="303"/>
      <c r="AO14" s="302" t="s">
        <v>172</v>
      </c>
      <c r="AP14" s="302"/>
      <c r="AQ14" s="303"/>
      <c r="AR14" s="302" t="s">
        <v>173</v>
      </c>
      <c r="AS14" s="302"/>
      <c r="AT14" s="303"/>
      <c r="AU14" s="302" t="s">
        <v>174</v>
      </c>
      <c r="AV14" s="302"/>
      <c r="AW14" s="303"/>
      <c r="AX14" s="304" t="s">
        <v>175</v>
      </c>
      <c r="AY14" s="305"/>
      <c r="AZ14" s="305"/>
      <c r="BK14" s="216" t="s">
        <v>3</v>
      </c>
      <c r="BL14" s="216"/>
      <c r="BM14" s="216" t="s">
        <v>4</v>
      </c>
      <c r="BN14" s="216"/>
      <c r="BO14" s="216" t="s">
        <v>5</v>
      </c>
      <c r="BP14" s="216"/>
    </row>
    <row r="15" spans="1:68" ht="31.5" customHeight="1" thickBot="1">
      <c r="A15" s="1" t="s">
        <v>176</v>
      </c>
      <c r="B15" s="1" t="s">
        <v>166</v>
      </c>
      <c r="C15" s="1" t="s">
        <v>177</v>
      </c>
      <c r="D15" s="1" t="s">
        <v>178</v>
      </c>
      <c r="E15" s="1" t="s">
        <v>179</v>
      </c>
      <c r="F15" s="1" t="s">
        <v>180</v>
      </c>
      <c r="G15" s="306"/>
      <c r="H15" s="300"/>
      <c r="I15" s="300"/>
      <c r="J15" s="2" t="s">
        <v>16</v>
      </c>
      <c r="K15" s="2" t="s">
        <v>17</v>
      </c>
      <c r="L15" s="2" t="s">
        <v>18</v>
      </c>
      <c r="M15" s="2" t="s">
        <v>20</v>
      </c>
      <c r="N15" s="2" t="s">
        <v>21</v>
      </c>
      <c r="O15" s="303" t="s">
        <v>145</v>
      </c>
      <c r="P15" s="303" t="s">
        <v>181</v>
      </c>
      <c r="Q15" s="303" t="s">
        <v>6</v>
      </c>
      <c r="R15" s="303" t="s">
        <v>7</v>
      </c>
      <c r="S15" s="303" t="s">
        <v>8</v>
      </c>
      <c r="T15" s="303" t="s">
        <v>9</v>
      </c>
      <c r="U15" s="303" t="s">
        <v>1</v>
      </c>
      <c r="V15" s="303" t="s">
        <v>9</v>
      </c>
      <c r="W15" s="302"/>
      <c r="X15" s="302"/>
      <c r="Y15" s="302"/>
      <c r="Z15" s="302"/>
      <c r="AA15" s="302"/>
      <c r="AB15" s="302"/>
      <c r="AC15" s="303" t="s">
        <v>182</v>
      </c>
      <c r="AD15" s="303" t="s">
        <v>183</v>
      </c>
      <c r="AE15" s="303" t="s">
        <v>184</v>
      </c>
      <c r="AF15" s="303" t="s">
        <v>182</v>
      </c>
      <c r="AG15" s="303" t="s">
        <v>183</v>
      </c>
      <c r="AH15" s="303" t="s">
        <v>184</v>
      </c>
      <c r="AI15" s="303" t="s">
        <v>182</v>
      </c>
      <c r="AJ15" s="303" t="s">
        <v>183</v>
      </c>
      <c r="AK15" s="303" t="s">
        <v>184</v>
      </c>
      <c r="AL15" s="303" t="s">
        <v>182</v>
      </c>
      <c r="AM15" s="303" t="s">
        <v>183</v>
      </c>
      <c r="AN15" s="303" t="s">
        <v>184</v>
      </c>
      <c r="AO15" s="303" t="s">
        <v>182</v>
      </c>
      <c r="AP15" s="303" t="s">
        <v>183</v>
      </c>
      <c r="AQ15" s="303" t="s">
        <v>184</v>
      </c>
      <c r="AR15" s="303" t="s">
        <v>182</v>
      </c>
      <c r="AS15" s="303" t="s">
        <v>183</v>
      </c>
      <c r="AT15" s="303" t="s">
        <v>184</v>
      </c>
      <c r="AU15" s="303" t="s">
        <v>182</v>
      </c>
      <c r="AV15" s="303" t="s">
        <v>183</v>
      </c>
      <c r="AW15" s="303" t="s">
        <v>184</v>
      </c>
      <c r="AX15" s="303" t="s">
        <v>182</v>
      </c>
      <c r="AY15" s="303" t="s">
        <v>183</v>
      </c>
      <c r="AZ15" s="307" t="s">
        <v>184</v>
      </c>
      <c r="BK15" s="81" t="s">
        <v>6</v>
      </c>
      <c r="BL15" s="81" t="s">
        <v>7</v>
      </c>
      <c r="BM15" s="81" t="s">
        <v>8</v>
      </c>
      <c r="BN15" s="81" t="s">
        <v>9</v>
      </c>
      <c r="BO15" s="81" t="s">
        <v>1</v>
      </c>
      <c r="BP15" s="81" t="s">
        <v>9</v>
      </c>
    </row>
    <row r="16" spans="1:89" s="298" customFormat="1" ht="36" customHeight="1">
      <c r="A16" s="308" t="s">
        <v>185</v>
      </c>
      <c r="B16" s="308" t="s">
        <v>186</v>
      </c>
      <c r="C16" s="308" t="s">
        <v>187</v>
      </c>
      <c r="D16" s="308" t="s">
        <v>188</v>
      </c>
      <c r="E16" s="308" t="s">
        <v>189</v>
      </c>
      <c r="F16" s="308" t="s">
        <v>189</v>
      </c>
      <c r="G16" s="309">
        <v>11</v>
      </c>
      <c r="H16" s="310">
        <v>881</v>
      </c>
      <c r="I16" s="311" t="s">
        <v>190</v>
      </c>
      <c r="J16" s="312" t="s">
        <v>66</v>
      </c>
      <c r="K16" s="313"/>
      <c r="L16" s="313"/>
      <c r="M16" s="313" t="s">
        <v>90</v>
      </c>
      <c r="N16" s="311" t="s">
        <v>91</v>
      </c>
      <c r="O16" s="314">
        <v>0.65</v>
      </c>
      <c r="P16" s="315">
        <v>0.55</v>
      </c>
      <c r="Q16" s="316">
        <f>SUMIF('Actividades 881'!$B$14:$B$19,'Metas 881'!$B16,'Actividades 881'!M$14:M$19)</f>
        <v>13619598000</v>
      </c>
      <c r="R16" s="316">
        <f>SUMIF('Actividades 881'!$B$14:$B$19,'Metas 881'!$B16,'Actividades 881'!N$14:N$19)</f>
        <v>13619598000</v>
      </c>
      <c r="S16" s="317">
        <f>SUMIF('Actividades 881'!$B$14:$B$19,'Metas 881'!$B16,'Actividades 881'!O$14:O$19)</f>
        <v>569921000</v>
      </c>
      <c r="T16" s="316">
        <f>SUMIF('Actividades 881'!$B$14:$B$19,'Metas 881'!$B16,'Actividades 881'!P$14:P$19)</f>
        <v>81009101</v>
      </c>
      <c r="U16" s="316">
        <f>SUMIF('Actividades 881'!$B$14:$B$19,'Metas 881'!$B16,'Actividades 881'!Q$14:Q$19)</f>
        <v>127750068</v>
      </c>
      <c r="V16" s="316">
        <f>SUMIF('Actividades 881'!$B$14:$B$19,'Metas 881'!$B16,'Actividades 881'!R$14:R$19)</f>
        <v>92010234</v>
      </c>
      <c r="W16" s="318" t="s">
        <v>191</v>
      </c>
      <c r="X16" s="318" t="s">
        <v>192</v>
      </c>
      <c r="Y16" s="319" t="s">
        <v>193</v>
      </c>
      <c r="Z16" s="320"/>
      <c r="AA16" s="318" t="s">
        <v>194</v>
      </c>
      <c r="AB16" s="321" t="s">
        <v>195</v>
      </c>
      <c r="AC16" s="322"/>
      <c r="AD16" s="322"/>
      <c r="AE16" s="322"/>
      <c r="AF16" s="322"/>
      <c r="AG16" s="322"/>
      <c r="AH16" s="322"/>
      <c r="AI16" s="322"/>
      <c r="AJ16" s="322"/>
      <c r="AK16" s="322"/>
      <c r="AL16" s="322"/>
      <c r="AM16" s="323"/>
      <c r="AN16" s="323"/>
      <c r="AO16" s="323"/>
      <c r="AP16" s="323"/>
      <c r="AQ16" s="323"/>
      <c r="AR16" s="323"/>
      <c r="AS16" s="323"/>
      <c r="AT16" s="323"/>
      <c r="AU16" s="323"/>
      <c r="AV16" s="323"/>
      <c r="AW16" s="323"/>
      <c r="AX16" s="323">
        <f aca="true" t="shared" si="0" ref="AX16:AY21">+AC16+AF16+AI16+AL16+AO16+AR16+AU16</f>
        <v>0</v>
      </c>
      <c r="AY16" s="324">
        <f t="shared" si="0"/>
        <v>0</v>
      </c>
      <c r="AZ16" s="325">
        <f>+AE15:AE16+AH16+AK16+AN16+AQ16+AT16+AW16</f>
        <v>0</v>
      </c>
      <c r="BA16" s="326">
        <f>+R16-S16</f>
        <v>13049677000</v>
      </c>
      <c r="BB16" s="326">
        <f>+S16-T16</f>
        <v>488911899</v>
      </c>
      <c r="BC16" s="326">
        <f>+U16-V16</f>
        <v>35739834</v>
      </c>
      <c r="BD16" s="327">
        <f>+'[2]Metas'!S16:S31-S16</f>
        <v>-365360738</v>
      </c>
      <c r="BE16" s="326">
        <f>+'[2]Metas'!T16:T31-T16</f>
        <v>112935128</v>
      </c>
      <c r="BF16" s="326">
        <f>+'[2]Metas'!U16:U31-U16</f>
        <v>3728468886</v>
      </c>
      <c r="BG16" s="326">
        <f>+'[2]Metas'!V16:V31-V16</f>
        <v>3750676087</v>
      </c>
      <c r="BH16" s="295"/>
      <c r="BI16" s="295"/>
      <c r="BJ16" s="295"/>
      <c r="BK16" s="328">
        <f>+'[1]99-METROPOLITANO'!N14</f>
        <v>13619598000</v>
      </c>
      <c r="BL16" s="328">
        <f>+'[1]99-METROPOLITANO'!O14</f>
        <v>13619598000</v>
      </c>
      <c r="BM16" s="328">
        <f>+'[1]99-METROPOLITANO'!P14</f>
        <v>569921000</v>
      </c>
      <c r="BN16" s="328">
        <f>+'[1]99-METROPOLITANO'!Q14</f>
        <v>81009101</v>
      </c>
      <c r="BO16" s="328">
        <f>+'[1]99-METROPOLITANO'!R14</f>
        <v>127750068</v>
      </c>
      <c r="BP16" s="328">
        <f>+'[1]99-METROPOLITANO'!S14</f>
        <v>92010234</v>
      </c>
      <c r="BT16" s="295"/>
      <c r="BU16" s="295"/>
      <c r="BV16" s="295"/>
      <c r="BW16" s="295"/>
      <c r="BX16" s="295"/>
      <c r="BY16" s="295"/>
      <c r="BZ16" s="295"/>
      <c r="CA16" s="295"/>
      <c r="CB16" s="295"/>
      <c r="CC16" s="295"/>
      <c r="CD16" s="295"/>
      <c r="CE16" s="295"/>
      <c r="CF16" s="295"/>
      <c r="CG16" s="295"/>
      <c r="CH16" s="295"/>
      <c r="CI16" s="295"/>
      <c r="CJ16" s="295"/>
      <c r="CK16" s="295"/>
    </row>
    <row r="17" spans="1:89" s="298" customFormat="1" ht="15.75">
      <c r="A17" s="308"/>
      <c r="B17" s="308"/>
      <c r="C17" s="308"/>
      <c r="D17" s="308"/>
      <c r="E17" s="308"/>
      <c r="F17" s="308"/>
      <c r="G17" s="309"/>
      <c r="H17" s="329"/>
      <c r="I17" s="330"/>
      <c r="J17" s="331"/>
      <c r="K17" s="331"/>
      <c r="L17" s="331"/>
      <c r="M17" s="331"/>
      <c r="N17" s="330"/>
      <c r="O17" s="332"/>
      <c r="P17" s="333"/>
      <c r="Q17" s="334"/>
      <c r="R17" s="334"/>
      <c r="S17" s="335"/>
      <c r="T17" s="334"/>
      <c r="U17" s="334"/>
      <c r="V17" s="334"/>
      <c r="W17" s="336"/>
      <c r="X17" s="336"/>
      <c r="Y17" s="337"/>
      <c r="Z17" s="337"/>
      <c r="AA17" s="336"/>
      <c r="AB17" s="338" t="s">
        <v>196</v>
      </c>
      <c r="AC17" s="339"/>
      <c r="AD17" s="339"/>
      <c r="AE17" s="339"/>
      <c r="AF17" s="339"/>
      <c r="AG17" s="339"/>
      <c r="AH17" s="339"/>
      <c r="AI17" s="339"/>
      <c r="AJ17" s="339"/>
      <c r="AK17" s="339"/>
      <c r="AL17" s="339"/>
      <c r="AM17" s="340"/>
      <c r="AN17" s="340"/>
      <c r="AO17" s="340"/>
      <c r="AP17" s="340"/>
      <c r="AQ17" s="340"/>
      <c r="AR17" s="340"/>
      <c r="AS17" s="340"/>
      <c r="AT17" s="340"/>
      <c r="AU17" s="340"/>
      <c r="AV17" s="340"/>
      <c r="AW17" s="340"/>
      <c r="AX17" s="340">
        <f t="shared" si="0"/>
        <v>0</v>
      </c>
      <c r="AY17" s="341">
        <f t="shared" si="0"/>
        <v>0</v>
      </c>
      <c r="AZ17" s="325">
        <f aca="true" t="shared" si="1" ref="AZ17:AZ80">+AE16:AE17+AH17+AK17+AN17+AQ17+AT17+AW17</f>
        <v>0</v>
      </c>
      <c r="BA17" s="326">
        <f aca="true" t="shared" si="2" ref="BA17:BB80">+R17-S17</f>
        <v>0</v>
      </c>
      <c r="BB17" s="326">
        <f t="shared" si="2"/>
        <v>0</v>
      </c>
      <c r="BC17" s="326">
        <f aca="true" t="shared" si="3" ref="BC17:BC80">+U17-V17</f>
        <v>0</v>
      </c>
      <c r="BD17" s="327">
        <f>+'[2]Metas'!S17:S32-S17</f>
        <v>0</v>
      </c>
      <c r="BE17" s="326">
        <f>+'[2]Metas'!T17:T32-T17</f>
        <v>0</v>
      </c>
      <c r="BF17" s="326">
        <f>+'[2]Metas'!U17:U32-U17</f>
        <v>0</v>
      </c>
      <c r="BG17" s="326">
        <f>+'[2]Metas'!V17:V32-V17</f>
        <v>0</v>
      </c>
      <c r="BH17" s="295"/>
      <c r="BI17" s="295"/>
      <c r="BJ17" s="295"/>
      <c r="BK17" s="328"/>
      <c r="BL17" s="328"/>
      <c r="BM17" s="328"/>
      <c r="BN17" s="328"/>
      <c r="BO17" s="328"/>
      <c r="BP17" s="328"/>
      <c r="BT17" s="295"/>
      <c r="BU17" s="295"/>
      <c r="BV17" s="295"/>
      <c r="BW17" s="295"/>
      <c r="BX17" s="295"/>
      <c r="BY17" s="295"/>
      <c r="BZ17" s="295"/>
      <c r="CA17" s="295"/>
      <c r="CB17" s="295"/>
      <c r="CC17" s="295"/>
      <c r="CD17" s="295"/>
      <c r="CE17" s="295"/>
      <c r="CF17" s="295"/>
      <c r="CG17" s="295"/>
      <c r="CH17" s="295"/>
      <c r="CI17" s="295"/>
      <c r="CJ17" s="295"/>
      <c r="CK17" s="295"/>
    </row>
    <row r="18" spans="1:89" s="298" customFormat="1" ht="15.75">
      <c r="A18" s="308"/>
      <c r="B18" s="308"/>
      <c r="C18" s="308"/>
      <c r="D18" s="308"/>
      <c r="E18" s="308"/>
      <c r="F18" s="308"/>
      <c r="G18" s="309"/>
      <c r="H18" s="329"/>
      <c r="I18" s="330"/>
      <c r="J18" s="331"/>
      <c r="K18" s="331"/>
      <c r="L18" s="331"/>
      <c r="M18" s="331"/>
      <c r="N18" s="330"/>
      <c r="O18" s="332"/>
      <c r="P18" s="333"/>
      <c r="Q18" s="334"/>
      <c r="R18" s="334"/>
      <c r="S18" s="335"/>
      <c r="T18" s="334"/>
      <c r="U18" s="334"/>
      <c r="V18" s="334"/>
      <c r="W18" s="336"/>
      <c r="X18" s="336"/>
      <c r="Y18" s="337"/>
      <c r="Z18" s="337"/>
      <c r="AA18" s="336"/>
      <c r="AB18" s="338" t="s">
        <v>197</v>
      </c>
      <c r="AC18" s="339"/>
      <c r="AD18" s="339"/>
      <c r="AE18" s="339"/>
      <c r="AF18" s="339"/>
      <c r="AG18" s="339"/>
      <c r="AH18" s="339"/>
      <c r="AI18" s="339"/>
      <c r="AJ18" s="339"/>
      <c r="AK18" s="339"/>
      <c r="AL18" s="339"/>
      <c r="AM18" s="340"/>
      <c r="AN18" s="340"/>
      <c r="AO18" s="340"/>
      <c r="AP18" s="340"/>
      <c r="AQ18" s="340"/>
      <c r="AR18" s="340"/>
      <c r="AS18" s="340"/>
      <c r="AT18" s="340"/>
      <c r="AU18" s="340"/>
      <c r="AV18" s="340"/>
      <c r="AW18" s="340"/>
      <c r="AX18" s="340">
        <f t="shared" si="0"/>
        <v>0</v>
      </c>
      <c r="AY18" s="341">
        <f t="shared" si="0"/>
        <v>0</v>
      </c>
      <c r="AZ18" s="325">
        <f t="shared" si="1"/>
        <v>0</v>
      </c>
      <c r="BA18" s="326">
        <f t="shared" si="2"/>
        <v>0</v>
      </c>
      <c r="BB18" s="326">
        <f t="shared" si="2"/>
        <v>0</v>
      </c>
      <c r="BC18" s="326">
        <f t="shared" si="3"/>
        <v>0</v>
      </c>
      <c r="BD18" s="327">
        <f>+'[2]Metas'!S18:S33-S18</f>
        <v>0</v>
      </c>
      <c r="BE18" s="326">
        <f>+'[2]Metas'!T18:T33-T18</f>
        <v>0</v>
      </c>
      <c r="BF18" s="326">
        <f>+'[2]Metas'!U18:U33-U18</f>
        <v>0</v>
      </c>
      <c r="BG18" s="326">
        <f>+'[2]Metas'!V18:V33-V18</f>
        <v>0</v>
      </c>
      <c r="BH18" s="295"/>
      <c r="BI18" s="295"/>
      <c r="BJ18" s="295"/>
      <c r="BK18" s="328"/>
      <c r="BL18" s="328"/>
      <c r="BM18" s="328"/>
      <c r="BN18" s="328"/>
      <c r="BO18" s="328"/>
      <c r="BP18" s="328"/>
      <c r="BT18" s="295"/>
      <c r="BU18" s="295"/>
      <c r="BV18" s="295"/>
      <c r="BW18" s="295"/>
      <c r="BX18" s="295"/>
      <c r="BY18" s="295"/>
      <c r="BZ18" s="295"/>
      <c r="CA18" s="295"/>
      <c r="CB18" s="295"/>
      <c r="CC18" s="295"/>
      <c r="CD18" s="295"/>
      <c r="CE18" s="295"/>
      <c r="CF18" s="295"/>
      <c r="CG18" s="295"/>
      <c r="CH18" s="295"/>
      <c r="CI18" s="295"/>
      <c r="CJ18" s="295"/>
      <c r="CK18" s="295"/>
    </row>
    <row r="19" spans="1:89" s="298" customFormat="1" ht="15.75">
      <c r="A19" s="308"/>
      <c r="B19" s="308"/>
      <c r="C19" s="308"/>
      <c r="D19" s="308"/>
      <c r="E19" s="308"/>
      <c r="F19" s="308"/>
      <c r="G19" s="309"/>
      <c r="H19" s="329"/>
      <c r="I19" s="330"/>
      <c r="J19" s="331"/>
      <c r="K19" s="331"/>
      <c r="L19" s="331"/>
      <c r="M19" s="331"/>
      <c r="N19" s="330"/>
      <c r="O19" s="332"/>
      <c r="P19" s="333"/>
      <c r="Q19" s="334"/>
      <c r="R19" s="334"/>
      <c r="S19" s="335"/>
      <c r="T19" s="334"/>
      <c r="U19" s="334"/>
      <c r="V19" s="334"/>
      <c r="W19" s="336"/>
      <c r="X19" s="336"/>
      <c r="Y19" s="337"/>
      <c r="Z19" s="337"/>
      <c r="AA19" s="336"/>
      <c r="AB19" s="338" t="s">
        <v>198</v>
      </c>
      <c r="AC19" s="339"/>
      <c r="AD19" s="339"/>
      <c r="AE19" s="339"/>
      <c r="AF19" s="339"/>
      <c r="AG19" s="339"/>
      <c r="AH19" s="339"/>
      <c r="AI19" s="339"/>
      <c r="AJ19" s="339"/>
      <c r="AK19" s="339"/>
      <c r="AL19" s="339"/>
      <c r="AM19" s="340"/>
      <c r="AN19" s="340"/>
      <c r="AO19" s="340"/>
      <c r="AP19" s="340"/>
      <c r="AQ19" s="340"/>
      <c r="AR19" s="340"/>
      <c r="AS19" s="340"/>
      <c r="AT19" s="340"/>
      <c r="AU19" s="340"/>
      <c r="AV19" s="340"/>
      <c r="AW19" s="340"/>
      <c r="AX19" s="340">
        <f t="shared" si="0"/>
        <v>0</v>
      </c>
      <c r="AY19" s="341">
        <f t="shared" si="0"/>
        <v>0</v>
      </c>
      <c r="AZ19" s="325">
        <f t="shared" si="1"/>
        <v>0</v>
      </c>
      <c r="BA19" s="326">
        <f t="shared" si="2"/>
        <v>0</v>
      </c>
      <c r="BB19" s="326">
        <f t="shared" si="2"/>
        <v>0</v>
      </c>
      <c r="BC19" s="326">
        <f t="shared" si="3"/>
        <v>0</v>
      </c>
      <c r="BD19" s="327">
        <f>+'[2]Metas'!S19:S34-S19</f>
        <v>0</v>
      </c>
      <c r="BE19" s="326">
        <f>+'[2]Metas'!T19:T34-T19</f>
        <v>0</v>
      </c>
      <c r="BF19" s="326">
        <f>+'[2]Metas'!U19:U34-U19</f>
        <v>0</v>
      </c>
      <c r="BG19" s="326">
        <f>+'[2]Metas'!V19:V34-V19</f>
        <v>0</v>
      </c>
      <c r="BH19" s="295"/>
      <c r="BI19" s="295"/>
      <c r="BJ19" s="295"/>
      <c r="BK19" s="328"/>
      <c r="BL19" s="328"/>
      <c r="BM19" s="328"/>
      <c r="BN19" s="328"/>
      <c r="BO19" s="328"/>
      <c r="BP19" s="328"/>
      <c r="BT19" s="295"/>
      <c r="BU19" s="295"/>
      <c r="BV19" s="295"/>
      <c r="BW19" s="295"/>
      <c r="BX19" s="295"/>
      <c r="BY19" s="295"/>
      <c r="BZ19" s="295"/>
      <c r="CA19" s="295"/>
      <c r="CB19" s="295"/>
      <c r="CC19" s="295"/>
      <c r="CD19" s="295"/>
      <c r="CE19" s="295"/>
      <c r="CF19" s="295"/>
      <c r="CG19" s="295"/>
      <c r="CH19" s="295"/>
      <c r="CI19" s="295"/>
      <c r="CJ19" s="295"/>
      <c r="CK19" s="295"/>
    </row>
    <row r="20" spans="1:89" s="298" customFormat="1" ht="15.75">
      <c r="A20" s="308"/>
      <c r="B20" s="308"/>
      <c r="C20" s="308"/>
      <c r="D20" s="308"/>
      <c r="E20" s="308"/>
      <c r="F20" s="308"/>
      <c r="G20" s="309"/>
      <c r="H20" s="329"/>
      <c r="I20" s="330"/>
      <c r="J20" s="331"/>
      <c r="K20" s="331"/>
      <c r="L20" s="331"/>
      <c r="M20" s="331"/>
      <c r="N20" s="330"/>
      <c r="O20" s="332"/>
      <c r="P20" s="333"/>
      <c r="Q20" s="334"/>
      <c r="R20" s="334"/>
      <c r="S20" s="335"/>
      <c r="T20" s="334"/>
      <c r="U20" s="334"/>
      <c r="V20" s="334"/>
      <c r="W20" s="336"/>
      <c r="X20" s="336"/>
      <c r="Y20" s="337"/>
      <c r="Z20" s="337"/>
      <c r="AA20" s="336"/>
      <c r="AB20" s="338" t="s">
        <v>199</v>
      </c>
      <c r="AC20" s="339"/>
      <c r="AD20" s="339"/>
      <c r="AE20" s="339"/>
      <c r="AF20" s="339"/>
      <c r="AG20" s="339"/>
      <c r="AH20" s="339"/>
      <c r="AI20" s="339"/>
      <c r="AJ20" s="339"/>
      <c r="AK20" s="339"/>
      <c r="AL20" s="339"/>
      <c r="AM20" s="340"/>
      <c r="AN20" s="340"/>
      <c r="AO20" s="340"/>
      <c r="AP20" s="340"/>
      <c r="AQ20" s="340"/>
      <c r="AR20" s="340"/>
      <c r="AS20" s="340"/>
      <c r="AT20" s="340"/>
      <c r="AU20" s="340"/>
      <c r="AV20" s="340"/>
      <c r="AW20" s="340"/>
      <c r="AX20" s="340">
        <f t="shared" si="0"/>
        <v>0</v>
      </c>
      <c r="AY20" s="341">
        <f t="shared" si="0"/>
        <v>0</v>
      </c>
      <c r="AZ20" s="325">
        <f t="shared" si="1"/>
        <v>0</v>
      </c>
      <c r="BA20" s="326">
        <f t="shared" si="2"/>
        <v>0</v>
      </c>
      <c r="BB20" s="326">
        <f t="shared" si="2"/>
        <v>0</v>
      </c>
      <c r="BC20" s="326">
        <f t="shared" si="3"/>
        <v>0</v>
      </c>
      <c r="BD20" s="327">
        <f>+'[2]Metas'!S20:S35-S20</f>
        <v>0</v>
      </c>
      <c r="BE20" s="326">
        <f>+'[2]Metas'!T20:T35-T20</f>
        <v>0</v>
      </c>
      <c r="BF20" s="326">
        <f>+'[2]Metas'!U20:U35-U20</f>
        <v>0</v>
      </c>
      <c r="BG20" s="326">
        <f>+'[2]Metas'!V20:V35-V20</f>
        <v>0</v>
      </c>
      <c r="BH20" s="295"/>
      <c r="BI20" s="295"/>
      <c r="BJ20" s="295"/>
      <c r="BK20" s="328"/>
      <c r="BL20" s="328"/>
      <c r="BM20" s="328"/>
      <c r="BN20" s="328"/>
      <c r="BO20" s="328"/>
      <c r="BP20" s="328"/>
      <c r="BT20" s="295"/>
      <c r="BU20" s="295"/>
      <c r="BV20" s="295"/>
      <c r="BW20" s="295"/>
      <c r="BX20" s="295"/>
      <c r="BY20" s="295"/>
      <c r="BZ20" s="295"/>
      <c r="CA20" s="295"/>
      <c r="CB20" s="295"/>
      <c r="CC20" s="295"/>
      <c r="CD20" s="295"/>
      <c r="CE20" s="295"/>
      <c r="CF20" s="295"/>
      <c r="CG20" s="295"/>
      <c r="CH20" s="295"/>
      <c r="CI20" s="295"/>
      <c r="CJ20" s="295"/>
      <c r="CK20" s="295"/>
    </row>
    <row r="21" spans="1:89" s="298" customFormat="1" ht="15.75">
      <c r="A21" s="308"/>
      <c r="B21" s="308"/>
      <c r="C21" s="308"/>
      <c r="D21" s="308"/>
      <c r="E21" s="308"/>
      <c r="F21" s="308"/>
      <c r="G21" s="309"/>
      <c r="H21" s="329"/>
      <c r="I21" s="330"/>
      <c r="J21" s="331"/>
      <c r="K21" s="331"/>
      <c r="L21" s="331"/>
      <c r="M21" s="331"/>
      <c r="N21" s="330"/>
      <c r="O21" s="332"/>
      <c r="P21" s="333"/>
      <c r="Q21" s="334"/>
      <c r="R21" s="334"/>
      <c r="S21" s="335"/>
      <c r="T21" s="334"/>
      <c r="U21" s="334"/>
      <c r="V21" s="334"/>
      <c r="W21" s="336"/>
      <c r="X21" s="336"/>
      <c r="Y21" s="337"/>
      <c r="Z21" s="337"/>
      <c r="AA21" s="336"/>
      <c r="AB21" s="342" t="s">
        <v>200</v>
      </c>
      <c r="AC21" s="339"/>
      <c r="AD21" s="339"/>
      <c r="AE21" s="339"/>
      <c r="AF21" s="339"/>
      <c r="AG21" s="339"/>
      <c r="AH21" s="339"/>
      <c r="AI21" s="339"/>
      <c r="AJ21" s="339"/>
      <c r="AK21" s="339"/>
      <c r="AL21" s="339"/>
      <c r="AM21" s="340"/>
      <c r="AN21" s="340"/>
      <c r="AO21" s="340"/>
      <c r="AP21" s="340"/>
      <c r="AQ21" s="340"/>
      <c r="AR21" s="340"/>
      <c r="AS21" s="340"/>
      <c r="AT21" s="340"/>
      <c r="AU21" s="340"/>
      <c r="AV21" s="340"/>
      <c r="AW21" s="340"/>
      <c r="AX21" s="340">
        <f t="shared" si="0"/>
        <v>0</v>
      </c>
      <c r="AY21" s="341">
        <f t="shared" si="0"/>
        <v>0</v>
      </c>
      <c r="AZ21" s="325">
        <f t="shared" si="1"/>
        <v>0</v>
      </c>
      <c r="BA21" s="326">
        <f t="shared" si="2"/>
        <v>0</v>
      </c>
      <c r="BB21" s="326">
        <f t="shared" si="2"/>
        <v>0</v>
      </c>
      <c r="BC21" s="326">
        <f t="shared" si="3"/>
        <v>0</v>
      </c>
      <c r="BD21" s="327">
        <f>+'[2]Metas'!S21:S36-S21</f>
        <v>0</v>
      </c>
      <c r="BE21" s="326">
        <f>+'[2]Metas'!T21:T36-T21</f>
        <v>0</v>
      </c>
      <c r="BF21" s="326">
        <f>+'[2]Metas'!U21:U36-U21</f>
        <v>0</v>
      </c>
      <c r="BG21" s="326">
        <f>+'[2]Metas'!V21:V36-V21</f>
        <v>0</v>
      </c>
      <c r="BH21" s="295"/>
      <c r="BI21" s="295"/>
      <c r="BJ21" s="295"/>
      <c r="BK21" s="328"/>
      <c r="BL21" s="328"/>
      <c r="BM21" s="328"/>
      <c r="BN21" s="328"/>
      <c r="BO21" s="328"/>
      <c r="BP21" s="328"/>
      <c r="BT21" s="295"/>
      <c r="BU21" s="295"/>
      <c r="BV21" s="295"/>
      <c r="BW21" s="295"/>
      <c r="BX21" s="295"/>
      <c r="BY21" s="295"/>
      <c r="BZ21" s="295"/>
      <c r="CA21" s="295"/>
      <c r="CB21" s="295"/>
      <c r="CC21" s="295"/>
      <c r="CD21" s="295"/>
      <c r="CE21" s="295"/>
      <c r="CF21" s="295"/>
      <c r="CG21" s="295"/>
      <c r="CH21" s="295"/>
      <c r="CI21" s="295"/>
      <c r="CJ21" s="295"/>
      <c r="CK21" s="295"/>
    </row>
    <row r="22" spans="1:89" s="298" customFormat="1" ht="15.75">
      <c r="A22" s="308"/>
      <c r="B22" s="308"/>
      <c r="C22" s="308"/>
      <c r="D22" s="308"/>
      <c r="E22" s="308"/>
      <c r="F22" s="308"/>
      <c r="G22" s="309"/>
      <c r="H22" s="329"/>
      <c r="I22" s="330"/>
      <c r="J22" s="331"/>
      <c r="K22" s="331"/>
      <c r="L22" s="331"/>
      <c r="M22" s="331"/>
      <c r="N22" s="330"/>
      <c r="O22" s="332"/>
      <c r="P22" s="333"/>
      <c r="Q22" s="334"/>
      <c r="R22" s="334"/>
      <c r="S22" s="335"/>
      <c r="T22" s="334"/>
      <c r="U22" s="334"/>
      <c r="V22" s="334"/>
      <c r="W22" s="336"/>
      <c r="X22" s="336"/>
      <c r="Y22" s="337"/>
      <c r="Z22" s="337"/>
      <c r="AA22" s="336"/>
      <c r="AB22" s="343" t="s">
        <v>201</v>
      </c>
      <c r="AC22" s="344">
        <f aca="true" t="shared" si="4" ref="AC22:AY22">SUM(AC16:AC21)</f>
        <v>0</v>
      </c>
      <c r="AD22" s="344">
        <f t="shared" si="4"/>
        <v>0</v>
      </c>
      <c r="AE22" s="344"/>
      <c r="AF22" s="344">
        <f t="shared" si="4"/>
        <v>0</v>
      </c>
      <c r="AG22" s="344">
        <f t="shared" si="4"/>
        <v>0</v>
      </c>
      <c r="AH22" s="344"/>
      <c r="AI22" s="344">
        <f t="shared" si="4"/>
        <v>0</v>
      </c>
      <c r="AJ22" s="344">
        <f t="shared" si="4"/>
        <v>0</v>
      </c>
      <c r="AK22" s="344"/>
      <c r="AL22" s="344">
        <f t="shared" si="4"/>
        <v>0</v>
      </c>
      <c r="AM22" s="345">
        <f t="shared" si="4"/>
        <v>0</v>
      </c>
      <c r="AN22" s="345"/>
      <c r="AO22" s="345">
        <f t="shared" si="4"/>
        <v>0</v>
      </c>
      <c r="AP22" s="345">
        <f t="shared" si="4"/>
        <v>0</v>
      </c>
      <c r="AQ22" s="345"/>
      <c r="AR22" s="345">
        <f t="shared" si="4"/>
        <v>0</v>
      </c>
      <c r="AS22" s="345">
        <f t="shared" si="4"/>
        <v>0</v>
      </c>
      <c r="AT22" s="345"/>
      <c r="AU22" s="345">
        <f t="shared" si="4"/>
        <v>0</v>
      </c>
      <c r="AV22" s="345">
        <f t="shared" si="4"/>
        <v>0</v>
      </c>
      <c r="AW22" s="345"/>
      <c r="AX22" s="345">
        <f t="shared" si="4"/>
        <v>0</v>
      </c>
      <c r="AY22" s="346">
        <f t="shared" si="4"/>
        <v>0</v>
      </c>
      <c r="AZ22" s="325">
        <f t="shared" si="1"/>
        <v>0</v>
      </c>
      <c r="BA22" s="326">
        <f t="shared" si="2"/>
        <v>0</v>
      </c>
      <c r="BB22" s="326">
        <f t="shared" si="2"/>
        <v>0</v>
      </c>
      <c r="BC22" s="326">
        <f t="shared" si="3"/>
        <v>0</v>
      </c>
      <c r="BD22" s="327">
        <f>+'[2]Metas'!S22:S37-S22</f>
        <v>0</v>
      </c>
      <c r="BE22" s="326">
        <f>+'[2]Metas'!T22:T37-T22</f>
        <v>0</v>
      </c>
      <c r="BF22" s="326">
        <f>+'[2]Metas'!U22:U37-U22</f>
        <v>0</v>
      </c>
      <c r="BG22" s="326">
        <f>+'[2]Metas'!V22:V37-V22</f>
        <v>0</v>
      </c>
      <c r="BH22" s="295"/>
      <c r="BI22" s="295"/>
      <c r="BJ22" s="295"/>
      <c r="BK22" s="328"/>
      <c r="BL22" s="328"/>
      <c r="BM22" s="328"/>
      <c r="BN22" s="328"/>
      <c r="BO22" s="328"/>
      <c r="BP22" s="328"/>
      <c r="BT22" s="295"/>
      <c r="BU22" s="295"/>
      <c r="BV22" s="295"/>
      <c r="BW22" s="295"/>
      <c r="BX22" s="295"/>
      <c r="BY22" s="295"/>
      <c r="BZ22" s="295"/>
      <c r="CA22" s="295"/>
      <c r="CB22" s="295"/>
      <c r="CC22" s="295"/>
      <c r="CD22" s="295"/>
      <c r="CE22" s="295"/>
      <c r="CF22" s="295"/>
      <c r="CG22" s="295"/>
      <c r="CH22" s="295"/>
      <c r="CI22" s="295"/>
      <c r="CJ22" s="295"/>
      <c r="CK22" s="295"/>
    </row>
    <row r="23" spans="1:89" s="298" customFormat="1" ht="15.75">
      <c r="A23" s="308"/>
      <c r="B23" s="308"/>
      <c r="C23" s="308"/>
      <c r="D23" s="308"/>
      <c r="E23" s="308"/>
      <c r="F23" s="308"/>
      <c r="G23" s="309"/>
      <c r="H23" s="329"/>
      <c r="I23" s="330"/>
      <c r="J23" s="331"/>
      <c r="K23" s="331"/>
      <c r="L23" s="331"/>
      <c r="M23" s="331"/>
      <c r="N23" s="330"/>
      <c r="O23" s="332"/>
      <c r="P23" s="333"/>
      <c r="Q23" s="334"/>
      <c r="R23" s="334"/>
      <c r="S23" s="335"/>
      <c r="T23" s="334"/>
      <c r="U23" s="334"/>
      <c r="V23" s="334"/>
      <c r="W23" s="336"/>
      <c r="X23" s="336"/>
      <c r="Y23" s="337"/>
      <c r="Z23" s="337"/>
      <c r="AA23" s="336"/>
      <c r="AB23" s="338" t="s">
        <v>202</v>
      </c>
      <c r="AC23" s="339"/>
      <c r="AD23" s="339"/>
      <c r="AE23" s="339"/>
      <c r="AF23" s="339"/>
      <c r="AG23" s="339"/>
      <c r="AH23" s="339"/>
      <c r="AI23" s="339"/>
      <c r="AJ23" s="339"/>
      <c r="AK23" s="339"/>
      <c r="AL23" s="339"/>
      <c r="AM23" s="340"/>
      <c r="AN23" s="340"/>
      <c r="AO23" s="340"/>
      <c r="AP23" s="340"/>
      <c r="AQ23" s="340"/>
      <c r="AR23" s="340"/>
      <c r="AS23" s="340"/>
      <c r="AT23" s="340"/>
      <c r="AU23" s="340"/>
      <c r="AV23" s="340"/>
      <c r="AW23" s="340"/>
      <c r="AX23" s="340">
        <f>+AC23+AF23+AI23+AL23+AO23+AR23+AU23</f>
        <v>0</v>
      </c>
      <c r="AY23" s="341">
        <f aca="true" t="shared" si="5" ref="AY23:AY29">+AD23+AG23+AJ23+AM23+AP23+AS23+AV23</f>
        <v>0</v>
      </c>
      <c r="AZ23" s="325">
        <f t="shared" si="1"/>
        <v>0</v>
      </c>
      <c r="BA23" s="326">
        <f t="shared" si="2"/>
        <v>0</v>
      </c>
      <c r="BB23" s="326">
        <f t="shared" si="2"/>
        <v>0</v>
      </c>
      <c r="BC23" s="326">
        <f t="shared" si="3"/>
        <v>0</v>
      </c>
      <c r="BD23" s="327">
        <f>+'[2]Metas'!S23:S38-S23</f>
        <v>0</v>
      </c>
      <c r="BE23" s="326">
        <f>+'[2]Metas'!T23:T38-T23</f>
        <v>0</v>
      </c>
      <c r="BF23" s="326">
        <f>+'[2]Metas'!U23:U38-U23</f>
        <v>0</v>
      </c>
      <c r="BG23" s="326">
        <f>+'[2]Metas'!V23:V38-V23</f>
        <v>0</v>
      </c>
      <c r="BH23" s="295"/>
      <c r="BI23" s="295"/>
      <c r="BJ23" s="295"/>
      <c r="BK23" s="328"/>
      <c r="BL23" s="328"/>
      <c r="BM23" s="328"/>
      <c r="BN23" s="328"/>
      <c r="BO23" s="328"/>
      <c r="BP23" s="328"/>
      <c r="BT23" s="295"/>
      <c r="BU23" s="295"/>
      <c r="BV23" s="295"/>
      <c r="BW23" s="295"/>
      <c r="BX23" s="295"/>
      <c r="BY23" s="295"/>
      <c r="BZ23" s="295"/>
      <c r="CA23" s="295"/>
      <c r="CB23" s="295"/>
      <c r="CC23" s="295"/>
      <c r="CD23" s="295"/>
      <c r="CE23" s="295"/>
      <c r="CF23" s="295"/>
      <c r="CG23" s="295"/>
      <c r="CH23" s="295"/>
      <c r="CI23" s="295"/>
      <c r="CJ23" s="295"/>
      <c r="CK23" s="295"/>
    </row>
    <row r="24" spans="1:89" s="298" customFormat="1" ht="15.75">
      <c r="A24" s="308"/>
      <c r="B24" s="308"/>
      <c r="C24" s="308"/>
      <c r="D24" s="308"/>
      <c r="E24" s="308"/>
      <c r="F24" s="308"/>
      <c r="G24" s="309"/>
      <c r="H24" s="329"/>
      <c r="I24" s="330"/>
      <c r="J24" s="331"/>
      <c r="K24" s="331"/>
      <c r="L24" s="331"/>
      <c r="M24" s="331"/>
      <c r="N24" s="330"/>
      <c r="O24" s="332"/>
      <c r="P24" s="333"/>
      <c r="Q24" s="334"/>
      <c r="R24" s="334"/>
      <c r="S24" s="335"/>
      <c r="T24" s="334"/>
      <c r="U24" s="334"/>
      <c r="V24" s="334"/>
      <c r="W24" s="336"/>
      <c r="X24" s="336"/>
      <c r="Y24" s="337"/>
      <c r="Z24" s="337"/>
      <c r="AA24" s="336"/>
      <c r="AB24" s="338" t="s">
        <v>203</v>
      </c>
      <c r="AC24" s="339"/>
      <c r="AD24" s="339"/>
      <c r="AE24" s="339"/>
      <c r="AF24" s="339"/>
      <c r="AG24" s="339"/>
      <c r="AH24" s="339"/>
      <c r="AI24" s="339"/>
      <c r="AJ24" s="339"/>
      <c r="AK24" s="339"/>
      <c r="AL24" s="339"/>
      <c r="AM24" s="340"/>
      <c r="AN24" s="340"/>
      <c r="AO24" s="340"/>
      <c r="AP24" s="340"/>
      <c r="AQ24" s="340"/>
      <c r="AR24" s="340"/>
      <c r="AS24" s="340"/>
      <c r="AT24" s="340"/>
      <c r="AU24" s="340"/>
      <c r="AV24" s="340"/>
      <c r="AW24" s="340"/>
      <c r="AX24" s="340">
        <f aca="true" t="shared" si="6" ref="AX24:AX29">+AC24+AF24+AI24+AL24+AO24+AR24+AU24</f>
        <v>0</v>
      </c>
      <c r="AY24" s="341">
        <f t="shared" si="5"/>
        <v>0</v>
      </c>
      <c r="AZ24" s="325">
        <f t="shared" si="1"/>
        <v>0</v>
      </c>
      <c r="BA24" s="326">
        <f t="shared" si="2"/>
        <v>0</v>
      </c>
      <c r="BB24" s="326">
        <f t="shared" si="2"/>
        <v>0</v>
      </c>
      <c r="BC24" s="326">
        <f t="shared" si="3"/>
        <v>0</v>
      </c>
      <c r="BD24" s="327">
        <f>+'[2]Metas'!S24:S39-S24</f>
        <v>0</v>
      </c>
      <c r="BE24" s="326">
        <f>+'[2]Metas'!T24:T39-T24</f>
        <v>0</v>
      </c>
      <c r="BF24" s="326">
        <f>+'[2]Metas'!U24:U39-U24</f>
        <v>0</v>
      </c>
      <c r="BG24" s="326">
        <f>+'[2]Metas'!V24:V39-V24</f>
        <v>0</v>
      </c>
      <c r="BH24" s="295"/>
      <c r="BI24" s="295"/>
      <c r="BJ24" s="295"/>
      <c r="BK24" s="328"/>
      <c r="BL24" s="328"/>
      <c r="BM24" s="328"/>
      <c r="BN24" s="328"/>
      <c r="BO24" s="328"/>
      <c r="BP24" s="328"/>
      <c r="BT24" s="295"/>
      <c r="BU24" s="295"/>
      <c r="BV24" s="295"/>
      <c r="BW24" s="295"/>
      <c r="BX24" s="295"/>
      <c r="BY24" s="295"/>
      <c r="BZ24" s="295"/>
      <c r="CA24" s="295"/>
      <c r="CB24" s="295"/>
      <c r="CC24" s="295"/>
      <c r="CD24" s="295"/>
      <c r="CE24" s="295"/>
      <c r="CF24" s="295"/>
      <c r="CG24" s="295"/>
      <c r="CH24" s="295"/>
      <c r="CI24" s="295"/>
      <c r="CJ24" s="295"/>
      <c r="CK24" s="295"/>
    </row>
    <row r="25" spans="1:89" s="298" customFormat="1" ht="15.75">
      <c r="A25" s="308"/>
      <c r="B25" s="308"/>
      <c r="C25" s="308"/>
      <c r="D25" s="308"/>
      <c r="E25" s="308"/>
      <c r="F25" s="308"/>
      <c r="G25" s="309"/>
      <c r="H25" s="329"/>
      <c r="I25" s="330"/>
      <c r="J25" s="331"/>
      <c r="K25" s="331"/>
      <c r="L25" s="331"/>
      <c r="M25" s="331"/>
      <c r="N25" s="330"/>
      <c r="O25" s="332"/>
      <c r="P25" s="333"/>
      <c r="Q25" s="334"/>
      <c r="R25" s="334"/>
      <c r="S25" s="335"/>
      <c r="T25" s="334"/>
      <c r="U25" s="334"/>
      <c r="V25" s="334"/>
      <c r="W25" s="336"/>
      <c r="X25" s="336"/>
      <c r="Y25" s="337"/>
      <c r="Z25" s="337"/>
      <c r="AA25" s="336"/>
      <c r="AB25" s="342" t="s">
        <v>204</v>
      </c>
      <c r="AC25" s="339"/>
      <c r="AD25" s="339"/>
      <c r="AE25" s="339"/>
      <c r="AF25" s="339"/>
      <c r="AG25" s="339"/>
      <c r="AH25" s="339"/>
      <c r="AI25" s="339"/>
      <c r="AJ25" s="339"/>
      <c r="AK25" s="339"/>
      <c r="AL25" s="339"/>
      <c r="AM25" s="340"/>
      <c r="AN25" s="340"/>
      <c r="AO25" s="340"/>
      <c r="AP25" s="340"/>
      <c r="AQ25" s="340"/>
      <c r="AR25" s="340"/>
      <c r="AS25" s="340"/>
      <c r="AT25" s="340"/>
      <c r="AU25" s="340"/>
      <c r="AV25" s="340"/>
      <c r="AW25" s="340"/>
      <c r="AX25" s="340">
        <f t="shared" si="6"/>
        <v>0</v>
      </c>
      <c r="AY25" s="341">
        <f t="shared" si="5"/>
        <v>0</v>
      </c>
      <c r="AZ25" s="325">
        <f t="shared" si="1"/>
        <v>0</v>
      </c>
      <c r="BA25" s="326">
        <f t="shared" si="2"/>
        <v>0</v>
      </c>
      <c r="BB25" s="326">
        <f t="shared" si="2"/>
        <v>0</v>
      </c>
      <c r="BC25" s="326">
        <f t="shared" si="3"/>
        <v>0</v>
      </c>
      <c r="BD25" s="327">
        <f>+'[2]Metas'!S25:S40-S25</f>
        <v>0</v>
      </c>
      <c r="BE25" s="326">
        <f>+'[2]Metas'!T25:T40-T25</f>
        <v>0</v>
      </c>
      <c r="BF25" s="326">
        <f>+'[2]Metas'!U25:U40-U25</f>
        <v>0</v>
      </c>
      <c r="BG25" s="326">
        <f>+'[2]Metas'!V25:V40-V25</f>
        <v>0</v>
      </c>
      <c r="BH25" s="295"/>
      <c r="BI25" s="295"/>
      <c r="BJ25" s="295"/>
      <c r="BK25" s="328"/>
      <c r="BL25" s="328"/>
      <c r="BM25" s="328"/>
      <c r="BN25" s="328"/>
      <c r="BO25" s="328"/>
      <c r="BP25" s="328"/>
      <c r="BT25" s="295"/>
      <c r="BU25" s="295"/>
      <c r="BV25" s="295"/>
      <c r="BW25" s="295"/>
      <c r="BX25" s="295"/>
      <c r="BY25" s="295"/>
      <c r="BZ25" s="295"/>
      <c r="CA25" s="295"/>
      <c r="CB25" s="295"/>
      <c r="CC25" s="295"/>
      <c r="CD25" s="295"/>
      <c r="CE25" s="295"/>
      <c r="CF25" s="295"/>
      <c r="CG25" s="295"/>
      <c r="CH25" s="295"/>
      <c r="CI25" s="295"/>
      <c r="CJ25" s="295"/>
      <c r="CK25" s="295"/>
    </row>
    <row r="26" spans="1:89" s="298" customFormat="1" ht="15.75">
      <c r="A26" s="308"/>
      <c r="B26" s="308"/>
      <c r="C26" s="308"/>
      <c r="D26" s="308"/>
      <c r="E26" s="308"/>
      <c r="F26" s="308"/>
      <c r="G26" s="309"/>
      <c r="H26" s="329"/>
      <c r="I26" s="330"/>
      <c r="J26" s="331"/>
      <c r="K26" s="331"/>
      <c r="L26" s="331"/>
      <c r="M26" s="331"/>
      <c r="N26" s="330"/>
      <c r="O26" s="332"/>
      <c r="P26" s="333"/>
      <c r="Q26" s="334"/>
      <c r="R26" s="334"/>
      <c r="S26" s="335"/>
      <c r="T26" s="334"/>
      <c r="U26" s="334"/>
      <c r="V26" s="334"/>
      <c r="W26" s="336"/>
      <c r="X26" s="336"/>
      <c r="Y26" s="337"/>
      <c r="Z26" s="337"/>
      <c r="AA26" s="336"/>
      <c r="AB26" s="342" t="s">
        <v>205</v>
      </c>
      <c r="AC26" s="339"/>
      <c r="AD26" s="339"/>
      <c r="AE26" s="339"/>
      <c r="AF26" s="339"/>
      <c r="AG26" s="339"/>
      <c r="AH26" s="339"/>
      <c r="AI26" s="339"/>
      <c r="AJ26" s="339"/>
      <c r="AK26" s="339"/>
      <c r="AL26" s="339"/>
      <c r="AM26" s="340"/>
      <c r="AN26" s="340"/>
      <c r="AO26" s="340"/>
      <c r="AP26" s="340"/>
      <c r="AQ26" s="340"/>
      <c r="AR26" s="340"/>
      <c r="AS26" s="340"/>
      <c r="AT26" s="340"/>
      <c r="AU26" s="340"/>
      <c r="AV26" s="340"/>
      <c r="AW26" s="340"/>
      <c r="AX26" s="340">
        <f t="shared" si="6"/>
        <v>0</v>
      </c>
      <c r="AY26" s="341">
        <f t="shared" si="5"/>
        <v>0</v>
      </c>
      <c r="AZ26" s="325">
        <f t="shared" si="1"/>
        <v>0</v>
      </c>
      <c r="BA26" s="326">
        <f t="shared" si="2"/>
        <v>0</v>
      </c>
      <c r="BB26" s="326">
        <f t="shared" si="2"/>
        <v>0</v>
      </c>
      <c r="BC26" s="326">
        <f t="shared" si="3"/>
        <v>0</v>
      </c>
      <c r="BD26" s="327">
        <f>+'[2]Metas'!S26:S41-S26</f>
        <v>0</v>
      </c>
      <c r="BE26" s="326">
        <f>+'[2]Metas'!T26:T41-T26</f>
        <v>0</v>
      </c>
      <c r="BF26" s="326">
        <f>+'[2]Metas'!U26:U41-U26</f>
        <v>0</v>
      </c>
      <c r="BG26" s="326">
        <f>+'[2]Metas'!V26:V41-V26</f>
        <v>0</v>
      </c>
      <c r="BH26" s="295"/>
      <c r="BI26" s="295"/>
      <c r="BJ26" s="295"/>
      <c r="BK26" s="328"/>
      <c r="BL26" s="328"/>
      <c r="BM26" s="328"/>
      <c r="BN26" s="328"/>
      <c r="BO26" s="328"/>
      <c r="BP26" s="328"/>
      <c r="BT26" s="295"/>
      <c r="BU26" s="295"/>
      <c r="BV26" s="295"/>
      <c r="BW26" s="295"/>
      <c r="BX26" s="295"/>
      <c r="BY26" s="295"/>
      <c r="BZ26" s="295"/>
      <c r="CA26" s="295"/>
      <c r="CB26" s="295"/>
      <c r="CC26" s="295"/>
      <c r="CD26" s="295"/>
      <c r="CE26" s="295"/>
      <c r="CF26" s="295"/>
      <c r="CG26" s="295"/>
      <c r="CH26" s="295"/>
      <c r="CI26" s="295"/>
      <c r="CJ26" s="295"/>
      <c r="CK26" s="295"/>
    </row>
    <row r="27" spans="1:89" s="298" customFormat="1" ht="15.75">
      <c r="A27" s="308"/>
      <c r="B27" s="308"/>
      <c r="C27" s="308"/>
      <c r="D27" s="308"/>
      <c r="E27" s="308"/>
      <c r="F27" s="308"/>
      <c r="G27" s="309"/>
      <c r="H27" s="329"/>
      <c r="I27" s="330"/>
      <c r="J27" s="331"/>
      <c r="K27" s="331"/>
      <c r="L27" s="331"/>
      <c r="M27" s="331"/>
      <c r="N27" s="330"/>
      <c r="O27" s="332"/>
      <c r="P27" s="333"/>
      <c r="Q27" s="334"/>
      <c r="R27" s="334"/>
      <c r="S27" s="335"/>
      <c r="T27" s="334"/>
      <c r="U27" s="334"/>
      <c r="V27" s="334"/>
      <c r="W27" s="336"/>
      <c r="X27" s="336"/>
      <c r="Y27" s="337"/>
      <c r="Z27" s="337"/>
      <c r="AA27" s="336"/>
      <c r="AB27" s="342" t="s">
        <v>206</v>
      </c>
      <c r="AC27" s="339"/>
      <c r="AD27" s="339"/>
      <c r="AE27" s="339"/>
      <c r="AF27" s="339"/>
      <c r="AG27" s="339"/>
      <c r="AH27" s="339"/>
      <c r="AI27" s="339"/>
      <c r="AJ27" s="339"/>
      <c r="AK27" s="339"/>
      <c r="AL27" s="339"/>
      <c r="AM27" s="340"/>
      <c r="AN27" s="340"/>
      <c r="AO27" s="340"/>
      <c r="AP27" s="340"/>
      <c r="AQ27" s="340"/>
      <c r="AR27" s="340"/>
      <c r="AS27" s="340"/>
      <c r="AT27" s="340"/>
      <c r="AU27" s="340"/>
      <c r="AV27" s="340"/>
      <c r="AW27" s="340"/>
      <c r="AX27" s="340">
        <f t="shared" si="6"/>
        <v>0</v>
      </c>
      <c r="AY27" s="341">
        <f t="shared" si="5"/>
        <v>0</v>
      </c>
      <c r="AZ27" s="325">
        <f t="shared" si="1"/>
        <v>0</v>
      </c>
      <c r="BA27" s="326">
        <f t="shared" si="2"/>
        <v>0</v>
      </c>
      <c r="BB27" s="326">
        <f t="shared" si="2"/>
        <v>0</v>
      </c>
      <c r="BC27" s="326">
        <f t="shared" si="3"/>
        <v>0</v>
      </c>
      <c r="BD27" s="327">
        <f>+'[2]Metas'!S27:S42-S27</f>
        <v>0</v>
      </c>
      <c r="BE27" s="326">
        <f>+'[2]Metas'!T27:T42-T27</f>
        <v>0</v>
      </c>
      <c r="BF27" s="326">
        <f>+'[2]Metas'!U27:U42-U27</f>
        <v>0</v>
      </c>
      <c r="BG27" s="326">
        <f>+'[2]Metas'!V27:V42-V27</f>
        <v>0</v>
      </c>
      <c r="BH27" s="295"/>
      <c r="BI27" s="295"/>
      <c r="BJ27" s="295"/>
      <c r="BK27" s="328"/>
      <c r="BL27" s="328"/>
      <c r="BM27" s="328"/>
      <c r="BN27" s="328"/>
      <c r="BO27" s="328"/>
      <c r="BP27" s="328"/>
      <c r="BT27" s="295"/>
      <c r="BU27" s="295"/>
      <c r="BV27" s="295"/>
      <c r="BW27" s="295"/>
      <c r="BX27" s="295"/>
      <c r="BY27" s="295"/>
      <c r="BZ27" s="295"/>
      <c r="CA27" s="295"/>
      <c r="CB27" s="295"/>
      <c r="CC27" s="295"/>
      <c r="CD27" s="295"/>
      <c r="CE27" s="295"/>
      <c r="CF27" s="295"/>
      <c r="CG27" s="295"/>
      <c r="CH27" s="295"/>
      <c r="CI27" s="295"/>
      <c r="CJ27" s="295"/>
      <c r="CK27" s="295"/>
    </row>
    <row r="28" spans="1:89" s="298" customFormat="1" ht="15.75">
      <c r="A28" s="308"/>
      <c r="B28" s="308"/>
      <c r="C28" s="308"/>
      <c r="D28" s="308"/>
      <c r="E28" s="308"/>
      <c r="F28" s="308"/>
      <c r="G28" s="309"/>
      <c r="H28" s="329"/>
      <c r="I28" s="330"/>
      <c r="J28" s="331"/>
      <c r="K28" s="331"/>
      <c r="L28" s="331"/>
      <c r="M28" s="331"/>
      <c r="N28" s="330"/>
      <c r="O28" s="332"/>
      <c r="P28" s="333"/>
      <c r="Q28" s="334"/>
      <c r="R28" s="334"/>
      <c r="S28" s="335"/>
      <c r="T28" s="334"/>
      <c r="U28" s="334"/>
      <c r="V28" s="334"/>
      <c r="W28" s="336"/>
      <c r="X28" s="336"/>
      <c r="Y28" s="337"/>
      <c r="Z28" s="337"/>
      <c r="AA28" s="336"/>
      <c r="AB28" s="342" t="s">
        <v>207</v>
      </c>
      <c r="AC28" s="339"/>
      <c r="AD28" s="339"/>
      <c r="AE28" s="339"/>
      <c r="AF28" s="339"/>
      <c r="AG28" s="339"/>
      <c r="AH28" s="339"/>
      <c r="AI28" s="339"/>
      <c r="AJ28" s="339"/>
      <c r="AK28" s="339"/>
      <c r="AL28" s="339"/>
      <c r="AM28" s="340"/>
      <c r="AN28" s="340"/>
      <c r="AO28" s="340"/>
      <c r="AP28" s="340"/>
      <c r="AQ28" s="340"/>
      <c r="AR28" s="340"/>
      <c r="AS28" s="340"/>
      <c r="AT28" s="340"/>
      <c r="AU28" s="340"/>
      <c r="AV28" s="340"/>
      <c r="AW28" s="340"/>
      <c r="AX28" s="340">
        <f t="shared" si="6"/>
        <v>0</v>
      </c>
      <c r="AY28" s="341">
        <f t="shared" si="5"/>
        <v>0</v>
      </c>
      <c r="AZ28" s="325">
        <f t="shared" si="1"/>
        <v>0</v>
      </c>
      <c r="BA28" s="326">
        <f t="shared" si="2"/>
        <v>0</v>
      </c>
      <c r="BB28" s="326">
        <f t="shared" si="2"/>
        <v>0</v>
      </c>
      <c r="BC28" s="326">
        <f t="shared" si="3"/>
        <v>0</v>
      </c>
      <c r="BD28" s="327">
        <f>+'[2]Metas'!S28:S43-S28</f>
        <v>0</v>
      </c>
      <c r="BE28" s="326">
        <f>+'[2]Metas'!T28:T43-T28</f>
        <v>0</v>
      </c>
      <c r="BF28" s="326">
        <f>+'[2]Metas'!U28:U43-U28</f>
        <v>0</v>
      </c>
      <c r="BG28" s="326">
        <f>+'[2]Metas'!V28:V43-V28</f>
        <v>0</v>
      </c>
      <c r="BH28" s="295"/>
      <c r="BI28" s="295"/>
      <c r="BJ28" s="295"/>
      <c r="BK28" s="328"/>
      <c r="BL28" s="328"/>
      <c r="BM28" s="328"/>
      <c r="BN28" s="328"/>
      <c r="BO28" s="328"/>
      <c r="BP28" s="328"/>
      <c r="BT28" s="295"/>
      <c r="BU28" s="295"/>
      <c r="BV28" s="295"/>
      <c r="BW28" s="295"/>
      <c r="BX28" s="295"/>
      <c r="BY28" s="295"/>
      <c r="BZ28" s="295"/>
      <c r="CA28" s="295"/>
      <c r="CB28" s="295"/>
      <c r="CC28" s="295"/>
      <c r="CD28" s="295"/>
      <c r="CE28" s="295"/>
      <c r="CF28" s="295"/>
      <c r="CG28" s="295"/>
      <c r="CH28" s="295"/>
      <c r="CI28" s="295"/>
      <c r="CJ28" s="295"/>
      <c r="CK28" s="295"/>
    </row>
    <row r="29" spans="1:89" s="298" customFormat="1" ht="15.75">
      <c r="A29" s="308"/>
      <c r="B29" s="308"/>
      <c r="C29" s="308"/>
      <c r="D29" s="308"/>
      <c r="E29" s="308"/>
      <c r="F29" s="308"/>
      <c r="G29" s="309"/>
      <c r="H29" s="329"/>
      <c r="I29" s="330"/>
      <c r="J29" s="331"/>
      <c r="K29" s="331"/>
      <c r="L29" s="331"/>
      <c r="M29" s="331"/>
      <c r="N29" s="330"/>
      <c r="O29" s="332"/>
      <c r="P29" s="333"/>
      <c r="Q29" s="334"/>
      <c r="R29" s="334"/>
      <c r="S29" s="335"/>
      <c r="T29" s="334"/>
      <c r="U29" s="334"/>
      <c r="V29" s="334"/>
      <c r="W29" s="336"/>
      <c r="X29" s="336"/>
      <c r="Y29" s="337"/>
      <c r="Z29" s="337"/>
      <c r="AA29" s="336"/>
      <c r="AB29" s="342" t="s">
        <v>208</v>
      </c>
      <c r="AC29" s="339"/>
      <c r="AD29" s="339"/>
      <c r="AE29" s="339"/>
      <c r="AF29" s="339"/>
      <c r="AG29" s="339"/>
      <c r="AH29" s="339"/>
      <c r="AI29" s="339"/>
      <c r="AJ29" s="339"/>
      <c r="AK29" s="339"/>
      <c r="AL29" s="339"/>
      <c r="AM29" s="340"/>
      <c r="AN29" s="340"/>
      <c r="AO29" s="340"/>
      <c r="AP29" s="340"/>
      <c r="AQ29" s="340"/>
      <c r="AR29" s="340"/>
      <c r="AS29" s="340"/>
      <c r="AT29" s="340"/>
      <c r="AU29" s="340"/>
      <c r="AV29" s="340"/>
      <c r="AW29" s="340"/>
      <c r="AX29" s="340">
        <f t="shared" si="6"/>
        <v>0</v>
      </c>
      <c r="AY29" s="341">
        <f t="shared" si="5"/>
        <v>0</v>
      </c>
      <c r="AZ29" s="325">
        <f t="shared" si="1"/>
        <v>0</v>
      </c>
      <c r="BA29" s="326">
        <f t="shared" si="2"/>
        <v>0</v>
      </c>
      <c r="BB29" s="326">
        <f t="shared" si="2"/>
        <v>0</v>
      </c>
      <c r="BC29" s="326">
        <f t="shared" si="3"/>
        <v>0</v>
      </c>
      <c r="BD29" s="327">
        <f>+'[2]Metas'!S29:S44-S29</f>
        <v>0</v>
      </c>
      <c r="BE29" s="326">
        <f>+'[2]Metas'!T29:T44-T29</f>
        <v>0</v>
      </c>
      <c r="BF29" s="326">
        <f>+'[2]Metas'!U29:U44-U29</f>
        <v>0</v>
      </c>
      <c r="BG29" s="326">
        <f>+'[2]Metas'!V29:V44-V29</f>
        <v>0</v>
      </c>
      <c r="BH29" s="295"/>
      <c r="BI29" s="295"/>
      <c r="BJ29" s="295"/>
      <c r="BK29" s="328"/>
      <c r="BL29" s="328"/>
      <c r="BM29" s="328"/>
      <c r="BN29" s="328"/>
      <c r="BO29" s="328"/>
      <c r="BP29" s="328"/>
      <c r="BT29" s="295"/>
      <c r="BU29" s="295"/>
      <c r="BV29" s="295"/>
      <c r="BW29" s="295"/>
      <c r="BX29" s="295"/>
      <c r="BY29" s="295"/>
      <c r="BZ29" s="295"/>
      <c r="CA29" s="295"/>
      <c r="CB29" s="295"/>
      <c r="CC29" s="295"/>
      <c r="CD29" s="295"/>
      <c r="CE29" s="295"/>
      <c r="CF29" s="295"/>
      <c r="CG29" s="295"/>
      <c r="CH29" s="295"/>
      <c r="CI29" s="295"/>
      <c r="CJ29" s="295"/>
      <c r="CK29" s="295"/>
    </row>
    <row r="30" spans="1:89" s="298" customFormat="1" ht="15.75">
      <c r="A30" s="308"/>
      <c r="B30" s="308"/>
      <c r="C30" s="308"/>
      <c r="D30" s="308"/>
      <c r="E30" s="308"/>
      <c r="F30" s="308"/>
      <c r="G30" s="309"/>
      <c r="H30" s="329"/>
      <c r="I30" s="330"/>
      <c r="J30" s="331"/>
      <c r="K30" s="331"/>
      <c r="L30" s="331"/>
      <c r="M30" s="331"/>
      <c r="N30" s="330"/>
      <c r="O30" s="332"/>
      <c r="P30" s="333"/>
      <c r="Q30" s="334"/>
      <c r="R30" s="334"/>
      <c r="S30" s="335"/>
      <c r="T30" s="334"/>
      <c r="U30" s="334"/>
      <c r="V30" s="334"/>
      <c r="W30" s="336"/>
      <c r="X30" s="336"/>
      <c r="Y30" s="337"/>
      <c r="Z30" s="337"/>
      <c r="AA30" s="336"/>
      <c r="AB30" s="343" t="s">
        <v>209</v>
      </c>
      <c r="AC30" s="344">
        <f aca="true" t="shared" si="7" ref="AC30:AY30">SUM(AC24:AC29)+IF(AC22=0,AC23,AC22)</f>
        <v>0</v>
      </c>
      <c r="AD30" s="344">
        <f t="shared" si="7"/>
        <v>0</v>
      </c>
      <c r="AE30" s="344"/>
      <c r="AF30" s="344">
        <f t="shared" si="7"/>
        <v>0</v>
      </c>
      <c r="AG30" s="344">
        <f t="shared" si="7"/>
        <v>0</v>
      </c>
      <c r="AH30" s="344"/>
      <c r="AI30" s="344">
        <f t="shared" si="7"/>
        <v>0</v>
      </c>
      <c r="AJ30" s="344">
        <f t="shared" si="7"/>
        <v>0</v>
      </c>
      <c r="AK30" s="344"/>
      <c r="AL30" s="344">
        <f t="shared" si="7"/>
        <v>0</v>
      </c>
      <c r="AM30" s="345">
        <f t="shared" si="7"/>
        <v>0</v>
      </c>
      <c r="AN30" s="345"/>
      <c r="AO30" s="345">
        <f t="shared" si="7"/>
        <v>0</v>
      </c>
      <c r="AP30" s="345">
        <f t="shared" si="7"/>
        <v>0</v>
      </c>
      <c r="AQ30" s="345"/>
      <c r="AR30" s="345">
        <f t="shared" si="7"/>
        <v>0</v>
      </c>
      <c r="AS30" s="345">
        <f t="shared" si="7"/>
        <v>0</v>
      </c>
      <c r="AT30" s="345"/>
      <c r="AU30" s="345">
        <f t="shared" si="7"/>
        <v>0</v>
      </c>
      <c r="AV30" s="345">
        <f t="shared" si="7"/>
        <v>0</v>
      </c>
      <c r="AW30" s="345"/>
      <c r="AX30" s="345">
        <f t="shared" si="7"/>
        <v>0</v>
      </c>
      <c r="AY30" s="346">
        <f t="shared" si="7"/>
        <v>0</v>
      </c>
      <c r="AZ30" s="325">
        <f t="shared" si="1"/>
        <v>0</v>
      </c>
      <c r="BA30" s="326">
        <f t="shared" si="2"/>
        <v>0</v>
      </c>
      <c r="BB30" s="326">
        <f t="shared" si="2"/>
        <v>0</v>
      </c>
      <c r="BC30" s="326">
        <f t="shared" si="3"/>
        <v>0</v>
      </c>
      <c r="BD30" s="327">
        <f>+'[2]Metas'!S30:S45-S30</f>
        <v>0</v>
      </c>
      <c r="BE30" s="326">
        <f>+'[2]Metas'!T30:T45-T30</f>
        <v>0</v>
      </c>
      <c r="BF30" s="326">
        <f>+'[2]Metas'!U30:U45-U30</f>
        <v>0</v>
      </c>
      <c r="BG30" s="326">
        <f>+'[2]Metas'!V30:V45-V30</f>
        <v>0</v>
      </c>
      <c r="BH30" s="295"/>
      <c r="BI30" s="295"/>
      <c r="BJ30" s="295"/>
      <c r="BK30" s="328"/>
      <c r="BL30" s="328"/>
      <c r="BM30" s="328"/>
      <c r="BN30" s="328"/>
      <c r="BO30" s="328"/>
      <c r="BP30" s="328"/>
      <c r="BT30" s="295"/>
      <c r="BU30" s="295"/>
      <c r="BV30" s="295"/>
      <c r="BW30" s="295"/>
      <c r="BX30" s="295"/>
      <c r="BY30" s="295"/>
      <c r="BZ30" s="295"/>
      <c r="CA30" s="295"/>
      <c r="CB30" s="295"/>
      <c r="CC30" s="295"/>
      <c r="CD30" s="295"/>
      <c r="CE30" s="295"/>
      <c r="CF30" s="295"/>
      <c r="CG30" s="295"/>
      <c r="CH30" s="295"/>
      <c r="CI30" s="295"/>
      <c r="CJ30" s="295"/>
      <c r="CK30" s="295"/>
    </row>
    <row r="31" spans="1:89" s="298" customFormat="1" ht="16.5" thickBot="1">
      <c r="A31" s="308"/>
      <c r="B31" s="308"/>
      <c r="C31" s="308"/>
      <c r="D31" s="308"/>
      <c r="E31" s="308"/>
      <c r="F31" s="308"/>
      <c r="G31" s="309"/>
      <c r="H31" s="347"/>
      <c r="I31" s="348"/>
      <c r="J31" s="349"/>
      <c r="K31" s="349"/>
      <c r="L31" s="349"/>
      <c r="M31" s="349"/>
      <c r="N31" s="348"/>
      <c r="O31" s="350"/>
      <c r="P31" s="351"/>
      <c r="Q31" s="352"/>
      <c r="R31" s="352"/>
      <c r="S31" s="353"/>
      <c r="T31" s="352"/>
      <c r="U31" s="352"/>
      <c r="V31" s="352"/>
      <c r="W31" s="354"/>
      <c r="X31" s="354"/>
      <c r="Y31" s="355"/>
      <c r="Z31" s="355"/>
      <c r="AA31" s="354"/>
      <c r="AB31" s="356" t="s">
        <v>210</v>
      </c>
      <c r="AC31" s="357"/>
      <c r="AD31" s="357"/>
      <c r="AE31" s="357"/>
      <c r="AF31" s="357"/>
      <c r="AG31" s="357"/>
      <c r="AH31" s="357"/>
      <c r="AI31" s="357"/>
      <c r="AJ31" s="357"/>
      <c r="AK31" s="357"/>
      <c r="AL31" s="357"/>
      <c r="AM31" s="358"/>
      <c r="AN31" s="358"/>
      <c r="AO31" s="358"/>
      <c r="AP31" s="358"/>
      <c r="AQ31" s="358"/>
      <c r="AR31" s="358"/>
      <c r="AS31" s="358"/>
      <c r="AT31" s="358"/>
      <c r="AU31" s="358"/>
      <c r="AV31" s="358"/>
      <c r="AW31" s="358"/>
      <c r="AX31" s="358">
        <f aca="true" t="shared" si="8" ref="AX31:AY37">+AC31+AF31+AI31+AL31+AO31+AR31+AU31</f>
        <v>0</v>
      </c>
      <c r="AY31" s="359">
        <f t="shared" si="8"/>
        <v>0</v>
      </c>
      <c r="AZ31" s="325">
        <f t="shared" si="1"/>
        <v>0</v>
      </c>
      <c r="BA31" s="326">
        <f t="shared" si="2"/>
        <v>0</v>
      </c>
      <c r="BB31" s="326">
        <f t="shared" si="2"/>
        <v>0</v>
      </c>
      <c r="BC31" s="326">
        <f t="shared" si="3"/>
        <v>0</v>
      </c>
      <c r="BD31" s="327">
        <f>+'[2]Metas'!S31:S46-S31</f>
        <v>0</v>
      </c>
      <c r="BE31" s="326">
        <f>+'[2]Metas'!T31:T46-T31</f>
        <v>0</v>
      </c>
      <c r="BF31" s="326">
        <f>+'[2]Metas'!U31:U46-U31</f>
        <v>0</v>
      </c>
      <c r="BG31" s="326">
        <f>+'[2]Metas'!V31:V46-V31</f>
        <v>0</v>
      </c>
      <c r="BH31" s="295"/>
      <c r="BI31" s="295"/>
      <c r="BJ31" s="295"/>
      <c r="BK31" s="328"/>
      <c r="BL31" s="328"/>
      <c r="BM31" s="328"/>
      <c r="BN31" s="328"/>
      <c r="BO31" s="328"/>
      <c r="BP31" s="328"/>
      <c r="BT31" s="295"/>
      <c r="BU31" s="295"/>
      <c r="BV31" s="295"/>
      <c r="BW31" s="295"/>
      <c r="BX31" s="295"/>
      <c r="BY31" s="295"/>
      <c r="BZ31" s="295"/>
      <c r="CA31" s="295"/>
      <c r="CB31" s="295"/>
      <c r="CC31" s="295"/>
      <c r="CD31" s="295"/>
      <c r="CE31" s="295"/>
      <c r="CF31" s="295"/>
      <c r="CG31" s="295"/>
      <c r="CH31" s="295"/>
      <c r="CI31" s="295"/>
      <c r="CJ31" s="295"/>
      <c r="CK31" s="295"/>
    </row>
    <row r="32" spans="1:89" s="298" customFormat="1" ht="36" customHeight="1">
      <c r="A32" s="308" t="s">
        <v>211</v>
      </c>
      <c r="B32" s="308" t="s">
        <v>212</v>
      </c>
      <c r="C32" s="308" t="s">
        <v>187</v>
      </c>
      <c r="D32" s="308" t="s">
        <v>188</v>
      </c>
      <c r="E32" s="308" t="s">
        <v>189</v>
      </c>
      <c r="F32" s="308" t="s">
        <v>213</v>
      </c>
      <c r="G32" s="309">
        <v>12</v>
      </c>
      <c r="H32" s="310">
        <v>881</v>
      </c>
      <c r="I32" s="311" t="s">
        <v>81</v>
      </c>
      <c r="J32" s="313" t="s">
        <v>66</v>
      </c>
      <c r="K32" s="313"/>
      <c r="L32" s="313"/>
      <c r="M32" s="313" t="s">
        <v>92</v>
      </c>
      <c r="N32" s="311" t="s">
        <v>214</v>
      </c>
      <c r="O32" s="360">
        <v>19</v>
      </c>
      <c r="P32" s="361">
        <v>4</v>
      </c>
      <c r="Q32" s="316">
        <f>SUMIF('Actividades 881'!$B$14:$B$41,'Metas 881'!$B32,'Actividades 881'!M$14:M$41)</f>
        <v>0</v>
      </c>
      <c r="R32" s="316">
        <f>SUMIF('Actividades 881'!$B$14:$B$41,'Metas 881'!$B32,'Actividades 881'!N$14:N$41)</f>
        <v>0</v>
      </c>
      <c r="S32" s="316">
        <f>SUMIF('Actividades 881'!$B$14:$B$41,'Metas 881'!$B32,'Actividades 881'!O$14:O$41)</f>
        <v>0</v>
      </c>
      <c r="T32" s="316">
        <f>SUMIF('Actividades 881'!$B$14:$B$41,'Metas 881'!$B32,'Actividades 881'!P$14:P$41)</f>
        <v>0</v>
      </c>
      <c r="U32" s="316">
        <f>SUMIF('Actividades 881'!$B$14:$B$41,'Metas 881'!$B32,'Actividades 881'!Q$14:Q$41)</f>
        <v>0</v>
      </c>
      <c r="V32" s="316">
        <f>SUMIF('Actividades 881'!$B$14:$B$41,'Metas 881'!$B32,'Actividades 881'!R$14:R$41)</f>
        <v>0</v>
      </c>
      <c r="W32" s="318" t="s">
        <v>215</v>
      </c>
      <c r="X32" s="319" t="s">
        <v>216</v>
      </c>
      <c r="Y32" s="319" t="s">
        <v>217</v>
      </c>
      <c r="Z32" s="319"/>
      <c r="AA32" s="319"/>
      <c r="AB32" s="321" t="s">
        <v>195</v>
      </c>
      <c r="AC32" s="322"/>
      <c r="AD32" s="322"/>
      <c r="AE32" s="322"/>
      <c r="AF32" s="322"/>
      <c r="AG32" s="322"/>
      <c r="AH32" s="322"/>
      <c r="AI32" s="322"/>
      <c r="AJ32" s="322"/>
      <c r="AK32" s="322"/>
      <c r="AL32" s="322"/>
      <c r="AM32" s="323"/>
      <c r="AN32" s="323"/>
      <c r="AO32" s="323"/>
      <c r="AP32" s="323"/>
      <c r="AQ32" s="323"/>
      <c r="AR32" s="323"/>
      <c r="AS32" s="323"/>
      <c r="AT32" s="323"/>
      <c r="AU32" s="323"/>
      <c r="AV32" s="323"/>
      <c r="AW32" s="323"/>
      <c r="AX32" s="323">
        <f t="shared" si="8"/>
        <v>0</v>
      </c>
      <c r="AY32" s="324">
        <f t="shared" si="8"/>
        <v>0</v>
      </c>
      <c r="AZ32" s="325">
        <f t="shared" si="1"/>
        <v>0</v>
      </c>
      <c r="BA32" s="326">
        <f t="shared" si="2"/>
        <v>0</v>
      </c>
      <c r="BB32" s="326">
        <f t="shared" si="2"/>
        <v>0</v>
      </c>
      <c r="BC32" s="326">
        <f t="shared" si="3"/>
        <v>0</v>
      </c>
      <c r="BD32" s="327">
        <f>+'[2]Metas'!S32:S47-S32</f>
        <v>0</v>
      </c>
      <c r="BE32" s="326">
        <f>+'[2]Metas'!T32:T47-T32</f>
        <v>0</v>
      </c>
      <c r="BF32" s="326">
        <f>+'[2]Metas'!U32:U47-U32</f>
        <v>0</v>
      </c>
      <c r="BG32" s="326">
        <f>+'[2]Metas'!V32:V47-V32</f>
        <v>0</v>
      </c>
      <c r="BH32" s="295"/>
      <c r="BI32" s="295"/>
      <c r="BJ32" s="295"/>
      <c r="BK32" s="328">
        <f>+'[1]99-METROPOLITANO'!N30</f>
        <v>0</v>
      </c>
      <c r="BL32" s="328">
        <f>+'[1]99-METROPOLITANO'!O30</f>
        <v>0</v>
      </c>
      <c r="BM32" s="328">
        <f>+'[1]99-METROPOLITANO'!P30</f>
        <v>0</v>
      </c>
      <c r="BN32" s="328">
        <f>+'[1]99-METROPOLITANO'!Q30</f>
        <v>0</v>
      </c>
      <c r="BO32" s="328">
        <f>+'[1]99-METROPOLITANO'!R30</f>
        <v>0</v>
      </c>
      <c r="BP32" s="328">
        <f>+'[1]99-METROPOLITANO'!S30</f>
        <v>0</v>
      </c>
      <c r="BT32" s="295"/>
      <c r="BU32" s="295"/>
      <c r="BV32" s="295"/>
      <c r="BW32" s="295"/>
      <c r="BX32" s="295"/>
      <c r="BY32" s="295"/>
      <c r="BZ32" s="295"/>
      <c r="CA32" s="295"/>
      <c r="CB32" s="295"/>
      <c r="CC32" s="295"/>
      <c r="CD32" s="295"/>
      <c r="CE32" s="295"/>
      <c r="CF32" s="295"/>
      <c r="CG32" s="295"/>
      <c r="CH32" s="295"/>
      <c r="CI32" s="295"/>
      <c r="CJ32" s="295"/>
      <c r="CK32" s="295"/>
    </row>
    <row r="33" spans="1:89" s="298" customFormat="1" ht="15.75">
      <c r="A33" s="308"/>
      <c r="B33" s="308"/>
      <c r="C33" s="308"/>
      <c r="D33" s="308"/>
      <c r="E33" s="308"/>
      <c r="F33" s="308"/>
      <c r="G33" s="309"/>
      <c r="H33" s="329"/>
      <c r="I33" s="330"/>
      <c r="J33" s="331"/>
      <c r="K33" s="331"/>
      <c r="L33" s="331"/>
      <c r="M33" s="331"/>
      <c r="N33" s="330"/>
      <c r="O33" s="362"/>
      <c r="P33" s="363"/>
      <c r="Q33" s="334"/>
      <c r="R33" s="334"/>
      <c r="S33" s="334"/>
      <c r="T33" s="334"/>
      <c r="U33" s="334"/>
      <c r="V33" s="334"/>
      <c r="W33" s="336"/>
      <c r="X33" s="337"/>
      <c r="Y33" s="337"/>
      <c r="Z33" s="337"/>
      <c r="AA33" s="337"/>
      <c r="AB33" s="338" t="s">
        <v>196</v>
      </c>
      <c r="AC33" s="339"/>
      <c r="AD33" s="339"/>
      <c r="AE33" s="339"/>
      <c r="AF33" s="339"/>
      <c r="AG33" s="339"/>
      <c r="AH33" s="339"/>
      <c r="AI33" s="339"/>
      <c r="AJ33" s="339"/>
      <c r="AK33" s="339"/>
      <c r="AL33" s="339"/>
      <c r="AM33" s="340"/>
      <c r="AN33" s="340"/>
      <c r="AO33" s="340"/>
      <c r="AP33" s="340"/>
      <c r="AQ33" s="340"/>
      <c r="AR33" s="340"/>
      <c r="AS33" s="340"/>
      <c r="AT33" s="340"/>
      <c r="AU33" s="340"/>
      <c r="AV33" s="340"/>
      <c r="AW33" s="340"/>
      <c r="AX33" s="340">
        <f t="shared" si="8"/>
        <v>0</v>
      </c>
      <c r="AY33" s="341">
        <f t="shared" si="8"/>
        <v>0</v>
      </c>
      <c r="AZ33" s="325">
        <f t="shared" si="1"/>
        <v>0</v>
      </c>
      <c r="BA33" s="326">
        <f t="shared" si="2"/>
        <v>0</v>
      </c>
      <c r="BB33" s="326">
        <f t="shared" si="2"/>
        <v>0</v>
      </c>
      <c r="BC33" s="326">
        <f t="shared" si="3"/>
        <v>0</v>
      </c>
      <c r="BD33" s="327">
        <f>+'[2]Metas'!S33:S48-S33</f>
        <v>0</v>
      </c>
      <c r="BE33" s="326">
        <f>+'[2]Metas'!T33:T48-T33</f>
        <v>0</v>
      </c>
      <c r="BF33" s="326">
        <f>+'[2]Metas'!U33:U48-U33</f>
        <v>0</v>
      </c>
      <c r="BG33" s="326">
        <f>+'[2]Metas'!V33:V48-V33</f>
        <v>0</v>
      </c>
      <c r="BH33" s="295"/>
      <c r="BI33" s="295"/>
      <c r="BJ33" s="295"/>
      <c r="BK33" s="328"/>
      <c r="BL33" s="328"/>
      <c r="BM33" s="328"/>
      <c r="BN33" s="328"/>
      <c r="BO33" s="328"/>
      <c r="BP33" s="328"/>
      <c r="BT33" s="295"/>
      <c r="BU33" s="295"/>
      <c r="BV33" s="295"/>
      <c r="BW33" s="295"/>
      <c r="BX33" s="295"/>
      <c r="BY33" s="295"/>
      <c r="BZ33" s="295"/>
      <c r="CA33" s="295"/>
      <c r="CB33" s="295"/>
      <c r="CC33" s="295"/>
      <c r="CD33" s="295"/>
      <c r="CE33" s="295"/>
      <c r="CF33" s="295"/>
      <c r="CG33" s="295"/>
      <c r="CH33" s="295"/>
      <c r="CI33" s="295"/>
      <c r="CJ33" s="295"/>
      <c r="CK33" s="295"/>
    </row>
    <row r="34" spans="1:89" s="298" customFormat="1" ht="15.75">
      <c r="A34" s="308"/>
      <c r="B34" s="308"/>
      <c r="C34" s="308"/>
      <c r="D34" s="308"/>
      <c r="E34" s="308"/>
      <c r="F34" s="308"/>
      <c r="G34" s="309"/>
      <c r="H34" s="329"/>
      <c r="I34" s="330"/>
      <c r="J34" s="331"/>
      <c r="K34" s="331"/>
      <c r="L34" s="331"/>
      <c r="M34" s="331"/>
      <c r="N34" s="330"/>
      <c r="O34" s="362"/>
      <c r="P34" s="363"/>
      <c r="Q34" s="334"/>
      <c r="R34" s="334"/>
      <c r="S34" s="334"/>
      <c r="T34" s="334"/>
      <c r="U34" s="334"/>
      <c r="V34" s="334"/>
      <c r="W34" s="336"/>
      <c r="X34" s="337"/>
      <c r="Y34" s="337"/>
      <c r="Z34" s="337"/>
      <c r="AA34" s="337"/>
      <c r="AB34" s="338" t="s">
        <v>197</v>
      </c>
      <c r="AC34" s="339"/>
      <c r="AD34" s="339"/>
      <c r="AE34" s="339"/>
      <c r="AF34" s="339"/>
      <c r="AG34" s="339"/>
      <c r="AH34" s="339"/>
      <c r="AI34" s="339"/>
      <c r="AJ34" s="339"/>
      <c r="AK34" s="339"/>
      <c r="AL34" s="339"/>
      <c r="AM34" s="340"/>
      <c r="AN34" s="340"/>
      <c r="AO34" s="340"/>
      <c r="AP34" s="340"/>
      <c r="AQ34" s="340"/>
      <c r="AR34" s="340"/>
      <c r="AS34" s="340"/>
      <c r="AT34" s="340"/>
      <c r="AU34" s="340"/>
      <c r="AV34" s="340"/>
      <c r="AW34" s="340"/>
      <c r="AX34" s="340">
        <f t="shared" si="8"/>
        <v>0</v>
      </c>
      <c r="AY34" s="341">
        <f t="shared" si="8"/>
        <v>0</v>
      </c>
      <c r="AZ34" s="325">
        <f t="shared" si="1"/>
        <v>0</v>
      </c>
      <c r="BA34" s="326">
        <f t="shared" si="2"/>
        <v>0</v>
      </c>
      <c r="BB34" s="326">
        <f t="shared" si="2"/>
        <v>0</v>
      </c>
      <c r="BC34" s="326">
        <f t="shared" si="3"/>
        <v>0</v>
      </c>
      <c r="BD34" s="327">
        <f>+'[2]Metas'!S34:S49-S34</f>
        <v>0</v>
      </c>
      <c r="BE34" s="326">
        <f>+'[2]Metas'!T34:T49-T34</f>
        <v>0</v>
      </c>
      <c r="BF34" s="326">
        <f>+'[2]Metas'!U34:U49-U34</f>
        <v>0</v>
      </c>
      <c r="BG34" s="326">
        <f>+'[2]Metas'!V34:V49-V34</f>
        <v>0</v>
      </c>
      <c r="BH34" s="295"/>
      <c r="BI34" s="295"/>
      <c r="BJ34" s="295"/>
      <c r="BK34" s="328"/>
      <c r="BL34" s="328"/>
      <c r="BM34" s="328"/>
      <c r="BN34" s="328"/>
      <c r="BO34" s="328"/>
      <c r="BP34" s="328"/>
      <c r="BT34" s="295"/>
      <c r="BU34" s="295"/>
      <c r="BV34" s="295"/>
      <c r="BW34" s="295"/>
      <c r="BX34" s="295"/>
      <c r="BY34" s="295"/>
      <c r="BZ34" s="295"/>
      <c r="CA34" s="295"/>
      <c r="CB34" s="295"/>
      <c r="CC34" s="295"/>
      <c r="CD34" s="295"/>
      <c r="CE34" s="295"/>
      <c r="CF34" s="295"/>
      <c r="CG34" s="295"/>
      <c r="CH34" s="295"/>
      <c r="CI34" s="295"/>
      <c r="CJ34" s="295"/>
      <c r="CK34" s="295"/>
    </row>
    <row r="35" spans="1:89" s="298" customFormat="1" ht="15.75">
      <c r="A35" s="308"/>
      <c r="B35" s="308"/>
      <c r="C35" s="308"/>
      <c r="D35" s="308"/>
      <c r="E35" s="308"/>
      <c r="F35" s="308"/>
      <c r="G35" s="309"/>
      <c r="H35" s="329"/>
      <c r="I35" s="330"/>
      <c r="J35" s="331"/>
      <c r="K35" s="331"/>
      <c r="L35" s="331"/>
      <c r="M35" s="331"/>
      <c r="N35" s="330"/>
      <c r="O35" s="362"/>
      <c r="P35" s="363"/>
      <c r="Q35" s="334"/>
      <c r="R35" s="334"/>
      <c r="S35" s="334"/>
      <c r="T35" s="334"/>
      <c r="U35" s="334"/>
      <c r="V35" s="334"/>
      <c r="W35" s="336"/>
      <c r="X35" s="337"/>
      <c r="Y35" s="337"/>
      <c r="Z35" s="337"/>
      <c r="AA35" s="337"/>
      <c r="AB35" s="338" t="s">
        <v>198</v>
      </c>
      <c r="AC35" s="339"/>
      <c r="AD35" s="339"/>
      <c r="AE35" s="339"/>
      <c r="AF35" s="339"/>
      <c r="AG35" s="339"/>
      <c r="AH35" s="339"/>
      <c r="AI35" s="339"/>
      <c r="AJ35" s="339"/>
      <c r="AK35" s="339"/>
      <c r="AL35" s="339"/>
      <c r="AM35" s="340"/>
      <c r="AN35" s="340"/>
      <c r="AO35" s="340"/>
      <c r="AP35" s="340"/>
      <c r="AQ35" s="340"/>
      <c r="AR35" s="340"/>
      <c r="AS35" s="340"/>
      <c r="AT35" s="340"/>
      <c r="AU35" s="340"/>
      <c r="AV35" s="340"/>
      <c r="AW35" s="340"/>
      <c r="AX35" s="340">
        <f t="shared" si="8"/>
        <v>0</v>
      </c>
      <c r="AY35" s="341">
        <f t="shared" si="8"/>
        <v>0</v>
      </c>
      <c r="AZ35" s="325">
        <f t="shared" si="1"/>
        <v>0</v>
      </c>
      <c r="BA35" s="326">
        <f t="shared" si="2"/>
        <v>0</v>
      </c>
      <c r="BB35" s="326">
        <f t="shared" si="2"/>
        <v>0</v>
      </c>
      <c r="BC35" s="326">
        <f t="shared" si="3"/>
        <v>0</v>
      </c>
      <c r="BD35" s="327">
        <f>+'[2]Metas'!S35:S50-S35</f>
        <v>0</v>
      </c>
      <c r="BE35" s="326">
        <f>+'[2]Metas'!T35:T50-T35</f>
        <v>0</v>
      </c>
      <c r="BF35" s="326">
        <f>+'[2]Metas'!U35:U50-U35</f>
        <v>0</v>
      </c>
      <c r="BG35" s="326">
        <f>+'[2]Metas'!V35:V50-V35</f>
        <v>0</v>
      </c>
      <c r="BH35" s="295"/>
      <c r="BI35" s="295"/>
      <c r="BJ35" s="295"/>
      <c r="BK35" s="328"/>
      <c r="BL35" s="328"/>
      <c r="BM35" s="328"/>
      <c r="BN35" s="328"/>
      <c r="BO35" s="328"/>
      <c r="BP35" s="328"/>
      <c r="BT35" s="295"/>
      <c r="BU35" s="295"/>
      <c r="BV35" s="295"/>
      <c r="BW35" s="295"/>
      <c r="BX35" s="295"/>
      <c r="BY35" s="295"/>
      <c r="BZ35" s="295"/>
      <c r="CA35" s="295"/>
      <c r="CB35" s="295"/>
      <c r="CC35" s="295"/>
      <c r="CD35" s="295"/>
      <c r="CE35" s="295"/>
      <c r="CF35" s="295"/>
      <c r="CG35" s="295"/>
      <c r="CH35" s="295"/>
      <c r="CI35" s="295"/>
      <c r="CJ35" s="295"/>
      <c r="CK35" s="295"/>
    </row>
    <row r="36" spans="1:89" s="298" customFormat="1" ht="15.75">
      <c r="A36" s="308"/>
      <c r="B36" s="308"/>
      <c r="C36" s="308"/>
      <c r="D36" s="308"/>
      <c r="E36" s="308"/>
      <c r="F36" s="308"/>
      <c r="G36" s="309"/>
      <c r="H36" s="329"/>
      <c r="I36" s="330"/>
      <c r="J36" s="331"/>
      <c r="K36" s="331"/>
      <c r="L36" s="331"/>
      <c r="M36" s="331"/>
      <c r="N36" s="330"/>
      <c r="O36" s="362"/>
      <c r="P36" s="363"/>
      <c r="Q36" s="334"/>
      <c r="R36" s="334"/>
      <c r="S36" s="334"/>
      <c r="T36" s="334"/>
      <c r="U36" s="334"/>
      <c r="V36" s="334"/>
      <c r="W36" s="336"/>
      <c r="X36" s="337"/>
      <c r="Y36" s="337"/>
      <c r="Z36" s="337"/>
      <c r="AA36" s="337"/>
      <c r="AB36" s="338" t="s">
        <v>199</v>
      </c>
      <c r="AC36" s="339"/>
      <c r="AD36" s="339"/>
      <c r="AE36" s="339"/>
      <c r="AF36" s="339"/>
      <c r="AG36" s="339"/>
      <c r="AH36" s="339"/>
      <c r="AI36" s="339"/>
      <c r="AJ36" s="339"/>
      <c r="AK36" s="339"/>
      <c r="AL36" s="339"/>
      <c r="AM36" s="340"/>
      <c r="AN36" s="340"/>
      <c r="AO36" s="340"/>
      <c r="AP36" s="340"/>
      <c r="AQ36" s="340"/>
      <c r="AR36" s="340"/>
      <c r="AS36" s="340"/>
      <c r="AT36" s="340"/>
      <c r="AU36" s="340"/>
      <c r="AV36" s="340"/>
      <c r="AW36" s="340"/>
      <c r="AX36" s="340">
        <f t="shared" si="8"/>
        <v>0</v>
      </c>
      <c r="AY36" s="341">
        <f t="shared" si="8"/>
        <v>0</v>
      </c>
      <c r="AZ36" s="325">
        <f t="shared" si="1"/>
        <v>0</v>
      </c>
      <c r="BA36" s="326">
        <f t="shared" si="2"/>
        <v>0</v>
      </c>
      <c r="BB36" s="326">
        <f t="shared" si="2"/>
        <v>0</v>
      </c>
      <c r="BC36" s="326">
        <f t="shared" si="3"/>
        <v>0</v>
      </c>
      <c r="BD36" s="327">
        <f>+'[2]Metas'!S36:S51-S36</f>
        <v>0</v>
      </c>
      <c r="BE36" s="326">
        <f>+'[2]Metas'!T36:T51-T36</f>
        <v>0</v>
      </c>
      <c r="BF36" s="326">
        <f>+'[2]Metas'!U36:U51-U36</f>
        <v>0</v>
      </c>
      <c r="BG36" s="326">
        <f>+'[2]Metas'!V36:V51-V36</f>
        <v>0</v>
      </c>
      <c r="BH36" s="295"/>
      <c r="BI36" s="295"/>
      <c r="BJ36" s="295"/>
      <c r="BK36" s="328"/>
      <c r="BL36" s="328"/>
      <c r="BM36" s="328"/>
      <c r="BN36" s="328"/>
      <c r="BO36" s="328"/>
      <c r="BP36" s="328"/>
      <c r="BT36" s="295"/>
      <c r="BU36" s="295"/>
      <c r="BV36" s="295"/>
      <c r="BW36" s="295"/>
      <c r="BX36" s="295"/>
      <c r="BY36" s="295"/>
      <c r="BZ36" s="295"/>
      <c r="CA36" s="295"/>
      <c r="CB36" s="295"/>
      <c r="CC36" s="295"/>
      <c r="CD36" s="295"/>
      <c r="CE36" s="295"/>
      <c r="CF36" s="295"/>
      <c r="CG36" s="295"/>
      <c r="CH36" s="295"/>
      <c r="CI36" s="295"/>
      <c r="CJ36" s="295"/>
      <c r="CK36" s="295"/>
    </row>
    <row r="37" spans="1:89" s="298" customFormat="1" ht="15.75">
      <c r="A37" s="308"/>
      <c r="B37" s="308"/>
      <c r="C37" s="308"/>
      <c r="D37" s="308"/>
      <c r="E37" s="308"/>
      <c r="F37" s="308"/>
      <c r="G37" s="309"/>
      <c r="H37" s="329"/>
      <c r="I37" s="330"/>
      <c r="J37" s="331"/>
      <c r="K37" s="331"/>
      <c r="L37" s="331"/>
      <c r="M37" s="331"/>
      <c r="N37" s="330"/>
      <c r="O37" s="362"/>
      <c r="P37" s="363"/>
      <c r="Q37" s="334"/>
      <c r="R37" s="334"/>
      <c r="S37" s="334"/>
      <c r="T37" s="334"/>
      <c r="U37" s="334"/>
      <c r="V37" s="334"/>
      <c r="W37" s="336"/>
      <c r="X37" s="337"/>
      <c r="Y37" s="337"/>
      <c r="Z37" s="337"/>
      <c r="AA37" s="337"/>
      <c r="AB37" s="342" t="s">
        <v>200</v>
      </c>
      <c r="AC37" s="339"/>
      <c r="AD37" s="339"/>
      <c r="AE37" s="339"/>
      <c r="AF37" s="339"/>
      <c r="AG37" s="339"/>
      <c r="AH37" s="339"/>
      <c r="AI37" s="339"/>
      <c r="AJ37" s="339"/>
      <c r="AK37" s="339"/>
      <c r="AL37" s="339"/>
      <c r="AM37" s="340"/>
      <c r="AN37" s="340"/>
      <c r="AO37" s="340"/>
      <c r="AP37" s="340"/>
      <c r="AQ37" s="340"/>
      <c r="AR37" s="340"/>
      <c r="AS37" s="340"/>
      <c r="AT37" s="340"/>
      <c r="AU37" s="340"/>
      <c r="AV37" s="340"/>
      <c r="AW37" s="340"/>
      <c r="AX37" s="340">
        <f t="shared" si="8"/>
        <v>0</v>
      </c>
      <c r="AY37" s="341">
        <f t="shared" si="8"/>
        <v>0</v>
      </c>
      <c r="AZ37" s="325">
        <f t="shared" si="1"/>
        <v>0</v>
      </c>
      <c r="BA37" s="326">
        <f t="shared" si="2"/>
        <v>0</v>
      </c>
      <c r="BB37" s="326">
        <f t="shared" si="2"/>
        <v>0</v>
      </c>
      <c r="BC37" s="326">
        <f t="shared" si="3"/>
        <v>0</v>
      </c>
      <c r="BD37" s="327">
        <f>+'[2]Metas'!S37:S52-S37</f>
        <v>0</v>
      </c>
      <c r="BE37" s="326">
        <f>+'[2]Metas'!T37:T52-T37</f>
        <v>0</v>
      </c>
      <c r="BF37" s="326">
        <f>+'[2]Metas'!U37:U52-U37</f>
        <v>0</v>
      </c>
      <c r="BG37" s="326">
        <f>+'[2]Metas'!V37:V52-V37</f>
        <v>0</v>
      </c>
      <c r="BH37" s="295"/>
      <c r="BI37" s="295"/>
      <c r="BJ37" s="295"/>
      <c r="BK37" s="328"/>
      <c r="BL37" s="328"/>
      <c r="BM37" s="328"/>
      <c r="BN37" s="328"/>
      <c r="BO37" s="328"/>
      <c r="BP37" s="328"/>
      <c r="BT37" s="295"/>
      <c r="BU37" s="295"/>
      <c r="BV37" s="295"/>
      <c r="BW37" s="295"/>
      <c r="BX37" s="295"/>
      <c r="BY37" s="295"/>
      <c r="BZ37" s="295"/>
      <c r="CA37" s="295"/>
      <c r="CB37" s="295"/>
      <c r="CC37" s="295"/>
      <c r="CD37" s="295"/>
      <c r="CE37" s="295"/>
      <c r="CF37" s="295"/>
      <c r="CG37" s="295"/>
      <c r="CH37" s="295"/>
      <c r="CI37" s="295"/>
      <c r="CJ37" s="295"/>
      <c r="CK37" s="295"/>
    </row>
    <row r="38" spans="1:89" s="298" customFormat="1" ht="15.75">
      <c r="A38" s="308"/>
      <c r="B38" s="308"/>
      <c r="C38" s="308"/>
      <c r="D38" s="308"/>
      <c r="E38" s="308"/>
      <c r="F38" s="308"/>
      <c r="G38" s="309"/>
      <c r="H38" s="329"/>
      <c r="I38" s="330"/>
      <c r="J38" s="331"/>
      <c r="K38" s="331"/>
      <c r="L38" s="331"/>
      <c r="M38" s="331"/>
      <c r="N38" s="330"/>
      <c r="O38" s="362"/>
      <c r="P38" s="363"/>
      <c r="Q38" s="334"/>
      <c r="R38" s="334"/>
      <c r="S38" s="334"/>
      <c r="T38" s="334"/>
      <c r="U38" s="334"/>
      <c r="V38" s="334"/>
      <c r="W38" s="336"/>
      <c r="X38" s="337"/>
      <c r="Y38" s="337"/>
      <c r="Z38" s="337"/>
      <c r="AA38" s="337"/>
      <c r="AB38" s="343" t="s">
        <v>201</v>
      </c>
      <c r="AC38" s="344">
        <f aca="true" t="shared" si="9" ref="AC38:AY38">SUM(AC32:AC37)</f>
        <v>0</v>
      </c>
      <c r="AD38" s="344">
        <f t="shared" si="9"/>
        <v>0</v>
      </c>
      <c r="AE38" s="344"/>
      <c r="AF38" s="344">
        <f t="shared" si="9"/>
        <v>0</v>
      </c>
      <c r="AG38" s="344">
        <f t="shared" si="9"/>
        <v>0</v>
      </c>
      <c r="AH38" s="344"/>
      <c r="AI38" s="344">
        <f t="shared" si="9"/>
        <v>0</v>
      </c>
      <c r="AJ38" s="344">
        <f t="shared" si="9"/>
        <v>0</v>
      </c>
      <c r="AK38" s="344"/>
      <c r="AL38" s="344">
        <f t="shared" si="9"/>
        <v>0</v>
      </c>
      <c r="AM38" s="345">
        <f t="shared" si="9"/>
        <v>0</v>
      </c>
      <c r="AN38" s="345"/>
      <c r="AO38" s="345">
        <f t="shared" si="9"/>
        <v>0</v>
      </c>
      <c r="AP38" s="345">
        <f t="shared" si="9"/>
        <v>0</v>
      </c>
      <c r="AQ38" s="345"/>
      <c r="AR38" s="345">
        <f t="shared" si="9"/>
        <v>0</v>
      </c>
      <c r="AS38" s="345">
        <f t="shared" si="9"/>
        <v>0</v>
      </c>
      <c r="AT38" s="345"/>
      <c r="AU38" s="345">
        <f t="shared" si="9"/>
        <v>0</v>
      </c>
      <c r="AV38" s="345">
        <f t="shared" si="9"/>
        <v>0</v>
      </c>
      <c r="AW38" s="345"/>
      <c r="AX38" s="345">
        <f t="shared" si="9"/>
        <v>0</v>
      </c>
      <c r="AY38" s="346">
        <f t="shared" si="9"/>
        <v>0</v>
      </c>
      <c r="AZ38" s="325">
        <f t="shared" si="1"/>
        <v>0</v>
      </c>
      <c r="BA38" s="326">
        <f t="shared" si="2"/>
        <v>0</v>
      </c>
      <c r="BB38" s="326">
        <f t="shared" si="2"/>
        <v>0</v>
      </c>
      <c r="BC38" s="326">
        <f t="shared" si="3"/>
        <v>0</v>
      </c>
      <c r="BD38" s="327">
        <f>+'[2]Metas'!S38:S53-S38</f>
        <v>0</v>
      </c>
      <c r="BE38" s="326">
        <f>+'[2]Metas'!T38:T53-T38</f>
        <v>0</v>
      </c>
      <c r="BF38" s="326">
        <f>+'[2]Metas'!U38:U53-U38</f>
        <v>0</v>
      </c>
      <c r="BG38" s="326">
        <f>+'[2]Metas'!V38:V53-V38</f>
        <v>0</v>
      </c>
      <c r="BH38" s="295"/>
      <c r="BI38" s="295"/>
      <c r="BJ38" s="295"/>
      <c r="BK38" s="328"/>
      <c r="BL38" s="328"/>
      <c r="BM38" s="328"/>
      <c r="BN38" s="328"/>
      <c r="BO38" s="328"/>
      <c r="BP38" s="328"/>
      <c r="BT38" s="295"/>
      <c r="BU38" s="295"/>
      <c r="BV38" s="295"/>
      <c r="BW38" s="295"/>
      <c r="BX38" s="295"/>
      <c r="BY38" s="295"/>
      <c r="BZ38" s="295"/>
      <c r="CA38" s="295"/>
      <c r="CB38" s="295"/>
      <c r="CC38" s="295"/>
      <c r="CD38" s="295"/>
      <c r="CE38" s="295"/>
      <c r="CF38" s="295"/>
      <c r="CG38" s="295"/>
      <c r="CH38" s="295"/>
      <c r="CI38" s="295"/>
      <c r="CJ38" s="295"/>
      <c r="CK38" s="295"/>
    </row>
    <row r="39" spans="1:89" s="298" customFormat="1" ht="15.75">
      <c r="A39" s="308"/>
      <c r="B39" s="308"/>
      <c r="C39" s="308"/>
      <c r="D39" s="308"/>
      <c r="E39" s="308"/>
      <c r="F39" s="308"/>
      <c r="G39" s="309"/>
      <c r="H39" s="329"/>
      <c r="I39" s="330"/>
      <c r="J39" s="331"/>
      <c r="K39" s="331"/>
      <c r="L39" s="331"/>
      <c r="M39" s="331"/>
      <c r="N39" s="330"/>
      <c r="O39" s="362"/>
      <c r="P39" s="363"/>
      <c r="Q39" s="334"/>
      <c r="R39" s="334"/>
      <c r="S39" s="334"/>
      <c r="T39" s="334"/>
      <c r="U39" s="334"/>
      <c r="V39" s="334"/>
      <c r="W39" s="336"/>
      <c r="X39" s="337"/>
      <c r="Y39" s="337"/>
      <c r="Z39" s="337"/>
      <c r="AA39" s="337"/>
      <c r="AB39" s="338" t="s">
        <v>202</v>
      </c>
      <c r="AC39" s="339"/>
      <c r="AD39" s="339"/>
      <c r="AE39" s="339"/>
      <c r="AF39" s="339"/>
      <c r="AG39" s="339"/>
      <c r="AH39" s="339"/>
      <c r="AI39" s="339"/>
      <c r="AJ39" s="339"/>
      <c r="AK39" s="339"/>
      <c r="AL39" s="339"/>
      <c r="AM39" s="340"/>
      <c r="AN39" s="340"/>
      <c r="AO39" s="340"/>
      <c r="AP39" s="340"/>
      <c r="AQ39" s="340"/>
      <c r="AR39" s="340"/>
      <c r="AS39" s="340"/>
      <c r="AT39" s="340"/>
      <c r="AU39" s="340"/>
      <c r="AV39" s="340"/>
      <c r="AW39" s="340"/>
      <c r="AX39" s="340">
        <f>+AC39+AF39+AI39+AL39+AO39+AR39+AU39</f>
        <v>0</v>
      </c>
      <c r="AY39" s="341">
        <f aca="true" t="shared" si="10" ref="AY39:AY45">+AD39+AG39+AJ39+AM39+AP39+AS39+AV39</f>
        <v>0</v>
      </c>
      <c r="AZ39" s="325">
        <f t="shared" si="1"/>
        <v>0</v>
      </c>
      <c r="BA39" s="326">
        <f t="shared" si="2"/>
        <v>0</v>
      </c>
      <c r="BB39" s="326">
        <f t="shared" si="2"/>
        <v>0</v>
      </c>
      <c r="BC39" s="326">
        <f t="shared" si="3"/>
        <v>0</v>
      </c>
      <c r="BD39" s="327">
        <f>+'[2]Metas'!S39:S54-S39</f>
        <v>0</v>
      </c>
      <c r="BE39" s="326">
        <f>+'[2]Metas'!T39:T54-T39</f>
        <v>0</v>
      </c>
      <c r="BF39" s="326">
        <f>+'[2]Metas'!U39:U54-U39</f>
        <v>0</v>
      </c>
      <c r="BG39" s="326">
        <f>+'[2]Metas'!V39:V54-V39</f>
        <v>0</v>
      </c>
      <c r="BH39" s="295"/>
      <c r="BI39" s="295"/>
      <c r="BJ39" s="295"/>
      <c r="BK39" s="328"/>
      <c r="BL39" s="328"/>
      <c r="BM39" s="328"/>
      <c r="BN39" s="328"/>
      <c r="BO39" s="328"/>
      <c r="BP39" s="328"/>
      <c r="BT39" s="295"/>
      <c r="BU39" s="295"/>
      <c r="BV39" s="295"/>
      <c r="BW39" s="295"/>
      <c r="BX39" s="295"/>
      <c r="BY39" s="295"/>
      <c r="BZ39" s="295"/>
      <c r="CA39" s="295"/>
      <c r="CB39" s="295"/>
      <c r="CC39" s="295"/>
      <c r="CD39" s="295"/>
      <c r="CE39" s="295"/>
      <c r="CF39" s="295"/>
      <c r="CG39" s="295"/>
      <c r="CH39" s="295"/>
      <c r="CI39" s="295"/>
      <c r="CJ39" s="295"/>
      <c r="CK39" s="295"/>
    </row>
    <row r="40" spans="1:89" s="298" customFormat="1" ht="15.75">
      <c r="A40" s="308"/>
      <c r="B40" s="308"/>
      <c r="C40" s="308"/>
      <c r="D40" s="308"/>
      <c r="E40" s="308"/>
      <c r="F40" s="308"/>
      <c r="G40" s="309"/>
      <c r="H40" s="329"/>
      <c r="I40" s="330"/>
      <c r="J40" s="331"/>
      <c r="K40" s="331"/>
      <c r="L40" s="331"/>
      <c r="M40" s="331"/>
      <c r="N40" s="330"/>
      <c r="O40" s="362"/>
      <c r="P40" s="363"/>
      <c r="Q40" s="334"/>
      <c r="R40" s="334"/>
      <c r="S40" s="334"/>
      <c r="T40" s="334"/>
      <c r="U40" s="334"/>
      <c r="V40" s="334"/>
      <c r="W40" s="336"/>
      <c r="X40" s="337"/>
      <c r="Y40" s="337"/>
      <c r="Z40" s="337"/>
      <c r="AA40" s="337"/>
      <c r="AB40" s="338" t="s">
        <v>203</v>
      </c>
      <c r="AC40" s="339"/>
      <c r="AD40" s="339"/>
      <c r="AE40" s="339"/>
      <c r="AF40" s="339"/>
      <c r="AG40" s="339"/>
      <c r="AH40" s="339"/>
      <c r="AI40" s="339"/>
      <c r="AJ40" s="339"/>
      <c r="AK40" s="339"/>
      <c r="AL40" s="339"/>
      <c r="AM40" s="340"/>
      <c r="AN40" s="340"/>
      <c r="AO40" s="340"/>
      <c r="AP40" s="340"/>
      <c r="AQ40" s="340"/>
      <c r="AR40" s="340"/>
      <c r="AS40" s="340"/>
      <c r="AT40" s="340"/>
      <c r="AU40" s="340"/>
      <c r="AV40" s="340"/>
      <c r="AW40" s="340"/>
      <c r="AX40" s="340">
        <f aca="true" t="shared" si="11" ref="AX40:AX45">+AC40+AF40+AI40+AL40+AO40+AR40+AU40</f>
        <v>0</v>
      </c>
      <c r="AY40" s="341">
        <f t="shared" si="10"/>
        <v>0</v>
      </c>
      <c r="AZ40" s="325">
        <f t="shared" si="1"/>
        <v>0</v>
      </c>
      <c r="BA40" s="326">
        <f t="shared" si="2"/>
        <v>0</v>
      </c>
      <c r="BB40" s="326">
        <f t="shared" si="2"/>
        <v>0</v>
      </c>
      <c r="BC40" s="326">
        <f t="shared" si="3"/>
        <v>0</v>
      </c>
      <c r="BD40" s="327">
        <f>+'[2]Metas'!S40:S55-S40</f>
        <v>0</v>
      </c>
      <c r="BE40" s="326">
        <f>+'[2]Metas'!T40:T55-T40</f>
        <v>0</v>
      </c>
      <c r="BF40" s="326">
        <f>+'[2]Metas'!U40:U55-U40</f>
        <v>0</v>
      </c>
      <c r="BG40" s="326">
        <f>+'[2]Metas'!V40:V55-V40</f>
        <v>0</v>
      </c>
      <c r="BH40" s="295"/>
      <c r="BI40" s="295"/>
      <c r="BJ40" s="295"/>
      <c r="BK40" s="328"/>
      <c r="BL40" s="328"/>
      <c r="BM40" s="328"/>
      <c r="BN40" s="328"/>
      <c r="BO40" s="328"/>
      <c r="BP40" s="328"/>
      <c r="BT40" s="295"/>
      <c r="BU40" s="295"/>
      <c r="BV40" s="295"/>
      <c r="BW40" s="295"/>
      <c r="BX40" s="295"/>
      <c r="BY40" s="295"/>
      <c r="BZ40" s="295"/>
      <c r="CA40" s="295"/>
      <c r="CB40" s="295"/>
      <c r="CC40" s="295"/>
      <c r="CD40" s="295"/>
      <c r="CE40" s="295"/>
      <c r="CF40" s="295"/>
      <c r="CG40" s="295"/>
      <c r="CH40" s="295"/>
      <c r="CI40" s="295"/>
      <c r="CJ40" s="295"/>
      <c r="CK40" s="295"/>
    </row>
    <row r="41" spans="1:89" s="298" customFormat="1" ht="15.75">
      <c r="A41" s="308"/>
      <c r="B41" s="308"/>
      <c r="C41" s="308"/>
      <c r="D41" s="308"/>
      <c r="E41" s="308"/>
      <c r="F41" s="308"/>
      <c r="G41" s="309"/>
      <c r="H41" s="329"/>
      <c r="I41" s="330"/>
      <c r="J41" s="331"/>
      <c r="K41" s="331"/>
      <c r="L41" s="331"/>
      <c r="M41" s="331"/>
      <c r="N41" s="330"/>
      <c r="O41" s="362"/>
      <c r="P41" s="363"/>
      <c r="Q41" s="334"/>
      <c r="R41" s="334"/>
      <c r="S41" s="334"/>
      <c r="T41" s="334"/>
      <c r="U41" s="334"/>
      <c r="V41" s="334"/>
      <c r="W41" s="336"/>
      <c r="X41" s="337"/>
      <c r="Y41" s="337"/>
      <c r="Z41" s="337"/>
      <c r="AA41" s="337"/>
      <c r="AB41" s="342" t="s">
        <v>204</v>
      </c>
      <c r="AC41" s="339"/>
      <c r="AD41" s="339"/>
      <c r="AE41" s="339"/>
      <c r="AF41" s="339"/>
      <c r="AG41" s="339"/>
      <c r="AH41" s="339"/>
      <c r="AI41" s="339"/>
      <c r="AJ41" s="339"/>
      <c r="AK41" s="339"/>
      <c r="AL41" s="339"/>
      <c r="AM41" s="340"/>
      <c r="AN41" s="340"/>
      <c r="AO41" s="340"/>
      <c r="AP41" s="340"/>
      <c r="AQ41" s="340"/>
      <c r="AR41" s="340"/>
      <c r="AS41" s="340"/>
      <c r="AT41" s="340"/>
      <c r="AU41" s="340"/>
      <c r="AV41" s="340"/>
      <c r="AW41" s="340"/>
      <c r="AX41" s="340">
        <f t="shared" si="11"/>
        <v>0</v>
      </c>
      <c r="AY41" s="341">
        <f t="shared" si="10"/>
        <v>0</v>
      </c>
      <c r="AZ41" s="325">
        <f t="shared" si="1"/>
        <v>0</v>
      </c>
      <c r="BA41" s="326">
        <f t="shared" si="2"/>
        <v>0</v>
      </c>
      <c r="BB41" s="326">
        <f t="shared" si="2"/>
        <v>0</v>
      </c>
      <c r="BC41" s="326">
        <f t="shared" si="3"/>
        <v>0</v>
      </c>
      <c r="BD41" s="327">
        <f>+'[2]Metas'!S41:S56-S41</f>
        <v>0</v>
      </c>
      <c r="BE41" s="326">
        <f>+'[2]Metas'!T41:T56-T41</f>
        <v>0</v>
      </c>
      <c r="BF41" s="326">
        <f>+'[2]Metas'!U41:U56-U41</f>
        <v>0</v>
      </c>
      <c r="BG41" s="326">
        <f>+'[2]Metas'!V41:V56-V41</f>
        <v>0</v>
      </c>
      <c r="BH41" s="295"/>
      <c r="BI41" s="295"/>
      <c r="BJ41" s="295"/>
      <c r="BK41" s="328"/>
      <c r="BL41" s="328"/>
      <c r="BM41" s="328"/>
      <c r="BN41" s="328"/>
      <c r="BO41" s="328"/>
      <c r="BP41" s="328"/>
      <c r="BT41" s="295"/>
      <c r="BU41" s="295"/>
      <c r="BV41" s="295"/>
      <c r="BW41" s="295"/>
      <c r="BX41" s="295"/>
      <c r="BY41" s="295"/>
      <c r="BZ41" s="295"/>
      <c r="CA41" s="295"/>
      <c r="CB41" s="295"/>
      <c r="CC41" s="295"/>
      <c r="CD41" s="295"/>
      <c r="CE41" s="295"/>
      <c r="CF41" s="295"/>
      <c r="CG41" s="295"/>
      <c r="CH41" s="295"/>
      <c r="CI41" s="295"/>
      <c r="CJ41" s="295"/>
      <c r="CK41" s="295"/>
    </row>
    <row r="42" spans="1:89" s="298" customFormat="1" ht="15.75">
      <c r="A42" s="308"/>
      <c r="B42" s="308"/>
      <c r="C42" s="308"/>
      <c r="D42" s="308"/>
      <c r="E42" s="308"/>
      <c r="F42" s="308"/>
      <c r="G42" s="309"/>
      <c r="H42" s="329"/>
      <c r="I42" s="330"/>
      <c r="J42" s="331"/>
      <c r="K42" s="331"/>
      <c r="L42" s="331"/>
      <c r="M42" s="331"/>
      <c r="N42" s="330"/>
      <c r="O42" s="362"/>
      <c r="P42" s="363"/>
      <c r="Q42" s="334"/>
      <c r="R42" s="334"/>
      <c r="S42" s="334"/>
      <c r="T42" s="334"/>
      <c r="U42" s="334"/>
      <c r="V42" s="334"/>
      <c r="W42" s="336"/>
      <c r="X42" s="337"/>
      <c r="Y42" s="337"/>
      <c r="Z42" s="337"/>
      <c r="AA42" s="337"/>
      <c r="AB42" s="342" t="s">
        <v>205</v>
      </c>
      <c r="AC42" s="339"/>
      <c r="AD42" s="339"/>
      <c r="AE42" s="339"/>
      <c r="AF42" s="339"/>
      <c r="AG42" s="339"/>
      <c r="AH42" s="339"/>
      <c r="AI42" s="339"/>
      <c r="AJ42" s="339"/>
      <c r="AK42" s="339"/>
      <c r="AL42" s="339"/>
      <c r="AM42" s="340"/>
      <c r="AN42" s="340"/>
      <c r="AO42" s="340"/>
      <c r="AP42" s="340"/>
      <c r="AQ42" s="340"/>
      <c r="AR42" s="340"/>
      <c r="AS42" s="340"/>
      <c r="AT42" s="340"/>
      <c r="AU42" s="340"/>
      <c r="AV42" s="340"/>
      <c r="AW42" s="340"/>
      <c r="AX42" s="340">
        <f t="shared" si="11"/>
        <v>0</v>
      </c>
      <c r="AY42" s="341">
        <f t="shared" si="10"/>
        <v>0</v>
      </c>
      <c r="AZ42" s="325">
        <f t="shared" si="1"/>
        <v>0</v>
      </c>
      <c r="BA42" s="326">
        <f t="shared" si="2"/>
        <v>0</v>
      </c>
      <c r="BB42" s="326">
        <f t="shared" si="2"/>
        <v>0</v>
      </c>
      <c r="BC42" s="326">
        <f t="shared" si="3"/>
        <v>0</v>
      </c>
      <c r="BD42" s="327">
        <f>+'[2]Metas'!S42:S57-S42</f>
        <v>0</v>
      </c>
      <c r="BE42" s="326">
        <f>+'[2]Metas'!T42:T57-T42</f>
        <v>0</v>
      </c>
      <c r="BF42" s="326">
        <f>+'[2]Metas'!U42:U57-U42</f>
        <v>0</v>
      </c>
      <c r="BG42" s="326">
        <f>+'[2]Metas'!V42:V57-V42</f>
        <v>0</v>
      </c>
      <c r="BH42" s="295"/>
      <c r="BI42" s="295"/>
      <c r="BJ42" s="295"/>
      <c r="BK42" s="328"/>
      <c r="BL42" s="328"/>
      <c r="BM42" s="328"/>
      <c r="BN42" s="328"/>
      <c r="BO42" s="328"/>
      <c r="BP42" s="328"/>
      <c r="BT42" s="295"/>
      <c r="BU42" s="295"/>
      <c r="BV42" s="295"/>
      <c r="BW42" s="295"/>
      <c r="BX42" s="295"/>
      <c r="BY42" s="295"/>
      <c r="BZ42" s="295"/>
      <c r="CA42" s="295"/>
      <c r="CB42" s="295"/>
      <c r="CC42" s="295"/>
      <c r="CD42" s="295"/>
      <c r="CE42" s="295"/>
      <c r="CF42" s="295"/>
      <c r="CG42" s="295"/>
      <c r="CH42" s="295"/>
      <c r="CI42" s="295"/>
      <c r="CJ42" s="295"/>
      <c r="CK42" s="295"/>
    </row>
    <row r="43" spans="1:89" s="298" customFormat="1" ht="15.75">
      <c r="A43" s="308"/>
      <c r="B43" s="308"/>
      <c r="C43" s="308"/>
      <c r="D43" s="308"/>
      <c r="E43" s="308"/>
      <c r="F43" s="308"/>
      <c r="G43" s="309"/>
      <c r="H43" s="329"/>
      <c r="I43" s="330"/>
      <c r="J43" s="331"/>
      <c r="K43" s="331"/>
      <c r="L43" s="331"/>
      <c r="M43" s="331"/>
      <c r="N43" s="330"/>
      <c r="O43" s="362"/>
      <c r="P43" s="363"/>
      <c r="Q43" s="334"/>
      <c r="R43" s="334"/>
      <c r="S43" s="334"/>
      <c r="T43" s="334"/>
      <c r="U43" s="334"/>
      <c r="V43" s="334"/>
      <c r="W43" s="336"/>
      <c r="X43" s="337"/>
      <c r="Y43" s="337"/>
      <c r="Z43" s="337"/>
      <c r="AA43" s="337"/>
      <c r="AB43" s="342" t="s">
        <v>206</v>
      </c>
      <c r="AC43" s="339"/>
      <c r="AD43" s="339"/>
      <c r="AE43" s="339"/>
      <c r="AF43" s="339"/>
      <c r="AG43" s="339"/>
      <c r="AH43" s="339"/>
      <c r="AI43" s="339"/>
      <c r="AJ43" s="339"/>
      <c r="AK43" s="339"/>
      <c r="AL43" s="339"/>
      <c r="AM43" s="340"/>
      <c r="AN43" s="340"/>
      <c r="AO43" s="340"/>
      <c r="AP43" s="340"/>
      <c r="AQ43" s="340"/>
      <c r="AR43" s="340"/>
      <c r="AS43" s="340"/>
      <c r="AT43" s="340"/>
      <c r="AU43" s="340"/>
      <c r="AV43" s="340"/>
      <c r="AW43" s="340"/>
      <c r="AX43" s="340">
        <f t="shared" si="11"/>
        <v>0</v>
      </c>
      <c r="AY43" s="341">
        <f t="shared" si="10"/>
        <v>0</v>
      </c>
      <c r="AZ43" s="325">
        <f t="shared" si="1"/>
        <v>0</v>
      </c>
      <c r="BA43" s="326">
        <f t="shared" si="2"/>
        <v>0</v>
      </c>
      <c r="BB43" s="326">
        <f t="shared" si="2"/>
        <v>0</v>
      </c>
      <c r="BC43" s="326">
        <f t="shared" si="3"/>
        <v>0</v>
      </c>
      <c r="BD43" s="327">
        <f>+'[2]Metas'!S43:S58-S43</f>
        <v>0</v>
      </c>
      <c r="BE43" s="326">
        <f>+'[2]Metas'!T43:T58-T43</f>
        <v>0</v>
      </c>
      <c r="BF43" s="326">
        <f>+'[2]Metas'!U43:U58-U43</f>
        <v>0</v>
      </c>
      <c r="BG43" s="326">
        <f>+'[2]Metas'!V43:V58-V43</f>
        <v>0</v>
      </c>
      <c r="BH43" s="295"/>
      <c r="BI43" s="295"/>
      <c r="BJ43" s="295"/>
      <c r="BK43" s="328"/>
      <c r="BL43" s="328"/>
      <c r="BM43" s="328"/>
      <c r="BN43" s="328"/>
      <c r="BO43" s="328"/>
      <c r="BP43" s="328"/>
      <c r="BT43" s="295"/>
      <c r="BU43" s="295"/>
      <c r="BV43" s="295"/>
      <c r="BW43" s="295"/>
      <c r="BX43" s="295"/>
      <c r="BY43" s="295"/>
      <c r="BZ43" s="295"/>
      <c r="CA43" s="295"/>
      <c r="CB43" s="295"/>
      <c r="CC43" s="295"/>
      <c r="CD43" s="295"/>
      <c r="CE43" s="295"/>
      <c r="CF43" s="295"/>
      <c r="CG43" s="295"/>
      <c r="CH43" s="295"/>
      <c r="CI43" s="295"/>
      <c r="CJ43" s="295"/>
      <c r="CK43" s="295"/>
    </row>
    <row r="44" spans="1:89" s="298" customFormat="1" ht="15.75">
      <c r="A44" s="308"/>
      <c r="B44" s="308"/>
      <c r="C44" s="308"/>
      <c r="D44" s="308"/>
      <c r="E44" s="308"/>
      <c r="F44" s="308"/>
      <c r="G44" s="309"/>
      <c r="H44" s="329"/>
      <c r="I44" s="330"/>
      <c r="J44" s="331"/>
      <c r="K44" s="331"/>
      <c r="L44" s="331"/>
      <c r="M44" s="331"/>
      <c r="N44" s="330"/>
      <c r="O44" s="362"/>
      <c r="P44" s="363"/>
      <c r="Q44" s="334"/>
      <c r="R44" s="334"/>
      <c r="S44" s="334"/>
      <c r="T44" s="334"/>
      <c r="U44" s="334"/>
      <c r="V44" s="334"/>
      <c r="W44" s="336"/>
      <c r="X44" s="337"/>
      <c r="Y44" s="337"/>
      <c r="Z44" s="337"/>
      <c r="AA44" s="337"/>
      <c r="AB44" s="342" t="s">
        <v>207</v>
      </c>
      <c r="AC44" s="339"/>
      <c r="AD44" s="339"/>
      <c r="AE44" s="339"/>
      <c r="AF44" s="339"/>
      <c r="AG44" s="339"/>
      <c r="AH44" s="339"/>
      <c r="AI44" s="339"/>
      <c r="AJ44" s="339"/>
      <c r="AK44" s="339"/>
      <c r="AL44" s="339"/>
      <c r="AM44" s="340"/>
      <c r="AN44" s="340"/>
      <c r="AO44" s="340"/>
      <c r="AP44" s="340"/>
      <c r="AQ44" s="340"/>
      <c r="AR44" s="340"/>
      <c r="AS44" s="340"/>
      <c r="AT44" s="340"/>
      <c r="AU44" s="340"/>
      <c r="AV44" s="340"/>
      <c r="AW44" s="340"/>
      <c r="AX44" s="340">
        <f t="shared" si="11"/>
        <v>0</v>
      </c>
      <c r="AY44" s="341">
        <f t="shared" si="10"/>
        <v>0</v>
      </c>
      <c r="AZ44" s="325">
        <f t="shared" si="1"/>
        <v>0</v>
      </c>
      <c r="BA44" s="326">
        <f t="shared" si="2"/>
        <v>0</v>
      </c>
      <c r="BB44" s="326">
        <f t="shared" si="2"/>
        <v>0</v>
      </c>
      <c r="BC44" s="326">
        <f t="shared" si="3"/>
        <v>0</v>
      </c>
      <c r="BD44" s="327">
        <f>+'[2]Metas'!S44:S59-S44</f>
        <v>0</v>
      </c>
      <c r="BE44" s="326">
        <f>+'[2]Metas'!T44:T59-T44</f>
        <v>0</v>
      </c>
      <c r="BF44" s="326">
        <f>+'[2]Metas'!U44:U59-U44</f>
        <v>0</v>
      </c>
      <c r="BG44" s="326">
        <f>+'[2]Metas'!V44:V59-V44</f>
        <v>0</v>
      </c>
      <c r="BH44" s="295"/>
      <c r="BI44" s="295"/>
      <c r="BJ44" s="295"/>
      <c r="BK44" s="328"/>
      <c r="BL44" s="328"/>
      <c r="BM44" s="328"/>
      <c r="BN44" s="328"/>
      <c r="BO44" s="328"/>
      <c r="BP44" s="328"/>
      <c r="BT44" s="295"/>
      <c r="BU44" s="295"/>
      <c r="BV44" s="295"/>
      <c r="BW44" s="295"/>
      <c r="BX44" s="295"/>
      <c r="BY44" s="295"/>
      <c r="BZ44" s="295"/>
      <c r="CA44" s="295"/>
      <c r="CB44" s="295"/>
      <c r="CC44" s="295"/>
      <c r="CD44" s="295"/>
      <c r="CE44" s="295"/>
      <c r="CF44" s="295"/>
      <c r="CG44" s="295"/>
      <c r="CH44" s="295"/>
      <c r="CI44" s="295"/>
      <c r="CJ44" s="295"/>
      <c r="CK44" s="295"/>
    </row>
    <row r="45" spans="1:89" s="298" customFormat="1" ht="15.75">
      <c r="A45" s="308"/>
      <c r="B45" s="308"/>
      <c r="C45" s="308"/>
      <c r="D45" s="308"/>
      <c r="E45" s="308"/>
      <c r="F45" s="308"/>
      <c r="G45" s="309"/>
      <c r="H45" s="329"/>
      <c r="I45" s="330"/>
      <c r="J45" s="331"/>
      <c r="K45" s="331"/>
      <c r="L45" s="331"/>
      <c r="M45" s="331"/>
      <c r="N45" s="330"/>
      <c r="O45" s="362"/>
      <c r="P45" s="363"/>
      <c r="Q45" s="334"/>
      <c r="R45" s="334"/>
      <c r="S45" s="334"/>
      <c r="T45" s="334"/>
      <c r="U45" s="334"/>
      <c r="V45" s="334"/>
      <c r="W45" s="336"/>
      <c r="X45" s="337"/>
      <c r="Y45" s="337"/>
      <c r="Z45" s="337"/>
      <c r="AA45" s="337"/>
      <c r="AB45" s="342" t="s">
        <v>208</v>
      </c>
      <c r="AC45" s="339"/>
      <c r="AD45" s="339"/>
      <c r="AE45" s="339"/>
      <c r="AF45" s="339"/>
      <c r="AG45" s="339"/>
      <c r="AH45" s="339"/>
      <c r="AI45" s="339"/>
      <c r="AJ45" s="339"/>
      <c r="AK45" s="339"/>
      <c r="AL45" s="339"/>
      <c r="AM45" s="340"/>
      <c r="AN45" s="340"/>
      <c r="AO45" s="340"/>
      <c r="AP45" s="340"/>
      <c r="AQ45" s="340"/>
      <c r="AR45" s="340"/>
      <c r="AS45" s="340"/>
      <c r="AT45" s="340"/>
      <c r="AU45" s="340"/>
      <c r="AV45" s="340"/>
      <c r="AW45" s="340"/>
      <c r="AX45" s="340">
        <f t="shared" si="11"/>
        <v>0</v>
      </c>
      <c r="AY45" s="341">
        <f t="shared" si="10"/>
        <v>0</v>
      </c>
      <c r="AZ45" s="325">
        <f t="shared" si="1"/>
        <v>0</v>
      </c>
      <c r="BA45" s="326">
        <f t="shared" si="2"/>
        <v>0</v>
      </c>
      <c r="BB45" s="326">
        <f t="shared" si="2"/>
        <v>0</v>
      </c>
      <c r="BC45" s="326">
        <f t="shared" si="3"/>
        <v>0</v>
      </c>
      <c r="BD45" s="327">
        <f>+'[2]Metas'!S45:S60-S45</f>
        <v>0</v>
      </c>
      <c r="BE45" s="326">
        <f>+'[2]Metas'!T45:T60-T45</f>
        <v>0</v>
      </c>
      <c r="BF45" s="326">
        <f>+'[2]Metas'!U45:U60-U45</f>
        <v>0</v>
      </c>
      <c r="BG45" s="326">
        <f>+'[2]Metas'!V45:V60-V45</f>
        <v>0</v>
      </c>
      <c r="BH45" s="295"/>
      <c r="BI45" s="295"/>
      <c r="BJ45" s="295"/>
      <c r="BK45" s="328"/>
      <c r="BL45" s="328"/>
      <c r="BM45" s="328"/>
      <c r="BN45" s="328"/>
      <c r="BO45" s="328"/>
      <c r="BP45" s="328"/>
      <c r="BT45" s="295"/>
      <c r="BU45" s="295"/>
      <c r="BV45" s="295"/>
      <c r="BW45" s="295"/>
      <c r="BX45" s="295"/>
      <c r="BY45" s="295"/>
      <c r="BZ45" s="295"/>
      <c r="CA45" s="295"/>
      <c r="CB45" s="295"/>
      <c r="CC45" s="295"/>
      <c r="CD45" s="295"/>
      <c r="CE45" s="295"/>
      <c r="CF45" s="295"/>
      <c r="CG45" s="295"/>
      <c r="CH45" s="295"/>
      <c r="CI45" s="295"/>
      <c r="CJ45" s="295"/>
      <c r="CK45" s="295"/>
    </row>
    <row r="46" spans="1:89" s="298" customFormat="1" ht="15.75">
      <c r="A46" s="308"/>
      <c r="B46" s="308"/>
      <c r="C46" s="308"/>
      <c r="D46" s="308"/>
      <c r="E46" s="308"/>
      <c r="F46" s="308"/>
      <c r="G46" s="309"/>
      <c r="H46" s="329"/>
      <c r="I46" s="330"/>
      <c r="J46" s="331"/>
      <c r="K46" s="331"/>
      <c r="L46" s="331"/>
      <c r="M46" s="331"/>
      <c r="N46" s="330"/>
      <c r="O46" s="362"/>
      <c r="P46" s="363"/>
      <c r="Q46" s="334"/>
      <c r="R46" s="334"/>
      <c r="S46" s="334"/>
      <c r="T46" s="334"/>
      <c r="U46" s="334"/>
      <c r="V46" s="334"/>
      <c r="W46" s="336"/>
      <c r="X46" s="337"/>
      <c r="Y46" s="337"/>
      <c r="Z46" s="337"/>
      <c r="AA46" s="337"/>
      <c r="AB46" s="343" t="s">
        <v>209</v>
      </c>
      <c r="AC46" s="344">
        <f aca="true" t="shared" si="12" ref="AC46:AY46">SUM(AC40:AC45)+IF(AC38=0,AC39,AC38)</f>
        <v>0</v>
      </c>
      <c r="AD46" s="344">
        <f t="shared" si="12"/>
        <v>0</v>
      </c>
      <c r="AE46" s="344"/>
      <c r="AF46" s="344">
        <f t="shared" si="12"/>
        <v>0</v>
      </c>
      <c r="AG46" s="344">
        <f t="shared" si="12"/>
        <v>0</v>
      </c>
      <c r="AH46" s="344"/>
      <c r="AI46" s="344">
        <f t="shared" si="12"/>
        <v>0</v>
      </c>
      <c r="AJ46" s="344">
        <f t="shared" si="12"/>
        <v>0</v>
      </c>
      <c r="AK46" s="344"/>
      <c r="AL46" s="344">
        <f t="shared" si="12"/>
        <v>0</v>
      </c>
      <c r="AM46" s="345">
        <f t="shared" si="12"/>
        <v>0</v>
      </c>
      <c r="AN46" s="345"/>
      <c r="AO46" s="345">
        <f t="shared" si="12"/>
        <v>0</v>
      </c>
      <c r="AP46" s="345">
        <f t="shared" si="12"/>
        <v>0</v>
      </c>
      <c r="AQ46" s="345"/>
      <c r="AR46" s="345">
        <f t="shared" si="12"/>
        <v>0</v>
      </c>
      <c r="AS46" s="345">
        <f t="shared" si="12"/>
        <v>0</v>
      </c>
      <c r="AT46" s="345"/>
      <c r="AU46" s="345">
        <f t="shared" si="12"/>
        <v>0</v>
      </c>
      <c r="AV46" s="345">
        <f t="shared" si="12"/>
        <v>0</v>
      </c>
      <c r="AW46" s="345"/>
      <c r="AX46" s="345">
        <f t="shared" si="12"/>
        <v>0</v>
      </c>
      <c r="AY46" s="346">
        <f t="shared" si="12"/>
        <v>0</v>
      </c>
      <c r="AZ46" s="325">
        <f t="shared" si="1"/>
        <v>0</v>
      </c>
      <c r="BA46" s="326">
        <f t="shared" si="2"/>
        <v>0</v>
      </c>
      <c r="BB46" s="326">
        <f t="shared" si="2"/>
        <v>0</v>
      </c>
      <c r="BC46" s="326">
        <f t="shared" si="3"/>
        <v>0</v>
      </c>
      <c r="BD46" s="327">
        <f>+'[2]Metas'!S46:S61-S46</f>
        <v>0</v>
      </c>
      <c r="BE46" s="326">
        <f>+'[2]Metas'!T46:T61-T46</f>
        <v>0</v>
      </c>
      <c r="BF46" s="326">
        <f>+'[2]Metas'!U46:U61-U46</f>
        <v>0</v>
      </c>
      <c r="BG46" s="326">
        <f>+'[2]Metas'!V46:V61-V46</f>
        <v>0</v>
      </c>
      <c r="BH46" s="295"/>
      <c r="BI46" s="295"/>
      <c r="BJ46" s="295"/>
      <c r="BK46" s="328"/>
      <c r="BL46" s="328"/>
      <c r="BM46" s="328"/>
      <c r="BN46" s="328"/>
      <c r="BO46" s="328"/>
      <c r="BP46" s="328"/>
      <c r="BT46" s="295"/>
      <c r="BU46" s="295"/>
      <c r="BV46" s="295"/>
      <c r="BW46" s="295"/>
      <c r="BX46" s="295"/>
      <c r="BY46" s="295"/>
      <c r="BZ46" s="295"/>
      <c r="CA46" s="295"/>
      <c r="CB46" s="295"/>
      <c r="CC46" s="295"/>
      <c r="CD46" s="295"/>
      <c r="CE46" s="295"/>
      <c r="CF46" s="295"/>
      <c r="CG46" s="295"/>
      <c r="CH46" s="295"/>
      <c r="CI46" s="295"/>
      <c r="CJ46" s="295"/>
      <c r="CK46" s="295"/>
    </row>
    <row r="47" spans="1:89" s="298" customFormat="1" ht="16.5" thickBot="1">
      <c r="A47" s="308"/>
      <c r="B47" s="308"/>
      <c r="C47" s="308"/>
      <c r="D47" s="308"/>
      <c r="E47" s="308"/>
      <c r="F47" s="308"/>
      <c r="G47" s="309"/>
      <c r="H47" s="347"/>
      <c r="I47" s="348"/>
      <c r="J47" s="349"/>
      <c r="K47" s="349"/>
      <c r="L47" s="349"/>
      <c r="M47" s="349"/>
      <c r="N47" s="348"/>
      <c r="O47" s="364"/>
      <c r="P47" s="365"/>
      <c r="Q47" s="352"/>
      <c r="R47" s="352"/>
      <c r="S47" s="352"/>
      <c r="T47" s="352"/>
      <c r="U47" s="352"/>
      <c r="V47" s="352"/>
      <c r="W47" s="354"/>
      <c r="X47" s="355"/>
      <c r="Y47" s="355"/>
      <c r="Z47" s="355"/>
      <c r="AA47" s="355"/>
      <c r="AB47" s="356" t="s">
        <v>210</v>
      </c>
      <c r="AC47" s="357"/>
      <c r="AD47" s="357"/>
      <c r="AE47" s="357"/>
      <c r="AF47" s="357"/>
      <c r="AG47" s="357"/>
      <c r="AH47" s="357"/>
      <c r="AI47" s="357"/>
      <c r="AJ47" s="357"/>
      <c r="AK47" s="357"/>
      <c r="AL47" s="357"/>
      <c r="AM47" s="358"/>
      <c r="AN47" s="358"/>
      <c r="AO47" s="358"/>
      <c r="AP47" s="358"/>
      <c r="AQ47" s="358"/>
      <c r="AR47" s="358"/>
      <c r="AS47" s="358"/>
      <c r="AT47" s="358"/>
      <c r="AU47" s="358"/>
      <c r="AV47" s="358"/>
      <c r="AW47" s="358"/>
      <c r="AX47" s="358">
        <f aca="true" t="shared" si="13" ref="AX47:AY53">+AC47+AF47+AI47+AL47+AO47+AR47+AU47</f>
        <v>0</v>
      </c>
      <c r="AY47" s="359">
        <f t="shared" si="13"/>
        <v>0</v>
      </c>
      <c r="AZ47" s="325">
        <f t="shared" si="1"/>
        <v>0</v>
      </c>
      <c r="BA47" s="326">
        <f t="shared" si="2"/>
        <v>0</v>
      </c>
      <c r="BB47" s="326">
        <f t="shared" si="2"/>
        <v>0</v>
      </c>
      <c r="BC47" s="326">
        <f t="shared" si="3"/>
        <v>0</v>
      </c>
      <c r="BD47" s="327">
        <f>+'[2]Metas'!S47:S62-S47</f>
        <v>0</v>
      </c>
      <c r="BE47" s="326">
        <f>+'[2]Metas'!T47:T62-T47</f>
        <v>0</v>
      </c>
      <c r="BF47" s="326">
        <f>+'[2]Metas'!U47:U62-U47</f>
        <v>0</v>
      </c>
      <c r="BG47" s="326">
        <f>+'[2]Metas'!V47:V62-V47</f>
        <v>0</v>
      </c>
      <c r="BH47" s="295"/>
      <c r="BI47" s="295"/>
      <c r="BJ47" s="295"/>
      <c r="BK47" s="328"/>
      <c r="BL47" s="328"/>
      <c r="BM47" s="328"/>
      <c r="BN47" s="328"/>
      <c r="BO47" s="328"/>
      <c r="BP47" s="328"/>
      <c r="BT47" s="295"/>
      <c r="BU47" s="295"/>
      <c r="BV47" s="295"/>
      <c r="BW47" s="295"/>
      <c r="BX47" s="295"/>
      <c r="BY47" s="295"/>
      <c r="BZ47" s="295"/>
      <c r="CA47" s="295"/>
      <c r="CB47" s="295"/>
      <c r="CC47" s="295"/>
      <c r="CD47" s="295"/>
      <c r="CE47" s="295"/>
      <c r="CF47" s="295"/>
      <c r="CG47" s="295"/>
      <c r="CH47" s="295"/>
      <c r="CI47" s="295"/>
      <c r="CJ47" s="295"/>
      <c r="CK47" s="295"/>
    </row>
    <row r="48" spans="1:89" s="298" customFormat="1" ht="36" customHeight="1">
      <c r="A48" s="308" t="s">
        <v>218</v>
      </c>
      <c r="B48" s="308" t="s">
        <v>219</v>
      </c>
      <c r="C48" s="308" t="s">
        <v>187</v>
      </c>
      <c r="D48" s="308" t="s">
        <v>188</v>
      </c>
      <c r="E48" s="308" t="s">
        <v>189</v>
      </c>
      <c r="F48" s="308" t="s">
        <v>220</v>
      </c>
      <c r="G48" s="309">
        <v>7</v>
      </c>
      <c r="H48" s="310">
        <v>881</v>
      </c>
      <c r="I48" s="311" t="s">
        <v>43</v>
      </c>
      <c r="J48" s="313"/>
      <c r="K48" s="313" t="s">
        <v>66</v>
      </c>
      <c r="L48" s="366"/>
      <c r="M48" s="313" t="s">
        <v>148</v>
      </c>
      <c r="N48" s="311" t="s">
        <v>221</v>
      </c>
      <c r="O48" s="367">
        <v>0.9</v>
      </c>
      <c r="P48" s="315">
        <v>0.83</v>
      </c>
      <c r="Q48" s="316">
        <f>SUMIF('Actividades 881'!$B$14:$B$41,'Metas 881'!$B48,'Actividades 881'!M$14:M$41)</f>
        <v>59482535000</v>
      </c>
      <c r="R48" s="316">
        <f>SUMIF('Actividades 881'!$B$14:$B$41,'Metas 881'!$B48,'Actividades 881'!N$14:N$41)</f>
        <v>59482535000</v>
      </c>
      <c r="S48" s="316">
        <f>SUMIF('Actividades 881'!$B$14:$B$41,'Metas 881'!$B48,'Actividades 881'!O$14:O$41)</f>
        <v>5573289899</v>
      </c>
      <c r="T48" s="316">
        <f>SUMIF('Actividades 881'!$B$14:$B$41,'Metas 881'!$B48,'Actividades 881'!P$14:P$41)</f>
        <v>487653369</v>
      </c>
      <c r="U48" s="316">
        <f>SUMIF('Actividades 881'!$B$14:$B$41,'Metas 881'!$B48,'Actividades 881'!Q$14:Q$41)</f>
        <v>20919197033</v>
      </c>
      <c r="V48" s="316">
        <f>SUMIF('Actividades 881'!$B$14:$B$41,'Metas 881'!$B48,'Actividades 881'!R$14:R$41)</f>
        <v>7579298598</v>
      </c>
      <c r="W48" s="319" t="s">
        <v>222</v>
      </c>
      <c r="X48" s="368" t="s">
        <v>223</v>
      </c>
      <c r="Y48" s="368" t="s">
        <v>224</v>
      </c>
      <c r="Z48" s="368" t="s">
        <v>225</v>
      </c>
      <c r="AA48" s="369"/>
      <c r="AB48" s="321" t="s">
        <v>195</v>
      </c>
      <c r="AC48" s="322"/>
      <c r="AD48" s="322"/>
      <c r="AE48" s="322"/>
      <c r="AF48" s="322"/>
      <c r="AG48" s="322"/>
      <c r="AH48" s="322"/>
      <c r="AI48" s="322"/>
      <c r="AJ48" s="322"/>
      <c r="AK48" s="322"/>
      <c r="AL48" s="322"/>
      <c r="AM48" s="323"/>
      <c r="AN48" s="323"/>
      <c r="AO48" s="323"/>
      <c r="AP48" s="323"/>
      <c r="AQ48" s="323"/>
      <c r="AR48" s="323"/>
      <c r="AS48" s="323"/>
      <c r="AT48" s="323"/>
      <c r="AU48" s="323"/>
      <c r="AV48" s="323"/>
      <c r="AW48" s="323"/>
      <c r="AX48" s="323">
        <f t="shared" si="13"/>
        <v>0</v>
      </c>
      <c r="AY48" s="324">
        <f t="shared" si="13"/>
        <v>0</v>
      </c>
      <c r="AZ48" s="325">
        <f t="shared" si="1"/>
        <v>0</v>
      </c>
      <c r="BA48" s="326">
        <f t="shared" si="2"/>
        <v>53909245101</v>
      </c>
      <c r="BB48" s="326">
        <f t="shared" si="2"/>
        <v>5085636530</v>
      </c>
      <c r="BC48" s="326">
        <f t="shared" si="3"/>
        <v>13339898435</v>
      </c>
      <c r="BD48" s="327">
        <f>+'[2]Metas'!S48:S63-S48</f>
        <v>24289930708</v>
      </c>
      <c r="BE48" s="326">
        <f>+'[2]Metas'!T48:T63-T48</f>
        <v>347749026</v>
      </c>
      <c r="BF48" s="326">
        <f>+'[2]Metas'!U48:U63-U48</f>
        <v>2780889456</v>
      </c>
      <c r="BG48" s="326">
        <f>+'[2]Metas'!V48:V63-V48</f>
        <v>9914721055</v>
      </c>
      <c r="BH48" s="295"/>
      <c r="BI48" s="295"/>
      <c r="BJ48" s="295"/>
      <c r="BK48" s="328">
        <f>+'[1]99-METROPOLITANO'!N46</f>
        <v>59482535000</v>
      </c>
      <c r="BL48" s="328">
        <f>+'[1]99-METROPOLITANO'!O46</f>
        <v>59482535000</v>
      </c>
      <c r="BM48" s="328">
        <f>+'[1]99-METROPOLITANO'!P46</f>
        <v>5573289899</v>
      </c>
      <c r="BN48" s="328">
        <f>+'[1]99-METROPOLITANO'!Q46</f>
        <v>487653369</v>
      </c>
      <c r="BO48" s="328">
        <f>+'[1]99-METROPOLITANO'!R46</f>
        <v>20919197033</v>
      </c>
      <c r="BP48" s="328">
        <f>+'[1]99-METROPOLITANO'!S46</f>
        <v>7579298598</v>
      </c>
      <c r="BT48" s="295"/>
      <c r="BU48" s="295"/>
      <c r="BV48" s="295"/>
      <c r="BW48" s="295"/>
      <c r="BX48" s="295"/>
      <c r="BY48" s="295"/>
      <c r="BZ48" s="295"/>
      <c r="CA48" s="295"/>
      <c r="CB48" s="295"/>
      <c r="CC48" s="295"/>
      <c r="CD48" s="295"/>
      <c r="CE48" s="295"/>
      <c r="CF48" s="295"/>
      <c r="CG48" s="295"/>
      <c r="CH48" s="295"/>
      <c r="CI48" s="295"/>
      <c r="CJ48" s="295"/>
      <c r="CK48" s="295"/>
    </row>
    <row r="49" spans="1:89" s="298" customFormat="1" ht="15.75">
      <c r="A49" s="308"/>
      <c r="B49" s="308"/>
      <c r="C49" s="308"/>
      <c r="D49" s="308"/>
      <c r="E49" s="308"/>
      <c r="F49" s="308"/>
      <c r="G49" s="309"/>
      <c r="H49" s="329"/>
      <c r="I49" s="330"/>
      <c r="J49" s="331"/>
      <c r="K49" s="331"/>
      <c r="L49" s="370"/>
      <c r="M49" s="331"/>
      <c r="N49" s="330"/>
      <c r="O49" s="371"/>
      <c r="P49" s="333"/>
      <c r="Q49" s="334"/>
      <c r="R49" s="334"/>
      <c r="S49" s="334"/>
      <c r="T49" s="334"/>
      <c r="U49" s="334"/>
      <c r="V49" s="334"/>
      <c r="W49" s="337"/>
      <c r="X49" s="372"/>
      <c r="Y49" s="372"/>
      <c r="Z49" s="372"/>
      <c r="AA49" s="373"/>
      <c r="AB49" s="338" t="s">
        <v>196</v>
      </c>
      <c r="AC49" s="339"/>
      <c r="AD49" s="339"/>
      <c r="AE49" s="339"/>
      <c r="AF49" s="339"/>
      <c r="AG49" s="339"/>
      <c r="AH49" s="339"/>
      <c r="AI49" s="339"/>
      <c r="AJ49" s="339"/>
      <c r="AK49" s="339"/>
      <c r="AL49" s="339"/>
      <c r="AM49" s="340"/>
      <c r="AN49" s="340"/>
      <c r="AO49" s="340"/>
      <c r="AP49" s="340"/>
      <c r="AQ49" s="340"/>
      <c r="AR49" s="340"/>
      <c r="AS49" s="340"/>
      <c r="AT49" s="340"/>
      <c r="AU49" s="340"/>
      <c r="AV49" s="340"/>
      <c r="AW49" s="340"/>
      <c r="AX49" s="340">
        <f t="shared" si="13"/>
        <v>0</v>
      </c>
      <c r="AY49" s="341">
        <f t="shared" si="13"/>
        <v>0</v>
      </c>
      <c r="AZ49" s="325">
        <f t="shared" si="1"/>
        <v>0</v>
      </c>
      <c r="BA49" s="326">
        <f t="shared" si="2"/>
        <v>0</v>
      </c>
      <c r="BB49" s="326">
        <f t="shared" si="2"/>
        <v>0</v>
      </c>
      <c r="BC49" s="326">
        <f t="shared" si="3"/>
        <v>0</v>
      </c>
      <c r="BD49" s="327">
        <f>+'[2]Metas'!S49:S64-S49</f>
        <v>0</v>
      </c>
      <c r="BE49" s="326">
        <f>+'[2]Metas'!T49:T64-T49</f>
        <v>0</v>
      </c>
      <c r="BF49" s="326">
        <f>+'[2]Metas'!U49:U64-U49</f>
        <v>0</v>
      </c>
      <c r="BG49" s="326">
        <f>+'[2]Metas'!V49:V64-V49</f>
        <v>0</v>
      </c>
      <c r="BH49" s="295"/>
      <c r="BI49" s="295"/>
      <c r="BJ49" s="295"/>
      <c r="BK49" s="328"/>
      <c r="BL49" s="328"/>
      <c r="BM49" s="328"/>
      <c r="BN49" s="328"/>
      <c r="BO49" s="328"/>
      <c r="BP49" s="328"/>
      <c r="BT49" s="295"/>
      <c r="BU49" s="295"/>
      <c r="BV49" s="295"/>
      <c r="BW49" s="295"/>
      <c r="BX49" s="295"/>
      <c r="BY49" s="295"/>
      <c r="BZ49" s="295"/>
      <c r="CA49" s="295"/>
      <c r="CB49" s="295"/>
      <c r="CC49" s="295"/>
      <c r="CD49" s="295"/>
      <c r="CE49" s="295"/>
      <c r="CF49" s="295"/>
      <c r="CG49" s="295"/>
      <c r="CH49" s="295"/>
      <c r="CI49" s="295"/>
      <c r="CJ49" s="295"/>
      <c r="CK49" s="295"/>
    </row>
    <row r="50" spans="1:89" s="298" customFormat="1" ht="15.75">
      <c r="A50" s="308"/>
      <c r="B50" s="308"/>
      <c r="C50" s="308"/>
      <c r="D50" s="308"/>
      <c r="E50" s="308"/>
      <c r="F50" s="308"/>
      <c r="G50" s="309"/>
      <c r="H50" s="329"/>
      <c r="I50" s="330"/>
      <c r="J50" s="331"/>
      <c r="K50" s="331"/>
      <c r="L50" s="370"/>
      <c r="M50" s="331"/>
      <c r="N50" s="330"/>
      <c r="O50" s="371"/>
      <c r="P50" s="333"/>
      <c r="Q50" s="334"/>
      <c r="R50" s="334"/>
      <c r="S50" s="334"/>
      <c r="T50" s="334"/>
      <c r="U50" s="334"/>
      <c r="V50" s="334"/>
      <c r="W50" s="337"/>
      <c r="X50" s="372"/>
      <c r="Y50" s="372"/>
      <c r="Z50" s="372"/>
      <c r="AA50" s="373"/>
      <c r="AB50" s="338" t="s">
        <v>197</v>
      </c>
      <c r="AC50" s="339"/>
      <c r="AD50" s="339"/>
      <c r="AE50" s="339"/>
      <c r="AF50" s="339"/>
      <c r="AG50" s="339"/>
      <c r="AH50" s="339"/>
      <c r="AI50" s="339"/>
      <c r="AJ50" s="339"/>
      <c r="AK50" s="339"/>
      <c r="AL50" s="339"/>
      <c r="AM50" s="340"/>
      <c r="AN50" s="340"/>
      <c r="AO50" s="340"/>
      <c r="AP50" s="340"/>
      <c r="AQ50" s="340"/>
      <c r="AR50" s="340"/>
      <c r="AS50" s="340"/>
      <c r="AT50" s="340"/>
      <c r="AU50" s="340"/>
      <c r="AV50" s="340"/>
      <c r="AW50" s="340"/>
      <c r="AX50" s="340">
        <f t="shared" si="13"/>
        <v>0</v>
      </c>
      <c r="AY50" s="341">
        <f t="shared" si="13"/>
        <v>0</v>
      </c>
      <c r="AZ50" s="325">
        <f t="shared" si="1"/>
        <v>0</v>
      </c>
      <c r="BA50" s="326">
        <f t="shared" si="2"/>
        <v>0</v>
      </c>
      <c r="BB50" s="326">
        <f t="shared" si="2"/>
        <v>0</v>
      </c>
      <c r="BC50" s="326">
        <f t="shared" si="3"/>
        <v>0</v>
      </c>
      <c r="BD50" s="327">
        <f>+'[2]Metas'!S50:S65-S50</f>
        <v>0</v>
      </c>
      <c r="BE50" s="326">
        <f>+'[2]Metas'!T50:T65-T50</f>
        <v>0</v>
      </c>
      <c r="BF50" s="326">
        <f>+'[2]Metas'!U50:U65-U50</f>
        <v>0</v>
      </c>
      <c r="BG50" s="326">
        <f>+'[2]Metas'!V50:V65-V50</f>
        <v>0</v>
      </c>
      <c r="BH50" s="295"/>
      <c r="BI50" s="295"/>
      <c r="BJ50" s="295"/>
      <c r="BK50" s="328"/>
      <c r="BL50" s="328"/>
      <c r="BM50" s="328"/>
      <c r="BN50" s="328"/>
      <c r="BO50" s="328"/>
      <c r="BP50" s="328"/>
      <c r="BT50" s="295"/>
      <c r="BU50" s="295"/>
      <c r="BV50" s="295"/>
      <c r="BW50" s="295"/>
      <c r="BX50" s="295"/>
      <c r="BY50" s="295"/>
      <c r="BZ50" s="295"/>
      <c r="CA50" s="295"/>
      <c r="CB50" s="295"/>
      <c r="CC50" s="295"/>
      <c r="CD50" s="295"/>
      <c r="CE50" s="295"/>
      <c r="CF50" s="295"/>
      <c r="CG50" s="295"/>
      <c r="CH50" s="295"/>
      <c r="CI50" s="295"/>
      <c r="CJ50" s="295"/>
      <c r="CK50" s="295"/>
    </row>
    <row r="51" spans="1:89" s="298" customFormat="1" ht="15.75">
      <c r="A51" s="308"/>
      <c r="B51" s="308"/>
      <c r="C51" s="308"/>
      <c r="D51" s="308"/>
      <c r="E51" s="308"/>
      <c r="F51" s="308"/>
      <c r="G51" s="309"/>
      <c r="H51" s="329"/>
      <c r="I51" s="330"/>
      <c r="J51" s="331"/>
      <c r="K51" s="331"/>
      <c r="L51" s="370"/>
      <c r="M51" s="331"/>
      <c r="N51" s="330"/>
      <c r="O51" s="371"/>
      <c r="P51" s="333"/>
      <c r="Q51" s="334"/>
      <c r="R51" s="334"/>
      <c r="S51" s="334"/>
      <c r="T51" s="334"/>
      <c r="U51" s="334"/>
      <c r="V51" s="334"/>
      <c r="W51" s="337"/>
      <c r="X51" s="372"/>
      <c r="Y51" s="372"/>
      <c r="Z51" s="372"/>
      <c r="AA51" s="373"/>
      <c r="AB51" s="338" t="s">
        <v>198</v>
      </c>
      <c r="AC51" s="339"/>
      <c r="AD51" s="339"/>
      <c r="AE51" s="339"/>
      <c r="AF51" s="339"/>
      <c r="AG51" s="339"/>
      <c r="AH51" s="339"/>
      <c r="AI51" s="339"/>
      <c r="AJ51" s="339"/>
      <c r="AK51" s="339"/>
      <c r="AL51" s="339"/>
      <c r="AM51" s="340"/>
      <c r="AN51" s="340"/>
      <c r="AO51" s="340"/>
      <c r="AP51" s="340"/>
      <c r="AQ51" s="340"/>
      <c r="AR51" s="340"/>
      <c r="AS51" s="340"/>
      <c r="AT51" s="340"/>
      <c r="AU51" s="340"/>
      <c r="AV51" s="340"/>
      <c r="AW51" s="340"/>
      <c r="AX51" s="340">
        <f t="shared" si="13"/>
        <v>0</v>
      </c>
      <c r="AY51" s="341">
        <f t="shared" si="13"/>
        <v>0</v>
      </c>
      <c r="AZ51" s="325">
        <f t="shared" si="1"/>
        <v>0</v>
      </c>
      <c r="BA51" s="326">
        <f t="shared" si="2"/>
        <v>0</v>
      </c>
      <c r="BB51" s="326">
        <f t="shared" si="2"/>
        <v>0</v>
      </c>
      <c r="BC51" s="326">
        <f t="shared" si="3"/>
        <v>0</v>
      </c>
      <c r="BD51" s="327">
        <f>+'[2]Metas'!S51:S66-S51</f>
        <v>0</v>
      </c>
      <c r="BE51" s="326">
        <f>+'[2]Metas'!T51:T66-T51</f>
        <v>0</v>
      </c>
      <c r="BF51" s="326">
        <f>+'[2]Metas'!U51:U66-U51</f>
        <v>0</v>
      </c>
      <c r="BG51" s="326">
        <f>+'[2]Metas'!V51:V66-V51</f>
        <v>0</v>
      </c>
      <c r="BH51" s="295"/>
      <c r="BI51" s="295"/>
      <c r="BJ51" s="295"/>
      <c r="BK51" s="328"/>
      <c r="BL51" s="328"/>
      <c r="BM51" s="328"/>
      <c r="BN51" s="328"/>
      <c r="BO51" s="328"/>
      <c r="BP51" s="328"/>
      <c r="BT51" s="295"/>
      <c r="BU51" s="295"/>
      <c r="BV51" s="295"/>
      <c r="BW51" s="295"/>
      <c r="BX51" s="295"/>
      <c r="BY51" s="295"/>
      <c r="BZ51" s="295"/>
      <c r="CA51" s="295"/>
      <c r="CB51" s="295"/>
      <c r="CC51" s="295"/>
      <c r="CD51" s="295"/>
      <c r="CE51" s="295"/>
      <c r="CF51" s="295"/>
      <c r="CG51" s="295"/>
      <c r="CH51" s="295"/>
      <c r="CI51" s="295"/>
      <c r="CJ51" s="295"/>
      <c r="CK51" s="295"/>
    </row>
    <row r="52" spans="1:89" s="298" customFormat="1" ht="15.75">
      <c r="A52" s="308"/>
      <c r="B52" s="308"/>
      <c r="C52" s="308"/>
      <c r="D52" s="308"/>
      <c r="E52" s="308"/>
      <c r="F52" s="308"/>
      <c r="G52" s="309"/>
      <c r="H52" s="329"/>
      <c r="I52" s="330"/>
      <c r="J52" s="331"/>
      <c r="K52" s="331"/>
      <c r="L52" s="370"/>
      <c r="M52" s="331"/>
      <c r="N52" s="330"/>
      <c r="O52" s="371"/>
      <c r="P52" s="333"/>
      <c r="Q52" s="334"/>
      <c r="R52" s="334"/>
      <c r="S52" s="334"/>
      <c r="T52" s="334"/>
      <c r="U52" s="334"/>
      <c r="V52" s="334"/>
      <c r="W52" s="337"/>
      <c r="X52" s="372"/>
      <c r="Y52" s="372"/>
      <c r="Z52" s="372"/>
      <c r="AA52" s="373"/>
      <c r="AB52" s="338" t="s">
        <v>199</v>
      </c>
      <c r="AC52" s="339"/>
      <c r="AD52" s="339"/>
      <c r="AE52" s="339"/>
      <c r="AF52" s="339"/>
      <c r="AG52" s="339"/>
      <c r="AH52" s="339"/>
      <c r="AI52" s="339"/>
      <c r="AJ52" s="339"/>
      <c r="AK52" s="339"/>
      <c r="AL52" s="339"/>
      <c r="AM52" s="340"/>
      <c r="AN52" s="340"/>
      <c r="AO52" s="340"/>
      <c r="AP52" s="340"/>
      <c r="AQ52" s="340"/>
      <c r="AR52" s="340"/>
      <c r="AS52" s="340"/>
      <c r="AT52" s="340"/>
      <c r="AU52" s="340"/>
      <c r="AV52" s="340"/>
      <c r="AW52" s="340"/>
      <c r="AX52" s="340">
        <f t="shared" si="13"/>
        <v>0</v>
      </c>
      <c r="AY52" s="341">
        <f t="shared" si="13"/>
        <v>0</v>
      </c>
      <c r="AZ52" s="325">
        <f t="shared" si="1"/>
        <v>0</v>
      </c>
      <c r="BA52" s="326">
        <f t="shared" si="2"/>
        <v>0</v>
      </c>
      <c r="BB52" s="326">
        <f t="shared" si="2"/>
        <v>0</v>
      </c>
      <c r="BC52" s="326">
        <f t="shared" si="3"/>
        <v>0</v>
      </c>
      <c r="BD52" s="327">
        <f>+'[2]Metas'!S52:S67-S52</f>
        <v>0</v>
      </c>
      <c r="BE52" s="326">
        <f>+'[2]Metas'!T52:T67-T52</f>
        <v>0</v>
      </c>
      <c r="BF52" s="326">
        <f>+'[2]Metas'!U52:U67-U52</f>
        <v>0</v>
      </c>
      <c r="BG52" s="326">
        <f>+'[2]Metas'!V52:V67-V52</f>
        <v>0</v>
      </c>
      <c r="BH52" s="295"/>
      <c r="BI52" s="295"/>
      <c r="BJ52" s="295"/>
      <c r="BK52" s="328"/>
      <c r="BL52" s="328"/>
      <c r="BM52" s="328"/>
      <c r="BN52" s="328"/>
      <c r="BO52" s="328"/>
      <c r="BP52" s="328"/>
      <c r="BT52" s="295"/>
      <c r="BU52" s="295"/>
      <c r="BV52" s="295"/>
      <c r="BW52" s="295"/>
      <c r="BX52" s="295"/>
      <c r="BY52" s="295"/>
      <c r="BZ52" s="295"/>
      <c r="CA52" s="295"/>
      <c r="CB52" s="295"/>
      <c r="CC52" s="295"/>
      <c r="CD52" s="295"/>
      <c r="CE52" s="295"/>
      <c r="CF52" s="295"/>
      <c r="CG52" s="295"/>
      <c r="CH52" s="295"/>
      <c r="CI52" s="295"/>
      <c r="CJ52" s="295"/>
      <c r="CK52" s="295"/>
    </row>
    <row r="53" spans="1:89" s="298" customFormat="1" ht="15.75">
      <c r="A53" s="308"/>
      <c r="B53" s="308"/>
      <c r="C53" s="308"/>
      <c r="D53" s="308"/>
      <c r="E53" s="308"/>
      <c r="F53" s="308"/>
      <c r="G53" s="309"/>
      <c r="H53" s="329"/>
      <c r="I53" s="330"/>
      <c r="J53" s="331"/>
      <c r="K53" s="331"/>
      <c r="L53" s="370"/>
      <c r="M53" s="331"/>
      <c r="N53" s="330"/>
      <c r="O53" s="371"/>
      <c r="P53" s="333"/>
      <c r="Q53" s="334"/>
      <c r="R53" s="334"/>
      <c r="S53" s="334"/>
      <c r="T53" s="334"/>
      <c r="U53" s="334"/>
      <c r="V53" s="334"/>
      <c r="W53" s="337"/>
      <c r="X53" s="372"/>
      <c r="Y53" s="372"/>
      <c r="Z53" s="372"/>
      <c r="AA53" s="373"/>
      <c r="AB53" s="342" t="s">
        <v>200</v>
      </c>
      <c r="AC53" s="339"/>
      <c r="AD53" s="339"/>
      <c r="AE53" s="339"/>
      <c r="AF53" s="339"/>
      <c r="AG53" s="339"/>
      <c r="AH53" s="339"/>
      <c r="AI53" s="339"/>
      <c r="AJ53" s="339"/>
      <c r="AK53" s="339"/>
      <c r="AL53" s="339"/>
      <c r="AM53" s="340"/>
      <c r="AN53" s="340"/>
      <c r="AO53" s="340"/>
      <c r="AP53" s="340"/>
      <c r="AQ53" s="340"/>
      <c r="AR53" s="340"/>
      <c r="AS53" s="340"/>
      <c r="AT53" s="340"/>
      <c r="AU53" s="340"/>
      <c r="AV53" s="340"/>
      <c r="AW53" s="340"/>
      <c r="AX53" s="340">
        <f t="shared" si="13"/>
        <v>0</v>
      </c>
      <c r="AY53" s="341">
        <f t="shared" si="13"/>
        <v>0</v>
      </c>
      <c r="AZ53" s="325">
        <f t="shared" si="1"/>
        <v>0</v>
      </c>
      <c r="BA53" s="326">
        <f t="shared" si="2"/>
        <v>0</v>
      </c>
      <c r="BB53" s="326">
        <f t="shared" si="2"/>
        <v>0</v>
      </c>
      <c r="BC53" s="326">
        <f t="shared" si="3"/>
        <v>0</v>
      </c>
      <c r="BD53" s="327">
        <f>+'[2]Metas'!S53:S68-S53</f>
        <v>0</v>
      </c>
      <c r="BE53" s="326">
        <f>+'[2]Metas'!T53:T68-T53</f>
        <v>0</v>
      </c>
      <c r="BF53" s="326">
        <f>+'[2]Metas'!U53:U68-U53</f>
        <v>0</v>
      </c>
      <c r="BG53" s="326">
        <f>+'[2]Metas'!V53:V68-V53</f>
        <v>0</v>
      </c>
      <c r="BH53" s="295"/>
      <c r="BI53" s="295"/>
      <c r="BJ53" s="295"/>
      <c r="BK53" s="328"/>
      <c r="BL53" s="328"/>
      <c r="BM53" s="328"/>
      <c r="BN53" s="328"/>
      <c r="BO53" s="328"/>
      <c r="BP53" s="328"/>
      <c r="BT53" s="295"/>
      <c r="BU53" s="295"/>
      <c r="BV53" s="295"/>
      <c r="BW53" s="295"/>
      <c r="BX53" s="295"/>
      <c r="BY53" s="295"/>
      <c r="BZ53" s="295"/>
      <c r="CA53" s="295"/>
      <c r="CB53" s="295"/>
      <c r="CC53" s="295"/>
      <c r="CD53" s="295"/>
      <c r="CE53" s="295"/>
      <c r="CF53" s="295"/>
      <c r="CG53" s="295"/>
      <c r="CH53" s="295"/>
      <c r="CI53" s="295"/>
      <c r="CJ53" s="295"/>
      <c r="CK53" s="295"/>
    </row>
    <row r="54" spans="1:89" s="298" customFormat="1" ht="15.75">
      <c r="A54" s="308"/>
      <c r="B54" s="308"/>
      <c r="C54" s="308"/>
      <c r="D54" s="308"/>
      <c r="E54" s="308"/>
      <c r="F54" s="308"/>
      <c r="G54" s="309"/>
      <c r="H54" s="329"/>
      <c r="I54" s="330"/>
      <c r="J54" s="331"/>
      <c r="K54" s="331"/>
      <c r="L54" s="370"/>
      <c r="M54" s="331"/>
      <c r="N54" s="330"/>
      <c r="O54" s="371"/>
      <c r="P54" s="333"/>
      <c r="Q54" s="334"/>
      <c r="R54" s="334"/>
      <c r="S54" s="334"/>
      <c r="T54" s="334"/>
      <c r="U54" s="334"/>
      <c r="V54" s="334"/>
      <c r="W54" s="337"/>
      <c r="X54" s="372"/>
      <c r="Y54" s="372"/>
      <c r="Z54" s="372"/>
      <c r="AA54" s="373"/>
      <c r="AB54" s="343" t="s">
        <v>201</v>
      </c>
      <c r="AC54" s="344">
        <f aca="true" t="shared" si="14" ref="AC54:AY54">SUM(AC48:AC53)</f>
        <v>0</v>
      </c>
      <c r="AD54" s="344">
        <f t="shared" si="14"/>
        <v>0</v>
      </c>
      <c r="AE54" s="344"/>
      <c r="AF54" s="344">
        <f t="shared" si="14"/>
        <v>0</v>
      </c>
      <c r="AG54" s="344">
        <f t="shared" si="14"/>
        <v>0</v>
      </c>
      <c r="AH54" s="344"/>
      <c r="AI54" s="344">
        <f t="shared" si="14"/>
        <v>0</v>
      </c>
      <c r="AJ54" s="344">
        <f t="shared" si="14"/>
        <v>0</v>
      </c>
      <c r="AK54" s="344"/>
      <c r="AL54" s="344">
        <f t="shared" si="14"/>
        <v>0</v>
      </c>
      <c r="AM54" s="345">
        <f t="shared" si="14"/>
        <v>0</v>
      </c>
      <c r="AN54" s="345"/>
      <c r="AO54" s="345">
        <f t="shared" si="14"/>
        <v>0</v>
      </c>
      <c r="AP54" s="345">
        <f t="shared" si="14"/>
        <v>0</v>
      </c>
      <c r="AQ54" s="345"/>
      <c r="AR54" s="345">
        <f t="shared" si="14"/>
        <v>0</v>
      </c>
      <c r="AS54" s="345">
        <f t="shared" si="14"/>
        <v>0</v>
      </c>
      <c r="AT54" s="345"/>
      <c r="AU54" s="345">
        <f t="shared" si="14"/>
        <v>0</v>
      </c>
      <c r="AV54" s="345">
        <f t="shared" si="14"/>
        <v>0</v>
      </c>
      <c r="AW54" s="345"/>
      <c r="AX54" s="345">
        <f t="shared" si="14"/>
        <v>0</v>
      </c>
      <c r="AY54" s="346">
        <f t="shared" si="14"/>
        <v>0</v>
      </c>
      <c r="AZ54" s="325">
        <f t="shared" si="1"/>
        <v>0</v>
      </c>
      <c r="BA54" s="326">
        <f t="shared" si="2"/>
        <v>0</v>
      </c>
      <c r="BB54" s="326">
        <f t="shared" si="2"/>
        <v>0</v>
      </c>
      <c r="BC54" s="326">
        <f t="shared" si="3"/>
        <v>0</v>
      </c>
      <c r="BD54" s="327">
        <f>+'[2]Metas'!S54:S69-S54</f>
        <v>0</v>
      </c>
      <c r="BE54" s="326">
        <f>+'[2]Metas'!T54:T69-T54</f>
        <v>0</v>
      </c>
      <c r="BF54" s="326">
        <f>+'[2]Metas'!U54:U69-U54</f>
        <v>0</v>
      </c>
      <c r="BG54" s="326">
        <f>+'[2]Metas'!V54:V69-V54</f>
        <v>0</v>
      </c>
      <c r="BH54" s="295"/>
      <c r="BI54" s="295"/>
      <c r="BJ54" s="295"/>
      <c r="BK54" s="328"/>
      <c r="BL54" s="328"/>
      <c r="BM54" s="328"/>
      <c r="BN54" s="328"/>
      <c r="BO54" s="328"/>
      <c r="BP54" s="328"/>
      <c r="BT54" s="295"/>
      <c r="BU54" s="295"/>
      <c r="BV54" s="295"/>
      <c r="BW54" s="295"/>
      <c r="BX54" s="295"/>
      <c r="BY54" s="295"/>
      <c r="BZ54" s="295"/>
      <c r="CA54" s="295"/>
      <c r="CB54" s="295"/>
      <c r="CC54" s="295"/>
      <c r="CD54" s="295"/>
      <c r="CE54" s="295"/>
      <c r="CF54" s="295"/>
      <c r="CG54" s="295"/>
      <c r="CH54" s="295"/>
      <c r="CI54" s="295"/>
      <c r="CJ54" s="295"/>
      <c r="CK54" s="295"/>
    </row>
    <row r="55" spans="1:89" s="298" customFormat="1" ht="15.75">
      <c r="A55" s="308"/>
      <c r="B55" s="308"/>
      <c r="C55" s="308"/>
      <c r="D55" s="308"/>
      <c r="E55" s="308"/>
      <c r="F55" s="308"/>
      <c r="G55" s="309"/>
      <c r="H55" s="329"/>
      <c r="I55" s="330"/>
      <c r="J55" s="331"/>
      <c r="K55" s="331"/>
      <c r="L55" s="370"/>
      <c r="M55" s="331"/>
      <c r="N55" s="330"/>
      <c r="O55" s="371"/>
      <c r="P55" s="333"/>
      <c r="Q55" s="334"/>
      <c r="R55" s="334"/>
      <c r="S55" s="334"/>
      <c r="T55" s="334"/>
      <c r="U55" s="334"/>
      <c r="V55" s="334"/>
      <c r="W55" s="337"/>
      <c r="X55" s="372"/>
      <c r="Y55" s="372"/>
      <c r="Z55" s="372"/>
      <c r="AA55" s="373"/>
      <c r="AB55" s="338" t="s">
        <v>202</v>
      </c>
      <c r="AC55" s="339"/>
      <c r="AD55" s="339"/>
      <c r="AE55" s="339"/>
      <c r="AF55" s="339"/>
      <c r="AG55" s="339"/>
      <c r="AH55" s="339"/>
      <c r="AI55" s="339"/>
      <c r="AJ55" s="339"/>
      <c r="AK55" s="339"/>
      <c r="AL55" s="339"/>
      <c r="AM55" s="340"/>
      <c r="AN55" s="340"/>
      <c r="AO55" s="340"/>
      <c r="AP55" s="340"/>
      <c r="AQ55" s="340"/>
      <c r="AR55" s="340"/>
      <c r="AS55" s="340"/>
      <c r="AT55" s="340"/>
      <c r="AU55" s="340"/>
      <c r="AV55" s="340"/>
      <c r="AW55" s="340"/>
      <c r="AX55" s="340">
        <f aca="true" t="shared" si="15" ref="AX55:AY69">+AC55+AF55+AI55+AL55+AO55+AR55+AU55</f>
        <v>0</v>
      </c>
      <c r="AY55" s="341">
        <f t="shared" si="15"/>
        <v>0</v>
      </c>
      <c r="AZ55" s="325">
        <f t="shared" si="1"/>
        <v>0</v>
      </c>
      <c r="BA55" s="326">
        <f t="shared" si="2"/>
        <v>0</v>
      </c>
      <c r="BB55" s="326">
        <f t="shared" si="2"/>
        <v>0</v>
      </c>
      <c r="BC55" s="326">
        <f t="shared" si="3"/>
        <v>0</v>
      </c>
      <c r="BD55" s="327">
        <f>+'[2]Metas'!S55:S70-S55</f>
        <v>0</v>
      </c>
      <c r="BE55" s="326">
        <f>+'[2]Metas'!T55:T70-T55</f>
        <v>0</v>
      </c>
      <c r="BF55" s="326">
        <f>+'[2]Metas'!U55:U70-U55</f>
        <v>0</v>
      </c>
      <c r="BG55" s="326">
        <f>+'[2]Metas'!V55:V70-V55</f>
        <v>0</v>
      </c>
      <c r="BH55" s="295"/>
      <c r="BI55" s="295"/>
      <c r="BJ55" s="295"/>
      <c r="BK55" s="328"/>
      <c r="BL55" s="328"/>
      <c r="BM55" s="328"/>
      <c r="BN55" s="328"/>
      <c r="BO55" s="328"/>
      <c r="BP55" s="328"/>
      <c r="BT55" s="295"/>
      <c r="BU55" s="295"/>
      <c r="BV55" s="295"/>
      <c r="BW55" s="295"/>
      <c r="BX55" s="295"/>
      <c r="BY55" s="295"/>
      <c r="BZ55" s="295"/>
      <c r="CA55" s="295"/>
      <c r="CB55" s="295"/>
      <c r="CC55" s="295"/>
      <c r="CD55" s="295"/>
      <c r="CE55" s="295"/>
      <c r="CF55" s="295"/>
      <c r="CG55" s="295"/>
      <c r="CH55" s="295"/>
      <c r="CI55" s="295"/>
      <c r="CJ55" s="295"/>
      <c r="CK55" s="295"/>
    </row>
    <row r="56" spans="1:89" s="298" customFormat="1" ht="15.75">
      <c r="A56" s="308"/>
      <c r="B56" s="308"/>
      <c r="C56" s="308"/>
      <c r="D56" s="308"/>
      <c r="E56" s="308"/>
      <c r="F56" s="308"/>
      <c r="G56" s="309"/>
      <c r="H56" s="329"/>
      <c r="I56" s="330"/>
      <c r="J56" s="331"/>
      <c r="K56" s="331"/>
      <c r="L56" s="370"/>
      <c r="M56" s="331"/>
      <c r="N56" s="330"/>
      <c r="O56" s="371"/>
      <c r="P56" s="333"/>
      <c r="Q56" s="334"/>
      <c r="R56" s="334"/>
      <c r="S56" s="334"/>
      <c r="T56" s="334"/>
      <c r="U56" s="334"/>
      <c r="V56" s="334"/>
      <c r="W56" s="337"/>
      <c r="X56" s="372"/>
      <c r="Y56" s="372"/>
      <c r="Z56" s="372"/>
      <c r="AA56" s="373"/>
      <c r="AB56" s="338" t="s">
        <v>203</v>
      </c>
      <c r="AC56" s="339"/>
      <c r="AD56" s="339"/>
      <c r="AE56" s="339"/>
      <c r="AF56" s="339"/>
      <c r="AG56" s="339"/>
      <c r="AH56" s="339"/>
      <c r="AI56" s="339"/>
      <c r="AJ56" s="339"/>
      <c r="AK56" s="339"/>
      <c r="AL56" s="339"/>
      <c r="AM56" s="340"/>
      <c r="AN56" s="340"/>
      <c r="AO56" s="340"/>
      <c r="AP56" s="340"/>
      <c r="AQ56" s="340"/>
      <c r="AR56" s="340"/>
      <c r="AS56" s="340"/>
      <c r="AT56" s="340"/>
      <c r="AU56" s="340"/>
      <c r="AV56" s="340"/>
      <c r="AW56" s="340"/>
      <c r="AX56" s="340">
        <f t="shared" si="15"/>
        <v>0</v>
      </c>
      <c r="AY56" s="341">
        <f t="shared" si="15"/>
        <v>0</v>
      </c>
      <c r="AZ56" s="325">
        <f t="shared" si="1"/>
        <v>0</v>
      </c>
      <c r="BA56" s="326">
        <f t="shared" si="2"/>
        <v>0</v>
      </c>
      <c r="BB56" s="326">
        <f t="shared" si="2"/>
        <v>0</v>
      </c>
      <c r="BC56" s="326">
        <f t="shared" si="3"/>
        <v>0</v>
      </c>
      <c r="BD56" s="327">
        <f>+'[2]Metas'!S56:S71-S56</f>
        <v>0</v>
      </c>
      <c r="BE56" s="326">
        <f>+'[2]Metas'!T56:T71-T56</f>
        <v>0</v>
      </c>
      <c r="BF56" s="326">
        <f>+'[2]Metas'!U56:U71-U56</f>
        <v>0</v>
      </c>
      <c r="BG56" s="326">
        <f>+'[2]Metas'!V56:V71-V56</f>
        <v>0</v>
      </c>
      <c r="BH56" s="295"/>
      <c r="BI56" s="295"/>
      <c r="BJ56" s="295"/>
      <c r="BK56" s="328"/>
      <c r="BL56" s="328"/>
      <c r="BM56" s="328"/>
      <c r="BN56" s="328"/>
      <c r="BO56" s="328"/>
      <c r="BP56" s="328"/>
      <c r="BT56" s="295"/>
      <c r="BU56" s="295"/>
      <c r="BV56" s="295"/>
      <c r="BW56" s="295"/>
      <c r="BX56" s="295"/>
      <c r="BY56" s="295"/>
      <c r="BZ56" s="295"/>
      <c r="CA56" s="295"/>
      <c r="CB56" s="295"/>
      <c r="CC56" s="295"/>
      <c r="CD56" s="295"/>
      <c r="CE56" s="295"/>
      <c r="CF56" s="295"/>
      <c r="CG56" s="295"/>
      <c r="CH56" s="295"/>
      <c r="CI56" s="295"/>
      <c r="CJ56" s="295"/>
      <c r="CK56" s="295"/>
    </row>
    <row r="57" spans="1:89" s="298" customFormat="1" ht="15.75">
      <c r="A57" s="308"/>
      <c r="B57" s="308"/>
      <c r="C57" s="308"/>
      <c r="D57" s="308"/>
      <c r="E57" s="308"/>
      <c r="F57" s="308"/>
      <c r="G57" s="309"/>
      <c r="H57" s="329"/>
      <c r="I57" s="330"/>
      <c r="J57" s="331"/>
      <c r="K57" s="331"/>
      <c r="L57" s="370"/>
      <c r="M57" s="331"/>
      <c r="N57" s="330"/>
      <c r="O57" s="371"/>
      <c r="P57" s="333"/>
      <c r="Q57" s="334"/>
      <c r="R57" s="334"/>
      <c r="S57" s="334"/>
      <c r="T57" s="334"/>
      <c r="U57" s="334"/>
      <c r="V57" s="334"/>
      <c r="W57" s="337"/>
      <c r="X57" s="372"/>
      <c r="Y57" s="372"/>
      <c r="Z57" s="372"/>
      <c r="AA57" s="373"/>
      <c r="AB57" s="342" t="s">
        <v>204</v>
      </c>
      <c r="AC57" s="339"/>
      <c r="AD57" s="339"/>
      <c r="AE57" s="339"/>
      <c r="AF57" s="339"/>
      <c r="AG57" s="339"/>
      <c r="AH57" s="339"/>
      <c r="AI57" s="339"/>
      <c r="AJ57" s="339"/>
      <c r="AK57" s="339"/>
      <c r="AL57" s="339"/>
      <c r="AM57" s="340"/>
      <c r="AN57" s="340"/>
      <c r="AO57" s="340"/>
      <c r="AP57" s="340"/>
      <c r="AQ57" s="340"/>
      <c r="AR57" s="340"/>
      <c r="AS57" s="340"/>
      <c r="AT57" s="340"/>
      <c r="AU57" s="340"/>
      <c r="AV57" s="340"/>
      <c r="AW57" s="340"/>
      <c r="AX57" s="340">
        <f t="shared" si="15"/>
        <v>0</v>
      </c>
      <c r="AY57" s="341">
        <f t="shared" si="15"/>
        <v>0</v>
      </c>
      <c r="AZ57" s="325">
        <f t="shared" si="1"/>
        <v>0</v>
      </c>
      <c r="BA57" s="326">
        <f t="shared" si="2"/>
        <v>0</v>
      </c>
      <c r="BB57" s="326">
        <f t="shared" si="2"/>
        <v>0</v>
      </c>
      <c r="BC57" s="326">
        <f t="shared" si="3"/>
        <v>0</v>
      </c>
      <c r="BD57" s="327">
        <f>+'[2]Metas'!S57:S72-S57</f>
        <v>0</v>
      </c>
      <c r="BE57" s="326">
        <f>+'[2]Metas'!T57:T72-T57</f>
        <v>0</v>
      </c>
      <c r="BF57" s="326">
        <f>+'[2]Metas'!U57:U72-U57</f>
        <v>0</v>
      </c>
      <c r="BG57" s="326">
        <f>+'[2]Metas'!V57:V72-V57</f>
        <v>0</v>
      </c>
      <c r="BH57" s="295"/>
      <c r="BI57" s="295"/>
      <c r="BJ57" s="295"/>
      <c r="BK57" s="328"/>
      <c r="BL57" s="328"/>
      <c r="BM57" s="328"/>
      <c r="BN57" s="328"/>
      <c r="BO57" s="328"/>
      <c r="BP57" s="328"/>
      <c r="BT57" s="295"/>
      <c r="BU57" s="295"/>
      <c r="BV57" s="295"/>
      <c r="BW57" s="295"/>
      <c r="BX57" s="295"/>
      <c r="BY57" s="295"/>
      <c r="BZ57" s="295"/>
      <c r="CA57" s="295"/>
      <c r="CB57" s="295"/>
      <c r="CC57" s="295"/>
      <c r="CD57" s="295"/>
      <c r="CE57" s="295"/>
      <c r="CF57" s="295"/>
      <c r="CG57" s="295"/>
      <c r="CH57" s="295"/>
      <c r="CI57" s="295"/>
      <c r="CJ57" s="295"/>
      <c r="CK57" s="295"/>
    </row>
    <row r="58" spans="1:89" s="298" customFormat="1" ht="15.75">
      <c r="A58" s="308"/>
      <c r="B58" s="308"/>
      <c r="C58" s="308"/>
      <c r="D58" s="308"/>
      <c r="E58" s="308"/>
      <c r="F58" s="308"/>
      <c r="G58" s="309"/>
      <c r="H58" s="329"/>
      <c r="I58" s="330"/>
      <c r="J58" s="331"/>
      <c r="K58" s="331"/>
      <c r="L58" s="370"/>
      <c r="M58" s="331"/>
      <c r="N58" s="330"/>
      <c r="O58" s="371"/>
      <c r="P58" s="333"/>
      <c r="Q58" s="334"/>
      <c r="R58" s="334"/>
      <c r="S58" s="334"/>
      <c r="T58" s="334"/>
      <c r="U58" s="334"/>
      <c r="V58" s="334"/>
      <c r="W58" s="337"/>
      <c r="X58" s="372"/>
      <c r="Y58" s="372"/>
      <c r="Z58" s="372"/>
      <c r="AA58" s="373"/>
      <c r="AB58" s="342" t="s">
        <v>205</v>
      </c>
      <c r="AC58" s="339"/>
      <c r="AD58" s="339"/>
      <c r="AE58" s="339"/>
      <c r="AF58" s="339"/>
      <c r="AG58" s="339"/>
      <c r="AH58" s="339"/>
      <c r="AI58" s="339"/>
      <c r="AJ58" s="339"/>
      <c r="AK58" s="339"/>
      <c r="AL58" s="339"/>
      <c r="AM58" s="340"/>
      <c r="AN58" s="340"/>
      <c r="AO58" s="340"/>
      <c r="AP58" s="340"/>
      <c r="AQ58" s="340"/>
      <c r="AR58" s="340"/>
      <c r="AS58" s="340"/>
      <c r="AT58" s="340"/>
      <c r="AU58" s="340"/>
      <c r="AV58" s="340"/>
      <c r="AW58" s="340"/>
      <c r="AX58" s="340">
        <f t="shared" si="15"/>
        <v>0</v>
      </c>
      <c r="AY58" s="341">
        <f t="shared" si="15"/>
        <v>0</v>
      </c>
      <c r="AZ58" s="325">
        <f t="shared" si="1"/>
        <v>0</v>
      </c>
      <c r="BA58" s="326">
        <f t="shared" si="2"/>
        <v>0</v>
      </c>
      <c r="BB58" s="326">
        <f t="shared" si="2"/>
        <v>0</v>
      </c>
      <c r="BC58" s="326">
        <f t="shared" si="3"/>
        <v>0</v>
      </c>
      <c r="BD58" s="327">
        <f>+'[2]Metas'!S58:S73-S58</f>
        <v>0</v>
      </c>
      <c r="BE58" s="326">
        <f>+'[2]Metas'!T58:T73-T58</f>
        <v>0</v>
      </c>
      <c r="BF58" s="326">
        <f>+'[2]Metas'!U58:U73-U58</f>
        <v>0</v>
      </c>
      <c r="BG58" s="326">
        <f>+'[2]Metas'!V58:V73-V58</f>
        <v>0</v>
      </c>
      <c r="BH58" s="295"/>
      <c r="BI58" s="295"/>
      <c r="BJ58" s="295"/>
      <c r="BK58" s="328"/>
      <c r="BL58" s="328"/>
      <c r="BM58" s="328"/>
      <c r="BN58" s="328"/>
      <c r="BO58" s="328"/>
      <c r="BP58" s="328"/>
      <c r="BT58" s="295"/>
      <c r="BU58" s="295"/>
      <c r="BV58" s="295"/>
      <c r="BW58" s="295"/>
      <c r="BX58" s="295"/>
      <c r="BY58" s="295"/>
      <c r="BZ58" s="295"/>
      <c r="CA58" s="295"/>
      <c r="CB58" s="295"/>
      <c r="CC58" s="295"/>
      <c r="CD58" s="295"/>
      <c r="CE58" s="295"/>
      <c r="CF58" s="295"/>
      <c r="CG58" s="295"/>
      <c r="CH58" s="295"/>
      <c r="CI58" s="295"/>
      <c r="CJ58" s="295"/>
      <c r="CK58" s="295"/>
    </row>
    <row r="59" spans="1:89" s="298" customFormat="1" ht="15.75">
      <c r="A59" s="308"/>
      <c r="B59" s="308"/>
      <c r="C59" s="308"/>
      <c r="D59" s="308"/>
      <c r="E59" s="308"/>
      <c r="F59" s="308"/>
      <c r="G59" s="309"/>
      <c r="H59" s="329"/>
      <c r="I59" s="330"/>
      <c r="J59" s="331"/>
      <c r="K59" s="331"/>
      <c r="L59" s="370"/>
      <c r="M59" s="331"/>
      <c r="N59" s="330"/>
      <c r="O59" s="371"/>
      <c r="P59" s="333"/>
      <c r="Q59" s="334"/>
      <c r="R59" s="334"/>
      <c r="S59" s="334"/>
      <c r="T59" s="334"/>
      <c r="U59" s="334"/>
      <c r="V59" s="334"/>
      <c r="W59" s="337"/>
      <c r="X59" s="372"/>
      <c r="Y59" s="372"/>
      <c r="Z59" s="372"/>
      <c r="AA59" s="373"/>
      <c r="AB59" s="342" t="s">
        <v>206</v>
      </c>
      <c r="AC59" s="339"/>
      <c r="AD59" s="339"/>
      <c r="AE59" s="339"/>
      <c r="AF59" s="339"/>
      <c r="AG59" s="339"/>
      <c r="AH59" s="339"/>
      <c r="AI59" s="339"/>
      <c r="AJ59" s="339"/>
      <c r="AK59" s="339"/>
      <c r="AL59" s="339"/>
      <c r="AM59" s="340"/>
      <c r="AN59" s="340"/>
      <c r="AO59" s="340"/>
      <c r="AP59" s="340"/>
      <c r="AQ59" s="340"/>
      <c r="AR59" s="340"/>
      <c r="AS59" s="340"/>
      <c r="AT59" s="340"/>
      <c r="AU59" s="340"/>
      <c r="AV59" s="340"/>
      <c r="AW59" s="340"/>
      <c r="AX59" s="340">
        <f t="shared" si="15"/>
        <v>0</v>
      </c>
      <c r="AY59" s="341">
        <f t="shared" si="15"/>
        <v>0</v>
      </c>
      <c r="AZ59" s="325">
        <f t="shared" si="1"/>
        <v>0</v>
      </c>
      <c r="BA59" s="326">
        <f t="shared" si="2"/>
        <v>0</v>
      </c>
      <c r="BB59" s="326">
        <f t="shared" si="2"/>
        <v>0</v>
      </c>
      <c r="BC59" s="326">
        <f t="shared" si="3"/>
        <v>0</v>
      </c>
      <c r="BD59" s="327">
        <f>+'[2]Metas'!S59:S74-S59</f>
        <v>0</v>
      </c>
      <c r="BE59" s="326">
        <f>+'[2]Metas'!T59:T74-T59</f>
        <v>0</v>
      </c>
      <c r="BF59" s="326">
        <f>+'[2]Metas'!U59:U74-U59</f>
        <v>0</v>
      </c>
      <c r="BG59" s="326">
        <f>+'[2]Metas'!V59:V74-V59</f>
        <v>0</v>
      </c>
      <c r="BH59" s="295"/>
      <c r="BI59" s="295"/>
      <c r="BJ59" s="295"/>
      <c r="BK59" s="328"/>
      <c r="BL59" s="328"/>
      <c r="BM59" s="328"/>
      <c r="BN59" s="328"/>
      <c r="BO59" s="328"/>
      <c r="BP59" s="328"/>
      <c r="BT59" s="295"/>
      <c r="BU59" s="295"/>
      <c r="BV59" s="295"/>
      <c r="BW59" s="295"/>
      <c r="BX59" s="295"/>
      <c r="BY59" s="295"/>
      <c r="BZ59" s="295"/>
      <c r="CA59" s="295"/>
      <c r="CB59" s="295"/>
      <c r="CC59" s="295"/>
      <c r="CD59" s="295"/>
      <c r="CE59" s="295"/>
      <c r="CF59" s="295"/>
      <c r="CG59" s="295"/>
      <c r="CH59" s="295"/>
      <c r="CI59" s="295"/>
      <c r="CJ59" s="295"/>
      <c r="CK59" s="295"/>
    </row>
    <row r="60" spans="1:89" s="298" customFormat="1" ht="15.75">
      <c r="A60" s="308"/>
      <c r="B60" s="308"/>
      <c r="C60" s="308"/>
      <c r="D60" s="308"/>
      <c r="E60" s="308"/>
      <c r="F60" s="308"/>
      <c r="G60" s="309"/>
      <c r="H60" s="329"/>
      <c r="I60" s="330"/>
      <c r="J60" s="331"/>
      <c r="K60" s="331"/>
      <c r="L60" s="370"/>
      <c r="M60" s="331"/>
      <c r="N60" s="330"/>
      <c r="O60" s="371"/>
      <c r="P60" s="333"/>
      <c r="Q60" s="334"/>
      <c r="R60" s="334"/>
      <c r="S60" s="334"/>
      <c r="T60" s="334"/>
      <c r="U60" s="334"/>
      <c r="V60" s="334"/>
      <c r="W60" s="337"/>
      <c r="X60" s="372"/>
      <c r="Y60" s="372"/>
      <c r="Z60" s="372"/>
      <c r="AA60" s="373"/>
      <c r="AB60" s="342" t="s">
        <v>207</v>
      </c>
      <c r="AC60" s="339"/>
      <c r="AD60" s="339"/>
      <c r="AE60" s="339"/>
      <c r="AF60" s="339"/>
      <c r="AG60" s="339"/>
      <c r="AH60" s="339"/>
      <c r="AI60" s="339"/>
      <c r="AJ60" s="339"/>
      <c r="AK60" s="339"/>
      <c r="AL60" s="339"/>
      <c r="AM60" s="340"/>
      <c r="AN60" s="340"/>
      <c r="AO60" s="340"/>
      <c r="AP60" s="340"/>
      <c r="AQ60" s="340"/>
      <c r="AR60" s="340"/>
      <c r="AS60" s="340"/>
      <c r="AT60" s="340"/>
      <c r="AU60" s="340"/>
      <c r="AV60" s="340"/>
      <c r="AW60" s="340"/>
      <c r="AX60" s="340">
        <f t="shared" si="15"/>
        <v>0</v>
      </c>
      <c r="AY60" s="341">
        <f t="shared" si="15"/>
        <v>0</v>
      </c>
      <c r="AZ60" s="325">
        <f t="shared" si="1"/>
        <v>0</v>
      </c>
      <c r="BA60" s="326">
        <f t="shared" si="2"/>
        <v>0</v>
      </c>
      <c r="BB60" s="326">
        <f t="shared" si="2"/>
        <v>0</v>
      </c>
      <c r="BC60" s="326">
        <f t="shared" si="3"/>
        <v>0</v>
      </c>
      <c r="BD60" s="327">
        <f>+'[2]Metas'!S60:S75-S60</f>
        <v>0</v>
      </c>
      <c r="BE60" s="326">
        <f>+'[2]Metas'!T60:T75-T60</f>
        <v>0</v>
      </c>
      <c r="BF60" s="326">
        <f>+'[2]Metas'!U60:U75-U60</f>
        <v>0</v>
      </c>
      <c r="BG60" s="326">
        <f>+'[2]Metas'!V60:V75-V60</f>
        <v>0</v>
      </c>
      <c r="BH60" s="295"/>
      <c r="BI60" s="295"/>
      <c r="BJ60" s="295"/>
      <c r="BK60" s="328"/>
      <c r="BL60" s="328"/>
      <c r="BM60" s="328"/>
      <c r="BN60" s="328"/>
      <c r="BO60" s="328"/>
      <c r="BP60" s="328"/>
      <c r="BT60" s="295"/>
      <c r="BU60" s="295"/>
      <c r="BV60" s="295"/>
      <c r="BW60" s="295"/>
      <c r="BX60" s="295"/>
      <c r="BY60" s="295"/>
      <c r="BZ60" s="295"/>
      <c r="CA60" s="295"/>
      <c r="CB60" s="295"/>
      <c r="CC60" s="295"/>
      <c r="CD60" s="295"/>
      <c r="CE60" s="295"/>
      <c r="CF60" s="295"/>
      <c r="CG60" s="295"/>
      <c r="CH60" s="295"/>
      <c r="CI60" s="295"/>
      <c r="CJ60" s="295"/>
      <c r="CK60" s="295"/>
    </row>
    <row r="61" spans="1:89" s="298" customFormat="1" ht="15.75">
      <c r="A61" s="308"/>
      <c r="B61" s="308"/>
      <c r="C61" s="308"/>
      <c r="D61" s="308"/>
      <c r="E61" s="308"/>
      <c r="F61" s="308"/>
      <c r="G61" s="309"/>
      <c r="H61" s="329"/>
      <c r="I61" s="330"/>
      <c r="J61" s="331"/>
      <c r="K61" s="331"/>
      <c r="L61" s="370"/>
      <c r="M61" s="331"/>
      <c r="N61" s="330"/>
      <c r="O61" s="371"/>
      <c r="P61" s="333"/>
      <c r="Q61" s="334"/>
      <c r="R61" s="334"/>
      <c r="S61" s="334"/>
      <c r="T61" s="334"/>
      <c r="U61" s="334"/>
      <c r="V61" s="334"/>
      <c r="W61" s="337"/>
      <c r="X61" s="372"/>
      <c r="Y61" s="372"/>
      <c r="Z61" s="372"/>
      <c r="AA61" s="373"/>
      <c r="AB61" s="342" t="s">
        <v>208</v>
      </c>
      <c r="AC61" s="374">
        <v>20</v>
      </c>
      <c r="AD61" s="374">
        <v>8</v>
      </c>
      <c r="AE61" s="374">
        <v>25</v>
      </c>
      <c r="AF61" s="374">
        <v>331</v>
      </c>
      <c r="AG61" s="374">
        <v>305</v>
      </c>
      <c r="AH61" s="374">
        <v>4</v>
      </c>
      <c r="AI61" s="374">
        <v>601</v>
      </c>
      <c r="AJ61" s="374">
        <v>545</v>
      </c>
      <c r="AK61" s="374">
        <v>16</v>
      </c>
      <c r="AL61" s="374">
        <v>715</v>
      </c>
      <c r="AM61" s="374">
        <v>918</v>
      </c>
      <c r="AN61" s="374">
        <v>10</v>
      </c>
      <c r="AO61" s="374">
        <v>3671</v>
      </c>
      <c r="AP61" s="374">
        <v>3287</v>
      </c>
      <c r="AQ61" s="374">
        <v>53</v>
      </c>
      <c r="AR61" s="374">
        <v>6958</v>
      </c>
      <c r="AS61" s="374">
        <v>5969</v>
      </c>
      <c r="AT61" s="374">
        <v>94</v>
      </c>
      <c r="AU61" s="374">
        <v>4501</v>
      </c>
      <c r="AV61" s="374">
        <v>5310</v>
      </c>
      <c r="AW61" s="374">
        <v>66</v>
      </c>
      <c r="AX61" s="374">
        <v>16797</v>
      </c>
      <c r="AY61" s="374">
        <v>16342</v>
      </c>
      <c r="AZ61" s="374">
        <v>268</v>
      </c>
      <c r="BA61" s="326">
        <f t="shared" si="2"/>
        <v>0</v>
      </c>
      <c r="BB61" s="326">
        <f t="shared" si="2"/>
        <v>0</v>
      </c>
      <c r="BC61" s="326">
        <f t="shared" si="3"/>
        <v>0</v>
      </c>
      <c r="BD61" s="327">
        <f>+'[2]Metas'!S61:S76-S61</f>
        <v>0</v>
      </c>
      <c r="BE61" s="326">
        <f>+'[2]Metas'!T61:T76-T61</f>
        <v>0</v>
      </c>
      <c r="BF61" s="326">
        <f>+'[2]Metas'!U61:U76-U61</f>
        <v>0</v>
      </c>
      <c r="BG61" s="326">
        <f>+'[2]Metas'!V61:V76-V61</f>
        <v>0</v>
      </c>
      <c r="BH61" s="295"/>
      <c r="BI61" s="295"/>
      <c r="BJ61" s="295"/>
      <c r="BK61" s="328"/>
      <c r="BL61" s="328"/>
      <c r="BM61" s="328"/>
      <c r="BN61" s="328"/>
      <c r="BO61" s="328"/>
      <c r="BP61" s="328"/>
      <c r="BT61" s="295"/>
      <c r="BU61" s="295"/>
      <c r="BV61" s="295"/>
      <c r="BW61" s="295"/>
      <c r="BX61" s="295"/>
      <c r="BY61" s="295"/>
      <c r="BZ61" s="295"/>
      <c r="CA61" s="295"/>
      <c r="CB61" s="295"/>
      <c r="CC61" s="295"/>
      <c r="CD61" s="295"/>
      <c r="CE61" s="295"/>
      <c r="CF61" s="295"/>
      <c r="CG61" s="295"/>
      <c r="CH61" s="295"/>
      <c r="CI61" s="295"/>
      <c r="CJ61" s="295"/>
      <c r="CK61" s="295"/>
    </row>
    <row r="62" spans="1:89" s="298" customFormat="1" ht="15.75">
      <c r="A62" s="308"/>
      <c r="B62" s="308"/>
      <c r="C62" s="308"/>
      <c r="D62" s="308"/>
      <c r="E62" s="308"/>
      <c r="F62" s="308"/>
      <c r="G62" s="309"/>
      <c r="H62" s="329"/>
      <c r="I62" s="330"/>
      <c r="J62" s="331"/>
      <c r="K62" s="331"/>
      <c r="L62" s="370"/>
      <c r="M62" s="331"/>
      <c r="N62" s="330"/>
      <c r="O62" s="371"/>
      <c r="P62" s="333"/>
      <c r="Q62" s="334"/>
      <c r="R62" s="334"/>
      <c r="S62" s="334"/>
      <c r="T62" s="334"/>
      <c r="U62" s="334"/>
      <c r="V62" s="334"/>
      <c r="W62" s="337"/>
      <c r="X62" s="372"/>
      <c r="Y62" s="372"/>
      <c r="Z62" s="372"/>
      <c r="AA62" s="373"/>
      <c r="AB62" s="343" t="s">
        <v>209</v>
      </c>
      <c r="AC62" s="374">
        <f>SUM(AC50:AC61)</f>
        <v>20</v>
      </c>
      <c r="AD62" s="374">
        <f aca="true" t="shared" si="16" ref="AD62:AZ62">SUM(AD50:AD61)</f>
        <v>8</v>
      </c>
      <c r="AE62" s="374">
        <f t="shared" si="16"/>
        <v>25</v>
      </c>
      <c r="AF62" s="374">
        <f t="shared" si="16"/>
        <v>331</v>
      </c>
      <c r="AG62" s="374">
        <f t="shared" si="16"/>
        <v>305</v>
      </c>
      <c r="AH62" s="374">
        <f t="shared" si="16"/>
        <v>4</v>
      </c>
      <c r="AI62" s="374">
        <f t="shared" si="16"/>
        <v>601</v>
      </c>
      <c r="AJ62" s="374">
        <f t="shared" si="16"/>
        <v>545</v>
      </c>
      <c r="AK62" s="374">
        <f t="shared" si="16"/>
        <v>16</v>
      </c>
      <c r="AL62" s="374">
        <f t="shared" si="16"/>
        <v>715</v>
      </c>
      <c r="AM62" s="374">
        <f t="shared" si="16"/>
        <v>918</v>
      </c>
      <c r="AN62" s="374">
        <f t="shared" si="16"/>
        <v>10</v>
      </c>
      <c r="AO62" s="374">
        <f t="shared" si="16"/>
        <v>3671</v>
      </c>
      <c r="AP62" s="374">
        <f t="shared" si="16"/>
        <v>3287</v>
      </c>
      <c r="AQ62" s="374">
        <f t="shared" si="16"/>
        <v>53</v>
      </c>
      <c r="AR62" s="374">
        <f t="shared" si="16"/>
        <v>6958</v>
      </c>
      <c r="AS62" s="374">
        <f t="shared" si="16"/>
        <v>5969</v>
      </c>
      <c r="AT62" s="374">
        <f t="shared" si="16"/>
        <v>94</v>
      </c>
      <c r="AU62" s="374">
        <f t="shared" si="16"/>
        <v>4501</v>
      </c>
      <c r="AV62" s="374">
        <f t="shared" si="16"/>
        <v>5310</v>
      </c>
      <c r="AW62" s="374">
        <f t="shared" si="16"/>
        <v>66</v>
      </c>
      <c r="AX62" s="374">
        <f t="shared" si="16"/>
        <v>16797</v>
      </c>
      <c r="AY62" s="374">
        <f t="shared" si="16"/>
        <v>16342</v>
      </c>
      <c r="AZ62" s="374">
        <f t="shared" si="16"/>
        <v>268</v>
      </c>
      <c r="BA62" s="326">
        <f t="shared" si="2"/>
        <v>0</v>
      </c>
      <c r="BB62" s="326">
        <f t="shared" si="2"/>
        <v>0</v>
      </c>
      <c r="BC62" s="326">
        <f t="shared" si="3"/>
        <v>0</v>
      </c>
      <c r="BD62" s="327">
        <f>+'[2]Metas'!S62:S77-S62</f>
        <v>0</v>
      </c>
      <c r="BE62" s="326">
        <f>+'[2]Metas'!T62:T77-T62</f>
        <v>0</v>
      </c>
      <c r="BF62" s="326">
        <f>+'[2]Metas'!U62:U77-U62</f>
        <v>0</v>
      </c>
      <c r="BG62" s="326">
        <f>+'[2]Metas'!V62:V77-V62</f>
        <v>0</v>
      </c>
      <c r="BH62" s="295"/>
      <c r="BI62" s="295"/>
      <c r="BJ62" s="295"/>
      <c r="BK62" s="328"/>
      <c r="BL62" s="328"/>
      <c r="BM62" s="328"/>
      <c r="BN62" s="328"/>
      <c r="BO62" s="328"/>
      <c r="BP62" s="328"/>
      <c r="BT62" s="295"/>
      <c r="BU62" s="295"/>
      <c r="BV62" s="295"/>
      <c r="BW62" s="295"/>
      <c r="BX62" s="295"/>
      <c r="BY62" s="295"/>
      <c r="BZ62" s="295"/>
      <c r="CA62" s="295"/>
      <c r="CB62" s="295"/>
      <c r="CC62" s="295"/>
      <c r="CD62" s="295"/>
      <c r="CE62" s="295"/>
      <c r="CF62" s="295"/>
      <c r="CG62" s="295"/>
      <c r="CH62" s="295"/>
      <c r="CI62" s="295"/>
      <c r="CJ62" s="295"/>
      <c r="CK62" s="295"/>
    </row>
    <row r="63" spans="1:89" s="298" customFormat="1" ht="16.5" thickBot="1">
      <c r="A63" s="308"/>
      <c r="B63" s="308"/>
      <c r="C63" s="308"/>
      <c r="D63" s="308"/>
      <c r="E63" s="308"/>
      <c r="F63" s="308"/>
      <c r="G63" s="309"/>
      <c r="H63" s="347"/>
      <c r="I63" s="348"/>
      <c r="J63" s="349"/>
      <c r="K63" s="349"/>
      <c r="L63" s="375"/>
      <c r="M63" s="349"/>
      <c r="N63" s="348"/>
      <c r="O63" s="376"/>
      <c r="P63" s="351"/>
      <c r="Q63" s="352"/>
      <c r="R63" s="352"/>
      <c r="S63" s="352"/>
      <c r="T63" s="352"/>
      <c r="U63" s="352"/>
      <c r="V63" s="352"/>
      <c r="W63" s="355"/>
      <c r="X63" s="377"/>
      <c r="Y63" s="377"/>
      <c r="Z63" s="377"/>
      <c r="AA63" s="378"/>
      <c r="AB63" s="356" t="s">
        <v>210</v>
      </c>
      <c r="AC63" s="357"/>
      <c r="AD63" s="357"/>
      <c r="AE63" s="357"/>
      <c r="AF63" s="357"/>
      <c r="AG63" s="357"/>
      <c r="AH63" s="357"/>
      <c r="AI63" s="357"/>
      <c r="AJ63" s="357"/>
      <c r="AK63" s="357"/>
      <c r="AL63" s="357"/>
      <c r="AM63" s="358"/>
      <c r="AN63" s="358"/>
      <c r="AO63" s="358"/>
      <c r="AP63" s="358"/>
      <c r="AQ63" s="358"/>
      <c r="AR63" s="358"/>
      <c r="AS63" s="358"/>
      <c r="AT63" s="358"/>
      <c r="AU63" s="358"/>
      <c r="AV63" s="358"/>
      <c r="AW63" s="358"/>
      <c r="AX63" s="340">
        <f t="shared" si="15"/>
        <v>0</v>
      </c>
      <c r="AY63" s="341">
        <f t="shared" si="15"/>
        <v>0</v>
      </c>
      <c r="AZ63" s="325">
        <f t="shared" si="1"/>
        <v>0</v>
      </c>
      <c r="BA63" s="326">
        <f t="shared" si="2"/>
        <v>0</v>
      </c>
      <c r="BB63" s="326">
        <f t="shared" si="2"/>
        <v>0</v>
      </c>
      <c r="BC63" s="326">
        <f t="shared" si="3"/>
        <v>0</v>
      </c>
      <c r="BD63" s="327">
        <f>+'[2]Metas'!S63:S78-S63</f>
        <v>0</v>
      </c>
      <c r="BE63" s="326">
        <f>+'[2]Metas'!T63:T78-T63</f>
        <v>0</v>
      </c>
      <c r="BF63" s="326">
        <f>+'[2]Metas'!U63:U78-U63</f>
        <v>0</v>
      </c>
      <c r="BG63" s="326">
        <f>+'[2]Metas'!V63:V78-V63</f>
        <v>0</v>
      </c>
      <c r="BH63" s="295"/>
      <c r="BI63" s="295"/>
      <c r="BJ63" s="295"/>
      <c r="BK63" s="328"/>
      <c r="BL63" s="328"/>
      <c r="BM63" s="328"/>
      <c r="BN63" s="328"/>
      <c r="BO63" s="328"/>
      <c r="BP63" s="328"/>
      <c r="BT63" s="295"/>
      <c r="BU63" s="295"/>
      <c r="BV63" s="295"/>
      <c r="BW63" s="295"/>
      <c r="BX63" s="295"/>
      <c r="BY63" s="295"/>
      <c r="BZ63" s="295"/>
      <c r="CA63" s="295"/>
      <c r="CB63" s="295"/>
      <c r="CC63" s="295"/>
      <c r="CD63" s="295"/>
      <c r="CE63" s="295"/>
      <c r="CF63" s="295"/>
      <c r="CG63" s="295"/>
      <c r="CH63" s="295"/>
      <c r="CI63" s="295"/>
      <c r="CJ63" s="295"/>
      <c r="CK63" s="295"/>
    </row>
    <row r="64" spans="1:89" s="298" customFormat="1" ht="16.5" customHeight="1">
      <c r="A64" s="308" t="s">
        <v>226</v>
      </c>
      <c r="B64" s="308" t="s">
        <v>227</v>
      </c>
      <c r="C64" s="308" t="s">
        <v>187</v>
      </c>
      <c r="D64" s="308" t="s">
        <v>188</v>
      </c>
      <c r="E64" s="308" t="s">
        <v>213</v>
      </c>
      <c r="F64" s="308" t="s">
        <v>189</v>
      </c>
      <c r="G64" s="309">
        <v>13</v>
      </c>
      <c r="H64" s="310">
        <v>881</v>
      </c>
      <c r="I64" s="379" t="s">
        <v>84</v>
      </c>
      <c r="J64" s="366"/>
      <c r="K64" s="313" t="s">
        <v>66</v>
      </c>
      <c r="L64" s="366"/>
      <c r="M64" s="379" t="s">
        <v>148</v>
      </c>
      <c r="N64" s="380" t="s">
        <v>228</v>
      </c>
      <c r="O64" s="381">
        <v>0.95</v>
      </c>
      <c r="P64" s="382">
        <v>0.95</v>
      </c>
      <c r="Q64" s="316">
        <f>SUMIF('Actividades 881'!$B$14:$B$41,'Metas 881'!$B64,'Actividades 881'!M$14:M$41)</f>
        <v>171842000</v>
      </c>
      <c r="R64" s="316">
        <f>SUMIF('Actividades 881'!$B$14:$B$41,'Metas 881'!$B64,'Actividades 881'!N$14:N$41)</f>
        <v>171842000</v>
      </c>
      <c r="S64" s="317">
        <f>SUMIF('Actividades 881'!$B$14:$B$41,'Metas 881'!$B64,'Actividades 881'!O$14:O$41)</f>
        <v>110698233</v>
      </c>
      <c r="T64" s="316">
        <f>SUMIF('Actividades 881'!$B$14:$B$41,'Metas 881'!$B64,'Actividades 881'!P$14:P$41)</f>
        <v>23044666</v>
      </c>
      <c r="U64" s="316">
        <f>SUMIF('Actividades 881'!$B$14:$B$41,'Metas 881'!$B64,'Actividades 881'!Q$14:Q$41)</f>
        <v>26271800</v>
      </c>
      <c r="V64" s="316">
        <f>SUMIF('Actividades 881'!$B$14:$B$41,'Metas 881'!$B64,'Actividades 881'!R$14:R$41)</f>
        <v>26177534</v>
      </c>
      <c r="W64" s="368" t="s">
        <v>229</v>
      </c>
      <c r="X64" s="319" t="s">
        <v>230</v>
      </c>
      <c r="Y64" s="368" t="s">
        <v>231</v>
      </c>
      <c r="Z64" s="368"/>
      <c r="AA64" s="368"/>
      <c r="AB64" s="321" t="s">
        <v>195</v>
      </c>
      <c r="AC64" s="322"/>
      <c r="AD64" s="322"/>
      <c r="AE64" s="322"/>
      <c r="AF64" s="322"/>
      <c r="AG64" s="322"/>
      <c r="AH64" s="322"/>
      <c r="AI64" s="322"/>
      <c r="AJ64" s="322"/>
      <c r="AK64" s="322"/>
      <c r="AL64" s="322"/>
      <c r="AM64" s="323"/>
      <c r="AN64" s="323"/>
      <c r="AO64" s="323"/>
      <c r="AP64" s="323"/>
      <c r="AQ64" s="323"/>
      <c r="AR64" s="323"/>
      <c r="AS64" s="323"/>
      <c r="AT64" s="323"/>
      <c r="AU64" s="323"/>
      <c r="AV64" s="323"/>
      <c r="AW64" s="323"/>
      <c r="AX64" s="323">
        <f t="shared" si="15"/>
        <v>0</v>
      </c>
      <c r="AY64" s="341">
        <f t="shared" si="15"/>
        <v>0</v>
      </c>
      <c r="AZ64" s="325">
        <f t="shared" si="1"/>
        <v>0</v>
      </c>
      <c r="BA64" s="326">
        <f t="shared" si="2"/>
        <v>61143767</v>
      </c>
      <c r="BB64" s="326">
        <f t="shared" si="2"/>
        <v>87653567</v>
      </c>
      <c r="BC64" s="326">
        <f t="shared" si="3"/>
        <v>94266</v>
      </c>
      <c r="BD64" s="327">
        <f>+'[2]Metas'!S64:S79-S64</f>
        <v>-85686401</v>
      </c>
      <c r="BE64" s="326">
        <f>+'[2]Metas'!T64:T79-T64</f>
        <v>1872900</v>
      </c>
      <c r="BF64" s="326">
        <f>+'[2]Metas'!U64:U79-U64</f>
        <v>3519500</v>
      </c>
      <c r="BG64" s="326">
        <f>+'[2]Metas'!V64:V79-V64</f>
        <v>3613766</v>
      </c>
      <c r="BH64" s="295"/>
      <c r="BI64" s="295"/>
      <c r="BJ64" s="295"/>
      <c r="BK64" s="328">
        <f>+'[1]99-METROPOLITANO'!N62</f>
        <v>171842000</v>
      </c>
      <c r="BL64" s="328">
        <f>+'[1]99-METROPOLITANO'!O62</f>
        <v>171842000</v>
      </c>
      <c r="BM64" s="328">
        <f>+'[1]99-METROPOLITANO'!P62</f>
        <v>110698233</v>
      </c>
      <c r="BN64" s="328">
        <f>+'[1]99-METROPOLITANO'!Q62</f>
        <v>23044666</v>
      </c>
      <c r="BO64" s="328">
        <f>+'[1]99-METROPOLITANO'!R62</f>
        <v>26271800</v>
      </c>
      <c r="BP64" s="328">
        <f>+'[1]99-METROPOLITANO'!S62</f>
        <v>26177534</v>
      </c>
      <c r="BT64" s="295"/>
      <c r="BU64" s="295"/>
      <c r="BV64" s="295"/>
      <c r="BW64" s="295"/>
      <c r="BX64" s="295"/>
      <c r="BY64" s="295"/>
      <c r="BZ64" s="295"/>
      <c r="CA64" s="295"/>
      <c r="CB64" s="295"/>
      <c r="CC64" s="295"/>
      <c r="CD64" s="295"/>
      <c r="CE64" s="295"/>
      <c r="CF64" s="295"/>
      <c r="CG64" s="295"/>
      <c r="CH64" s="295"/>
      <c r="CI64" s="295"/>
      <c r="CJ64" s="295"/>
      <c r="CK64" s="295"/>
    </row>
    <row r="65" spans="1:89" s="298" customFormat="1" ht="16.5" customHeight="1">
      <c r="A65" s="308"/>
      <c r="B65" s="308"/>
      <c r="C65" s="308"/>
      <c r="D65" s="308"/>
      <c r="E65" s="308"/>
      <c r="F65" s="308"/>
      <c r="G65" s="309"/>
      <c r="H65" s="329"/>
      <c r="I65" s="383"/>
      <c r="J65" s="370"/>
      <c r="K65" s="331"/>
      <c r="L65" s="370"/>
      <c r="M65" s="383"/>
      <c r="N65" s="384"/>
      <c r="O65" s="385"/>
      <c r="P65" s="386"/>
      <c r="Q65" s="334"/>
      <c r="R65" s="334"/>
      <c r="S65" s="335"/>
      <c r="T65" s="334"/>
      <c r="U65" s="334"/>
      <c r="V65" s="334"/>
      <c r="W65" s="372"/>
      <c r="X65" s="337"/>
      <c r="Y65" s="372"/>
      <c r="Z65" s="372"/>
      <c r="AA65" s="372"/>
      <c r="AB65" s="338" t="s">
        <v>196</v>
      </c>
      <c r="AC65" s="339"/>
      <c r="AD65" s="339"/>
      <c r="AE65" s="339"/>
      <c r="AF65" s="339"/>
      <c r="AG65" s="339"/>
      <c r="AH65" s="339"/>
      <c r="AI65" s="339"/>
      <c r="AJ65" s="339"/>
      <c r="AK65" s="339"/>
      <c r="AL65" s="339"/>
      <c r="AM65" s="340"/>
      <c r="AN65" s="340"/>
      <c r="AO65" s="340"/>
      <c r="AP65" s="340"/>
      <c r="AQ65" s="340"/>
      <c r="AR65" s="340"/>
      <c r="AS65" s="340"/>
      <c r="AT65" s="340"/>
      <c r="AU65" s="340"/>
      <c r="AV65" s="340"/>
      <c r="AW65" s="340"/>
      <c r="AX65" s="340">
        <f t="shared" si="15"/>
        <v>0</v>
      </c>
      <c r="AY65" s="341">
        <f>+AD65+AG65+AJ65+AM65+AP65+AS65+AV65</f>
        <v>0</v>
      </c>
      <c r="AZ65" s="325">
        <f t="shared" si="1"/>
        <v>0</v>
      </c>
      <c r="BA65" s="326">
        <f t="shared" si="2"/>
        <v>0</v>
      </c>
      <c r="BB65" s="326">
        <f t="shared" si="2"/>
        <v>0</v>
      </c>
      <c r="BC65" s="326">
        <f t="shared" si="3"/>
        <v>0</v>
      </c>
      <c r="BD65" s="327">
        <f>+'[2]Metas'!S65:S80-S65</f>
        <v>0</v>
      </c>
      <c r="BE65" s="326">
        <f>+'[2]Metas'!T65:T80-T65</f>
        <v>0</v>
      </c>
      <c r="BF65" s="326">
        <f>+'[2]Metas'!U65:U80-U65</f>
        <v>0</v>
      </c>
      <c r="BG65" s="326">
        <f>+'[2]Metas'!V65:V80-V65</f>
        <v>0</v>
      </c>
      <c r="BH65" s="295"/>
      <c r="BI65" s="295"/>
      <c r="BJ65" s="295"/>
      <c r="BK65" s="328"/>
      <c r="BL65" s="328"/>
      <c r="BM65" s="328"/>
      <c r="BN65" s="328"/>
      <c r="BO65" s="328"/>
      <c r="BP65" s="328"/>
      <c r="BT65" s="295"/>
      <c r="BU65" s="295"/>
      <c r="BV65" s="295"/>
      <c r="BW65" s="295"/>
      <c r="BX65" s="295"/>
      <c r="BY65" s="295"/>
      <c r="BZ65" s="295"/>
      <c r="CA65" s="295"/>
      <c r="CB65" s="295"/>
      <c r="CC65" s="295"/>
      <c r="CD65" s="295"/>
      <c r="CE65" s="295"/>
      <c r="CF65" s="295"/>
      <c r="CG65" s="295"/>
      <c r="CH65" s="295"/>
      <c r="CI65" s="295"/>
      <c r="CJ65" s="295"/>
      <c r="CK65" s="295"/>
    </row>
    <row r="66" spans="1:89" s="298" customFormat="1" ht="16.5" customHeight="1">
      <c r="A66" s="308"/>
      <c r="B66" s="308"/>
      <c r="C66" s="308"/>
      <c r="D66" s="308"/>
      <c r="E66" s="308"/>
      <c r="F66" s="308"/>
      <c r="G66" s="309"/>
      <c r="H66" s="329"/>
      <c r="I66" s="383"/>
      <c r="J66" s="370"/>
      <c r="K66" s="331"/>
      <c r="L66" s="370"/>
      <c r="M66" s="383"/>
      <c r="N66" s="384"/>
      <c r="O66" s="385"/>
      <c r="P66" s="386"/>
      <c r="Q66" s="334"/>
      <c r="R66" s="334"/>
      <c r="S66" s="335"/>
      <c r="T66" s="334"/>
      <c r="U66" s="334"/>
      <c r="V66" s="334"/>
      <c r="W66" s="372"/>
      <c r="X66" s="337"/>
      <c r="Y66" s="372"/>
      <c r="Z66" s="372"/>
      <c r="AA66" s="372"/>
      <c r="AB66" s="338" t="s">
        <v>197</v>
      </c>
      <c r="AC66" s="339"/>
      <c r="AD66" s="339"/>
      <c r="AE66" s="339"/>
      <c r="AF66" s="339"/>
      <c r="AG66" s="339"/>
      <c r="AH66" s="339"/>
      <c r="AI66" s="339"/>
      <c r="AJ66" s="339"/>
      <c r="AK66" s="339"/>
      <c r="AL66" s="339"/>
      <c r="AM66" s="340"/>
      <c r="AN66" s="340"/>
      <c r="AO66" s="340"/>
      <c r="AP66" s="340"/>
      <c r="AQ66" s="340"/>
      <c r="AR66" s="340"/>
      <c r="AS66" s="340"/>
      <c r="AT66" s="340"/>
      <c r="AU66" s="340"/>
      <c r="AV66" s="340"/>
      <c r="AW66" s="340"/>
      <c r="AX66" s="340">
        <f t="shared" si="15"/>
        <v>0</v>
      </c>
      <c r="AY66" s="341">
        <f>+AD66+AG66+AJ66+AM66+AP66+AS66+AV66</f>
        <v>0</v>
      </c>
      <c r="AZ66" s="325">
        <f t="shared" si="1"/>
        <v>0</v>
      </c>
      <c r="BA66" s="326">
        <f t="shared" si="2"/>
        <v>0</v>
      </c>
      <c r="BB66" s="326">
        <f t="shared" si="2"/>
        <v>0</v>
      </c>
      <c r="BC66" s="326">
        <f t="shared" si="3"/>
        <v>0</v>
      </c>
      <c r="BD66" s="327">
        <f>+'[2]Metas'!S66:S81-S66</f>
        <v>0</v>
      </c>
      <c r="BE66" s="326">
        <f>+'[2]Metas'!T66:T81-T66</f>
        <v>0</v>
      </c>
      <c r="BF66" s="326">
        <f>+'[2]Metas'!U66:U81-U66</f>
        <v>0</v>
      </c>
      <c r="BG66" s="326">
        <f>+'[2]Metas'!V66:V81-V66</f>
        <v>0</v>
      </c>
      <c r="BH66" s="295"/>
      <c r="BI66" s="295"/>
      <c r="BJ66" s="295"/>
      <c r="BK66" s="328"/>
      <c r="BL66" s="328"/>
      <c r="BM66" s="328"/>
      <c r="BN66" s="328"/>
      <c r="BO66" s="328"/>
      <c r="BP66" s="328"/>
      <c r="BT66" s="295"/>
      <c r="BU66" s="295"/>
      <c r="BV66" s="295"/>
      <c r="BW66" s="295"/>
      <c r="BX66" s="295"/>
      <c r="BY66" s="295"/>
      <c r="BZ66" s="295"/>
      <c r="CA66" s="295"/>
      <c r="CB66" s="295"/>
      <c r="CC66" s="295"/>
      <c r="CD66" s="295"/>
      <c r="CE66" s="295"/>
      <c r="CF66" s="295"/>
      <c r="CG66" s="295"/>
      <c r="CH66" s="295"/>
      <c r="CI66" s="295"/>
      <c r="CJ66" s="295"/>
      <c r="CK66" s="295"/>
    </row>
    <row r="67" spans="1:89" s="298" customFormat="1" ht="16.5" customHeight="1">
      <c r="A67" s="308"/>
      <c r="B67" s="308"/>
      <c r="C67" s="308"/>
      <c r="D67" s="308"/>
      <c r="E67" s="308"/>
      <c r="F67" s="308"/>
      <c r="G67" s="309"/>
      <c r="H67" s="329"/>
      <c r="I67" s="383"/>
      <c r="J67" s="370"/>
      <c r="K67" s="331"/>
      <c r="L67" s="370"/>
      <c r="M67" s="383"/>
      <c r="N67" s="384"/>
      <c r="O67" s="385"/>
      <c r="P67" s="386"/>
      <c r="Q67" s="334"/>
      <c r="R67" s="334"/>
      <c r="S67" s="335"/>
      <c r="T67" s="334"/>
      <c r="U67" s="334"/>
      <c r="V67" s="334"/>
      <c r="W67" s="372"/>
      <c r="X67" s="337"/>
      <c r="Y67" s="372"/>
      <c r="Z67" s="372"/>
      <c r="AA67" s="372"/>
      <c r="AB67" s="338" t="s">
        <v>198</v>
      </c>
      <c r="AC67" s="339"/>
      <c r="AD67" s="339"/>
      <c r="AE67" s="339"/>
      <c r="AF67" s="339"/>
      <c r="AG67" s="339"/>
      <c r="AH67" s="339"/>
      <c r="AI67" s="339"/>
      <c r="AJ67" s="339"/>
      <c r="AK67" s="339"/>
      <c r="AL67" s="339"/>
      <c r="AM67" s="340"/>
      <c r="AN67" s="340"/>
      <c r="AO67" s="340"/>
      <c r="AP67" s="340"/>
      <c r="AQ67" s="340"/>
      <c r="AR67" s="340"/>
      <c r="AS67" s="340"/>
      <c r="AT67" s="340"/>
      <c r="AU67" s="340"/>
      <c r="AV67" s="340"/>
      <c r="AW67" s="340"/>
      <c r="AX67" s="340">
        <f t="shared" si="15"/>
        <v>0</v>
      </c>
      <c r="AY67" s="341">
        <f>+AD67+AG67+AJ67+AM67+AP67+AS67+AV67</f>
        <v>0</v>
      </c>
      <c r="AZ67" s="325">
        <f t="shared" si="1"/>
        <v>0</v>
      </c>
      <c r="BA67" s="326">
        <f t="shared" si="2"/>
        <v>0</v>
      </c>
      <c r="BB67" s="326">
        <f t="shared" si="2"/>
        <v>0</v>
      </c>
      <c r="BC67" s="326">
        <f t="shared" si="3"/>
        <v>0</v>
      </c>
      <c r="BD67" s="327">
        <f>+'[2]Metas'!S67:S82-S67</f>
        <v>0</v>
      </c>
      <c r="BE67" s="326">
        <f>+'[2]Metas'!T67:T82-T67</f>
        <v>0</v>
      </c>
      <c r="BF67" s="326">
        <f>+'[2]Metas'!U67:U82-U67</f>
        <v>0</v>
      </c>
      <c r="BG67" s="326">
        <f>+'[2]Metas'!V67:V82-V67</f>
        <v>0</v>
      </c>
      <c r="BH67" s="295"/>
      <c r="BI67" s="295"/>
      <c r="BJ67" s="295"/>
      <c r="BK67" s="328"/>
      <c r="BL67" s="328"/>
      <c r="BM67" s="328"/>
      <c r="BN67" s="328"/>
      <c r="BO67" s="328"/>
      <c r="BP67" s="328"/>
      <c r="BT67" s="295"/>
      <c r="BU67" s="295"/>
      <c r="BV67" s="295"/>
      <c r="BW67" s="295"/>
      <c r="BX67" s="295"/>
      <c r="BY67" s="295"/>
      <c r="BZ67" s="295"/>
      <c r="CA67" s="295"/>
      <c r="CB67" s="295"/>
      <c r="CC67" s="295"/>
      <c r="CD67" s="295"/>
      <c r="CE67" s="295"/>
      <c r="CF67" s="295"/>
      <c r="CG67" s="295"/>
      <c r="CH67" s="295"/>
      <c r="CI67" s="295"/>
      <c r="CJ67" s="295"/>
      <c r="CK67" s="295"/>
    </row>
    <row r="68" spans="1:89" s="298" customFormat="1" ht="16.5" customHeight="1">
      <c r="A68" s="308"/>
      <c r="B68" s="308"/>
      <c r="C68" s="308"/>
      <c r="D68" s="308"/>
      <c r="E68" s="308"/>
      <c r="F68" s="308"/>
      <c r="G68" s="309"/>
      <c r="H68" s="329"/>
      <c r="I68" s="383"/>
      <c r="J68" s="370"/>
      <c r="K68" s="331"/>
      <c r="L68" s="370"/>
      <c r="M68" s="383"/>
      <c r="N68" s="384"/>
      <c r="O68" s="385"/>
      <c r="P68" s="386"/>
      <c r="Q68" s="334"/>
      <c r="R68" s="334"/>
      <c r="S68" s="335"/>
      <c r="T68" s="334"/>
      <c r="U68" s="334"/>
      <c r="V68" s="334"/>
      <c r="W68" s="372"/>
      <c r="X68" s="337"/>
      <c r="Y68" s="372"/>
      <c r="Z68" s="372"/>
      <c r="AA68" s="372"/>
      <c r="AB68" s="338" t="s">
        <v>199</v>
      </c>
      <c r="AC68" s="339"/>
      <c r="AD68" s="339"/>
      <c r="AE68" s="339"/>
      <c r="AF68" s="339"/>
      <c r="AG68" s="339"/>
      <c r="AH68" s="339"/>
      <c r="AI68" s="339"/>
      <c r="AJ68" s="339"/>
      <c r="AK68" s="339"/>
      <c r="AL68" s="339"/>
      <c r="AM68" s="340"/>
      <c r="AN68" s="340"/>
      <c r="AO68" s="340"/>
      <c r="AP68" s="340"/>
      <c r="AQ68" s="340"/>
      <c r="AR68" s="340"/>
      <c r="AS68" s="340"/>
      <c r="AT68" s="340"/>
      <c r="AU68" s="340"/>
      <c r="AV68" s="340"/>
      <c r="AW68" s="340"/>
      <c r="AX68" s="340">
        <f t="shared" si="15"/>
        <v>0</v>
      </c>
      <c r="AY68" s="341">
        <f>+AD68+AG68+AJ68+AM68+AP68+AS68+AV68</f>
        <v>0</v>
      </c>
      <c r="AZ68" s="325">
        <f t="shared" si="1"/>
        <v>0</v>
      </c>
      <c r="BA68" s="326">
        <f t="shared" si="2"/>
        <v>0</v>
      </c>
      <c r="BB68" s="326">
        <f t="shared" si="2"/>
        <v>0</v>
      </c>
      <c r="BC68" s="326">
        <f t="shared" si="3"/>
        <v>0</v>
      </c>
      <c r="BD68" s="327">
        <f>+'[2]Metas'!S68:S83-S68</f>
        <v>0</v>
      </c>
      <c r="BE68" s="326">
        <f>+'[2]Metas'!T68:T83-T68</f>
        <v>0</v>
      </c>
      <c r="BF68" s="326">
        <f>+'[2]Metas'!U68:U83-U68</f>
        <v>0</v>
      </c>
      <c r="BG68" s="326">
        <f>+'[2]Metas'!V68:V83-V68</f>
        <v>0</v>
      </c>
      <c r="BH68" s="295"/>
      <c r="BI68" s="295"/>
      <c r="BJ68" s="295"/>
      <c r="BK68" s="328"/>
      <c r="BL68" s="328"/>
      <c r="BM68" s="328"/>
      <c r="BN68" s="328"/>
      <c r="BO68" s="328"/>
      <c r="BP68" s="328"/>
      <c r="BT68" s="295"/>
      <c r="BU68" s="295"/>
      <c r="BV68" s="295"/>
      <c r="BW68" s="295"/>
      <c r="BX68" s="295"/>
      <c r="BY68" s="295"/>
      <c r="BZ68" s="295"/>
      <c r="CA68" s="295"/>
      <c r="CB68" s="295"/>
      <c r="CC68" s="295"/>
      <c r="CD68" s="295"/>
      <c r="CE68" s="295"/>
      <c r="CF68" s="295"/>
      <c r="CG68" s="295"/>
      <c r="CH68" s="295"/>
      <c r="CI68" s="295"/>
      <c r="CJ68" s="295"/>
      <c r="CK68" s="295"/>
    </row>
    <row r="69" spans="1:89" s="298" customFormat="1" ht="16.5" customHeight="1">
      <c r="A69" s="308"/>
      <c r="B69" s="308"/>
      <c r="C69" s="308"/>
      <c r="D69" s="308"/>
      <c r="E69" s="308"/>
      <c r="F69" s="308"/>
      <c r="G69" s="309"/>
      <c r="H69" s="329"/>
      <c r="I69" s="383"/>
      <c r="J69" s="370"/>
      <c r="K69" s="331"/>
      <c r="L69" s="370"/>
      <c r="M69" s="383"/>
      <c r="N69" s="384"/>
      <c r="O69" s="385"/>
      <c r="P69" s="386"/>
      <c r="Q69" s="334"/>
      <c r="R69" s="334"/>
      <c r="S69" s="335"/>
      <c r="T69" s="334"/>
      <c r="U69" s="334"/>
      <c r="V69" s="334"/>
      <c r="W69" s="372"/>
      <c r="X69" s="337"/>
      <c r="Y69" s="372"/>
      <c r="Z69" s="372"/>
      <c r="AA69" s="372"/>
      <c r="AB69" s="342" t="s">
        <v>200</v>
      </c>
      <c r="AC69" s="339"/>
      <c r="AD69" s="339"/>
      <c r="AE69" s="339"/>
      <c r="AF69" s="339"/>
      <c r="AG69" s="339"/>
      <c r="AH69" s="339"/>
      <c r="AI69" s="339"/>
      <c r="AJ69" s="339"/>
      <c r="AK69" s="339"/>
      <c r="AL69" s="339"/>
      <c r="AM69" s="340"/>
      <c r="AN69" s="340"/>
      <c r="AO69" s="340"/>
      <c r="AP69" s="340"/>
      <c r="AQ69" s="340"/>
      <c r="AR69" s="340"/>
      <c r="AS69" s="340"/>
      <c r="AT69" s="340"/>
      <c r="AU69" s="340"/>
      <c r="AV69" s="340"/>
      <c r="AW69" s="340"/>
      <c r="AX69" s="340">
        <f t="shared" si="15"/>
        <v>0</v>
      </c>
      <c r="AY69" s="341">
        <f>+AD69+AG69+AJ69+AM69+AP69+AS69+AV69</f>
        <v>0</v>
      </c>
      <c r="AZ69" s="325">
        <f t="shared" si="1"/>
        <v>0</v>
      </c>
      <c r="BA69" s="326">
        <f t="shared" si="2"/>
        <v>0</v>
      </c>
      <c r="BB69" s="326">
        <f t="shared" si="2"/>
        <v>0</v>
      </c>
      <c r="BC69" s="326">
        <f t="shared" si="3"/>
        <v>0</v>
      </c>
      <c r="BD69" s="327">
        <f>+'[2]Metas'!S69:S84-S69</f>
        <v>0</v>
      </c>
      <c r="BE69" s="326">
        <f>+'[2]Metas'!T69:T84-T69</f>
        <v>0</v>
      </c>
      <c r="BF69" s="326">
        <f>+'[2]Metas'!U69:U84-U69</f>
        <v>0</v>
      </c>
      <c r="BG69" s="326">
        <f>+'[2]Metas'!V69:V84-V69</f>
        <v>0</v>
      </c>
      <c r="BH69" s="295"/>
      <c r="BI69" s="295"/>
      <c r="BJ69" s="295"/>
      <c r="BK69" s="328"/>
      <c r="BL69" s="328"/>
      <c r="BM69" s="328"/>
      <c r="BN69" s="328"/>
      <c r="BO69" s="328"/>
      <c r="BP69" s="328"/>
      <c r="BT69" s="295"/>
      <c r="BU69" s="295"/>
      <c r="BV69" s="295"/>
      <c r="BW69" s="295"/>
      <c r="BX69" s="295"/>
      <c r="BY69" s="295"/>
      <c r="BZ69" s="295"/>
      <c r="CA69" s="295"/>
      <c r="CB69" s="295"/>
      <c r="CC69" s="295"/>
      <c r="CD69" s="295"/>
      <c r="CE69" s="295"/>
      <c r="CF69" s="295"/>
      <c r="CG69" s="295"/>
      <c r="CH69" s="295"/>
      <c r="CI69" s="295"/>
      <c r="CJ69" s="295"/>
      <c r="CK69" s="295"/>
    </row>
    <row r="70" spans="1:89" s="298" customFormat="1" ht="16.5" customHeight="1">
      <c r="A70" s="308"/>
      <c r="B70" s="308"/>
      <c r="C70" s="308"/>
      <c r="D70" s="308"/>
      <c r="E70" s="308"/>
      <c r="F70" s="308"/>
      <c r="G70" s="309"/>
      <c r="H70" s="329"/>
      <c r="I70" s="383"/>
      <c r="J70" s="370"/>
      <c r="K70" s="331"/>
      <c r="L70" s="370"/>
      <c r="M70" s="383"/>
      <c r="N70" s="384"/>
      <c r="O70" s="385"/>
      <c r="P70" s="386"/>
      <c r="Q70" s="334"/>
      <c r="R70" s="334"/>
      <c r="S70" s="335"/>
      <c r="T70" s="334"/>
      <c r="U70" s="334"/>
      <c r="V70" s="334"/>
      <c r="W70" s="372"/>
      <c r="X70" s="337"/>
      <c r="Y70" s="372"/>
      <c r="Z70" s="372"/>
      <c r="AA70" s="372"/>
      <c r="AB70" s="343" t="s">
        <v>201</v>
      </c>
      <c r="AC70" s="344">
        <f aca="true" t="shared" si="17" ref="AC70:AY70">SUM(AC64:AC69)</f>
        <v>0</v>
      </c>
      <c r="AD70" s="344">
        <f t="shared" si="17"/>
        <v>0</v>
      </c>
      <c r="AE70" s="344"/>
      <c r="AF70" s="344">
        <f t="shared" si="17"/>
        <v>0</v>
      </c>
      <c r="AG70" s="344">
        <f t="shared" si="17"/>
        <v>0</v>
      </c>
      <c r="AH70" s="344"/>
      <c r="AI70" s="344">
        <f t="shared" si="17"/>
        <v>0</v>
      </c>
      <c r="AJ70" s="344">
        <f t="shared" si="17"/>
        <v>0</v>
      </c>
      <c r="AK70" s="344"/>
      <c r="AL70" s="344">
        <f t="shared" si="17"/>
        <v>0</v>
      </c>
      <c r="AM70" s="345">
        <f t="shared" si="17"/>
        <v>0</v>
      </c>
      <c r="AN70" s="345"/>
      <c r="AO70" s="345">
        <f t="shared" si="17"/>
        <v>0</v>
      </c>
      <c r="AP70" s="345">
        <f t="shared" si="17"/>
        <v>0</v>
      </c>
      <c r="AQ70" s="345"/>
      <c r="AR70" s="345">
        <f t="shared" si="17"/>
        <v>0</v>
      </c>
      <c r="AS70" s="345">
        <f t="shared" si="17"/>
        <v>0</v>
      </c>
      <c r="AT70" s="345"/>
      <c r="AU70" s="345">
        <f t="shared" si="17"/>
        <v>0</v>
      </c>
      <c r="AV70" s="345">
        <f t="shared" si="17"/>
        <v>0</v>
      </c>
      <c r="AW70" s="345"/>
      <c r="AX70" s="345">
        <f t="shared" si="17"/>
        <v>0</v>
      </c>
      <c r="AY70" s="346">
        <f t="shared" si="17"/>
        <v>0</v>
      </c>
      <c r="AZ70" s="325">
        <f t="shared" si="1"/>
        <v>0</v>
      </c>
      <c r="BA70" s="326">
        <f t="shared" si="2"/>
        <v>0</v>
      </c>
      <c r="BB70" s="326">
        <f t="shared" si="2"/>
        <v>0</v>
      </c>
      <c r="BC70" s="326">
        <f t="shared" si="3"/>
        <v>0</v>
      </c>
      <c r="BD70" s="327">
        <f>+'[2]Metas'!S70:S85-S70</f>
        <v>0</v>
      </c>
      <c r="BE70" s="326">
        <f>+'[2]Metas'!T70:T85-T70</f>
        <v>0</v>
      </c>
      <c r="BF70" s="326">
        <f>+'[2]Metas'!U70:U85-U70</f>
        <v>0</v>
      </c>
      <c r="BG70" s="326">
        <f>+'[2]Metas'!V70:V85-V70</f>
        <v>0</v>
      </c>
      <c r="BH70" s="295"/>
      <c r="BI70" s="295"/>
      <c r="BJ70" s="295"/>
      <c r="BK70" s="328"/>
      <c r="BL70" s="328"/>
      <c r="BM70" s="328"/>
      <c r="BN70" s="328"/>
      <c r="BO70" s="328"/>
      <c r="BP70" s="328"/>
      <c r="BT70" s="295"/>
      <c r="BU70" s="295"/>
      <c r="BV70" s="295"/>
      <c r="BW70" s="295"/>
      <c r="BX70" s="295"/>
      <c r="BY70" s="295"/>
      <c r="BZ70" s="295"/>
      <c r="CA70" s="295"/>
      <c r="CB70" s="295"/>
      <c r="CC70" s="295"/>
      <c r="CD70" s="295"/>
      <c r="CE70" s="295"/>
      <c r="CF70" s="295"/>
      <c r="CG70" s="295"/>
      <c r="CH70" s="295"/>
      <c r="CI70" s="295"/>
      <c r="CJ70" s="295"/>
      <c r="CK70" s="295"/>
    </row>
    <row r="71" spans="1:89" s="298" customFormat="1" ht="16.5" customHeight="1">
      <c r="A71" s="308"/>
      <c r="B71" s="308"/>
      <c r="C71" s="308"/>
      <c r="D71" s="308"/>
      <c r="E71" s="308"/>
      <c r="F71" s="308"/>
      <c r="G71" s="309"/>
      <c r="H71" s="329"/>
      <c r="I71" s="383"/>
      <c r="J71" s="370"/>
      <c r="K71" s="331"/>
      <c r="L71" s="370"/>
      <c r="M71" s="383"/>
      <c r="N71" s="384"/>
      <c r="O71" s="385"/>
      <c r="P71" s="386"/>
      <c r="Q71" s="334"/>
      <c r="R71" s="334"/>
      <c r="S71" s="335"/>
      <c r="T71" s="334"/>
      <c r="U71" s="334"/>
      <c r="V71" s="334"/>
      <c r="W71" s="372"/>
      <c r="X71" s="337"/>
      <c r="Y71" s="372"/>
      <c r="Z71" s="372"/>
      <c r="AA71" s="372"/>
      <c r="AB71" s="338" t="s">
        <v>202</v>
      </c>
      <c r="AC71" s="339"/>
      <c r="AD71" s="339"/>
      <c r="AE71" s="339"/>
      <c r="AF71" s="339"/>
      <c r="AG71" s="339"/>
      <c r="AH71" s="339"/>
      <c r="AI71" s="339"/>
      <c r="AJ71" s="339"/>
      <c r="AK71" s="339"/>
      <c r="AL71" s="339"/>
      <c r="AM71" s="340"/>
      <c r="AN71" s="340"/>
      <c r="AO71" s="340"/>
      <c r="AP71" s="340"/>
      <c r="AQ71" s="340"/>
      <c r="AR71" s="340"/>
      <c r="AS71" s="340"/>
      <c r="AT71" s="340"/>
      <c r="AU71" s="340"/>
      <c r="AV71" s="340"/>
      <c r="AW71" s="340"/>
      <c r="AX71" s="340">
        <f>+AC71+AF71+AI71+AL71+AO71+AR71+AU71</f>
        <v>0</v>
      </c>
      <c r="AY71" s="341">
        <f aca="true" t="shared" si="18" ref="AY71:AY77">+AD71+AG71+AJ71+AM71+AP71+AS71+AV71</f>
        <v>0</v>
      </c>
      <c r="AZ71" s="325">
        <f t="shared" si="1"/>
        <v>0</v>
      </c>
      <c r="BA71" s="326">
        <f t="shared" si="2"/>
        <v>0</v>
      </c>
      <c r="BB71" s="326">
        <f t="shared" si="2"/>
        <v>0</v>
      </c>
      <c r="BC71" s="326">
        <f t="shared" si="3"/>
        <v>0</v>
      </c>
      <c r="BD71" s="327">
        <f>+'[2]Metas'!S71:S86-S71</f>
        <v>0</v>
      </c>
      <c r="BE71" s="326">
        <f>+'[2]Metas'!T71:T86-T71</f>
        <v>0</v>
      </c>
      <c r="BF71" s="326">
        <f>+'[2]Metas'!U71:U86-U71</f>
        <v>0</v>
      </c>
      <c r="BG71" s="326">
        <f>+'[2]Metas'!V71:V86-V71</f>
        <v>0</v>
      </c>
      <c r="BH71" s="295"/>
      <c r="BI71" s="295"/>
      <c r="BJ71" s="295"/>
      <c r="BK71" s="328"/>
      <c r="BL71" s="328"/>
      <c r="BM71" s="328"/>
      <c r="BN71" s="328"/>
      <c r="BO71" s="328"/>
      <c r="BP71" s="328"/>
      <c r="BT71" s="295"/>
      <c r="BU71" s="295"/>
      <c r="BV71" s="295"/>
      <c r="BW71" s="295"/>
      <c r="BX71" s="295"/>
      <c r="BY71" s="295"/>
      <c r="BZ71" s="295"/>
      <c r="CA71" s="295"/>
      <c r="CB71" s="295"/>
      <c r="CC71" s="295"/>
      <c r="CD71" s="295"/>
      <c r="CE71" s="295"/>
      <c r="CF71" s="295"/>
      <c r="CG71" s="295"/>
      <c r="CH71" s="295"/>
      <c r="CI71" s="295"/>
      <c r="CJ71" s="295"/>
      <c r="CK71" s="295"/>
    </row>
    <row r="72" spans="1:89" s="298" customFormat="1" ht="16.5" customHeight="1">
      <c r="A72" s="308"/>
      <c r="B72" s="308"/>
      <c r="C72" s="308"/>
      <c r="D72" s="308"/>
      <c r="E72" s="308"/>
      <c r="F72" s="308"/>
      <c r="G72" s="309"/>
      <c r="H72" s="329"/>
      <c r="I72" s="383"/>
      <c r="J72" s="370"/>
      <c r="K72" s="331"/>
      <c r="L72" s="370"/>
      <c r="M72" s="383"/>
      <c r="N72" s="384"/>
      <c r="O72" s="385"/>
      <c r="P72" s="386"/>
      <c r="Q72" s="334"/>
      <c r="R72" s="334"/>
      <c r="S72" s="335"/>
      <c r="T72" s="334"/>
      <c r="U72" s="334"/>
      <c r="V72" s="334"/>
      <c r="W72" s="372"/>
      <c r="X72" s="337"/>
      <c r="Y72" s="372"/>
      <c r="Z72" s="372"/>
      <c r="AA72" s="372"/>
      <c r="AB72" s="338" t="s">
        <v>203</v>
      </c>
      <c r="AC72" s="339"/>
      <c r="AD72" s="339"/>
      <c r="AE72" s="339"/>
      <c r="AF72" s="339"/>
      <c r="AG72" s="339"/>
      <c r="AH72" s="339"/>
      <c r="AI72" s="339"/>
      <c r="AJ72" s="339"/>
      <c r="AK72" s="339"/>
      <c r="AL72" s="339"/>
      <c r="AM72" s="340"/>
      <c r="AN72" s="340"/>
      <c r="AO72" s="340"/>
      <c r="AP72" s="340"/>
      <c r="AQ72" s="340"/>
      <c r="AR72" s="340"/>
      <c r="AS72" s="340"/>
      <c r="AT72" s="340"/>
      <c r="AU72" s="340"/>
      <c r="AV72" s="340"/>
      <c r="AW72" s="340"/>
      <c r="AX72" s="340">
        <f aca="true" t="shared" si="19" ref="AX72:AX77">+AC72+AF72+AI72+AL72+AO72+AR72+AU72</f>
        <v>0</v>
      </c>
      <c r="AY72" s="341">
        <f t="shared" si="18"/>
        <v>0</v>
      </c>
      <c r="AZ72" s="325">
        <f t="shared" si="1"/>
        <v>0</v>
      </c>
      <c r="BA72" s="326">
        <f t="shared" si="2"/>
        <v>0</v>
      </c>
      <c r="BB72" s="326">
        <f t="shared" si="2"/>
        <v>0</v>
      </c>
      <c r="BC72" s="326">
        <f t="shared" si="3"/>
        <v>0</v>
      </c>
      <c r="BD72" s="327">
        <f>+'[2]Metas'!S72:S87-S72</f>
        <v>0</v>
      </c>
      <c r="BE72" s="326">
        <f>+'[2]Metas'!T72:T87-T72</f>
        <v>0</v>
      </c>
      <c r="BF72" s="326">
        <f>+'[2]Metas'!U72:U87-U72</f>
        <v>0</v>
      </c>
      <c r="BG72" s="326">
        <f>+'[2]Metas'!V72:V87-V72</f>
        <v>0</v>
      </c>
      <c r="BH72" s="295"/>
      <c r="BI72" s="295"/>
      <c r="BJ72" s="295"/>
      <c r="BK72" s="328"/>
      <c r="BL72" s="328"/>
      <c r="BM72" s="328"/>
      <c r="BN72" s="328"/>
      <c r="BO72" s="328"/>
      <c r="BP72" s="328"/>
      <c r="BT72" s="295"/>
      <c r="BU72" s="295"/>
      <c r="BV72" s="295"/>
      <c r="BW72" s="295"/>
      <c r="BX72" s="295"/>
      <c r="BY72" s="295"/>
      <c r="BZ72" s="295"/>
      <c r="CA72" s="295"/>
      <c r="CB72" s="295"/>
      <c r="CC72" s="295"/>
      <c r="CD72" s="295"/>
      <c r="CE72" s="295"/>
      <c r="CF72" s="295"/>
      <c r="CG72" s="295"/>
      <c r="CH72" s="295"/>
      <c r="CI72" s="295"/>
      <c r="CJ72" s="295"/>
      <c r="CK72" s="295"/>
    </row>
    <row r="73" spans="1:89" s="298" customFormat="1" ht="16.5" customHeight="1">
      <c r="A73" s="308"/>
      <c r="B73" s="308"/>
      <c r="C73" s="308"/>
      <c r="D73" s="308"/>
      <c r="E73" s="308"/>
      <c r="F73" s="308"/>
      <c r="G73" s="309"/>
      <c r="H73" s="329"/>
      <c r="I73" s="383"/>
      <c r="J73" s="370"/>
      <c r="K73" s="331"/>
      <c r="L73" s="370"/>
      <c r="M73" s="383"/>
      <c r="N73" s="384"/>
      <c r="O73" s="385"/>
      <c r="P73" s="386"/>
      <c r="Q73" s="334"/>
      <c r="R73" s="334"/>
      <c r="S73" s="335"/>
      <c r="T73" s="334"/>
      <c r="U73" s="334"/>
      <c r="V73" s="334"/>
      <c r="W73" s="372"/>
      <c r="X73" s="337"/>
      <c r="Y73" s="372"/>
      <c r="Z73" s="372"/>
      <c r="AA73" s="372"/>
      <c r="AB73" s="342" t="s">
        <v>204</v>
      </c>
      <c r="AC73" s="339"/>
      <c r="AD73" s="339"/>
      <c r="AE73" s="339"/>
      <c r="AF73" s="339"/>
      <c r="AG73" s="339"/>
      <c r="AH73" s="339"/>
      <c r="AI73" s="339"/>
      <c r="AJ73" s="339"/>
      <c r="AK73" s="339"/>
      <c r="AL73" s="339"/>
      <c r="AM73" s="340"/>
      <c r="AN73" s="340"/>
      <c r="AO73" s="340"/>
      <c r="AP73" s="340"/>
      <c r="AQ73" s="340"/>
      <c r="AR73" s="340"/>
      <c r="AS73" s="340"/>
      <c r="AT73" s="340"/>
      <c r="AU73" s="340"/>
      <c r="AV73" s="340"/>
      <c r="AW73" s="340"/>
      <c r="AX73" s="340">
        <f t="shared" si="19"/>
        <v>0</v>
      </c>
      <c r="AY73" s="341">
        <f t="shared" si="18"/>
        <v>0</v>
      </c>
      <c r="AZ73" s="325">
        <f t="shared" si="1"/>
        <v>0</v>
      </c>
      <c r="BA73" s="326">
        <f t="shared" si="2"/>
        <v>0</v>
      </c>
      <c r="BB73" s="326">
        <f t="shared" si="2"/>
        <v>0</v>
      </c>
      <c r="BC73" s="326">
        <f t="shared" si="3"/>
        <v>0</v>
      </c>
      <c r="BD73" s="327">
        <f>+'[2]Metas'!S73:S88-S73</f>
        <v>0</v>
      </c>
      <c r="BE73" s="326">
        <f>+'[2]Metas'!T73:T88-T73</f>
        <v>0</v>
      </c>
      <c r="BF73" s="326">
        <f>+'[2]Metas'!U73:U88-U73</f>
        <v>0</v>
      </c>
      <c r="BG73" s="326">
        <f>+'[2]Metas'!V73:V88-V73</f>
        <v>0</v>
      </c>
      <c r="BH73" s="295"/>
      <c r="BI73" s="295"/>
      <c r="BJ73" s="295"/>
      <c r="BK73" s="328"/>
      <c r="BL73" s="328"/>
      <c r="BM73" s="328"/>
      <c r="BN73" s="328"/>
      <c r="BO73" s="328"/>
      <c r="BP73" s="328"/>
      <c r="BT73" s="295"/>
      <c r="BU73" s="295"/>
      <c r="BV73" s="295"/>
      <c r="BW73" s="295"/>
      <c r="BX73" s="295"/>
      <c r="BY73" s="295"/>
      <c r="BZ73" s="295"/>
      <c r="CA73" s="295"/>
      <c r="CB73" s="295"/>
      <c r="CC73" s="295"/>
      <c r="CD73" s="295"/>
      <c r="CE73" s="295"/>
      <c r="CF73" s="295"/>
      <c r="CG73" s="295"/>
      <c r="CH73" s="295"/>
      <c r="CI73" s="295"/>
      <c r="CJ73" s="295"/>
      <c r="CK73" s="295"/>
    </row>
    <row r="74" spans="1:89" s="298" customFormat="1" ht="16.5" customHeight="1">
      <c r="A74" s="308"/>
      <c r="B74" s="308"/>
      <c r="C74" s="308"/>
      <c r="D74" s="308"/>
      <c r="E74" s="308"/>
      <c r="F74" s="308"/>
      <c r="G74" s="309"/>
      <c r="H74" s="329"/>
      <c r="I74" s="383"/>
      <c r="J74" s="370"/>
      <c r="K74" s="331"/>
      <c r="L74" s="370"/>
      <c r="M74" s="383"/>
      <c r="N74" s="384"/>
      <c r="O74" s="385"/>
      <c r="P74" s="386"/>
      <c r="Q74" s="334"/>
      <c r="R74" s="334"/>
      <c r="S74" s="335"/>
      <c r="T74" s="334"/>
      <c r="U74" s="334"/>
      <c r="V74" s="334"/>
      <c r="W74" s="372"/>
      <c r="X74" s="337"/>
      <c r="Y74" s="372"/>
      <c r="Z74" s="372"/>
      <c r="AA74" s="372"/>
      <c r="AB74" s="342" t="s">
        <v>205</v>
      </c>
      <c r="AC74" s="339"/>
      <c r="AD74" s="339"/>
      <c r="AE74" s="339"/>
      <c r="AF74" s="339"/>
      <c r="AG74" s="339"/>
      <c r="AH74" s="339"/>
      <c r="AI74" s="339"/>
      <c r="AJ74" s="339"/>
      <c r="AK74" s="339"/>
      <c r="AL74" s="339"/>
      <c r="AM74" s="340"/>
      <c r="AN74" s="340"/>
      <c r="AO74" s="340"/>
      <c r="AP74" s="340"/>
      <c r="AQ74" s="340"/>
      <c r="AR74" s="340"/>
      <c r="AS74" s="340"/>
      <c r="AT74" s="340"/>
      <c r="AU74" s="340"/>
      <c r="AV74" s="340"/>
      <c r="AW74" s="340"/>
      <c r="AX74" s="340">
        <f t="shared" si="19"/>
        <v>0</v>
      </c>
      <c r="AY74" s="341">
        <f t="shared" si="18"/>
        <v>0</v>
      </c>
      <c r="AZ74" s="325">
        <f t="shared" si="1"/>
        <v>0</v>
      </c>
      <c r="BA74" s="326">
        <f t="shared" si="2"/>
        <v>0</v>
      </c>
      <c r="BB74" s="326">
        <f t="shared" si="2"/>
        <v>0</v>
      </c>
      <c r="BC74" s="326">
        <f t="shared" si="3"/>
        <v>0</v>
      </c>
      <c r="BD74" s="327">
        <f>+'[2]Metas'!S74:S89-S74</f>
        <v>0</v>
      </c>
      <c r="BE74" s="326">
        <f>+'[2]Metas'!T74:T89-T74</f>
        <v>0</v>
      </c>
      <c r="BF74" s="326">
        <f>+'[2]Metas'!U74:U89-U74</f>
        <v>0</v>
      </c>
      <c r="BG74" s="326">
        <f>+'[2]Metas'!V74:V89-V74</f>
        <v>0</v>
      </c>
      <c r="BH74" s="295"/>
      <c r="BI74" s="295"/>
      <c r="BJ74" s="295"/>
      <c r="BK74" s="328"/>
      <c r="BL74" s="328"/>
      <c r="BM74" s="328"/>
      <c r="BN74" s="328"/>
      <c r="BO74" s="328"/>
      <c r="BP74" s="328"/>
      <c r="BT74" s="295"/>
      <c r="BU74" s="295"/>
      <c r="BV74" s="295"/>
      <c r="BW74" s="295"/>
      <c r="BX74" s="295"/>
      <c r="BY74" s="295"/>
      <c r="BZ74" s="295"/>
      <c r="CA74" s="295"/>
      <c r="CB74" s="295"/>
      <c r="CC74" s="295"/>
      <c r="CD74" s="295"/>
      <c r="CE74" s="295"/>
      <c r="CF74" s="295"/>
      <c r="CG74" s="295"/>
      <c r="CH74" s="295"/>
      <c r="CI74" s="295"/>
      <c r="CJ74" s="295"/>
      <c r="CK74" s="295"/>
    </row>
    <row r="75" spans="1:89" s="298" customFormat="1" ht="16.5" customHeight="1">
      <c r="A75" s="308"/>
      <c r="B75" s="308"/>
      <c r="C75" s="308"/>
      <c r="D75" s="308"/>
      <c r="E75" s="308"/>
      <c r="F75" s="308"/>
      <c r="G75" s="309"/>
      <c r="H75" s="329"/>
      <c r="I75" s="383"/>
      <c r="J75" s="370"/>
      <c r="K75" s="331"/>
      <c r="L75" s="370"/>
      <c r="M75" s="383"/>
      <c r="N75" s="384"/>
      <c r="O75" s="385"/>
      <c r="P75" s="386"/>
      <c r="Q75" s="334"/>
      <c r="R75" s="334"/>
      <c r="S75" s="335"/>
      <c r="T75" s="334"/>
      <c r="U75" s="334"/>
      <c r="V75" s="334"/>
      <c r="W75" s="372"/>
      <c r="X75" s="337"/>
      <c r="Y75" s="372"/>
      <c r="Z75" s="372"/>
      <c r="AA75" s="372"/>
      <c r="AB75" s="342" t="s">
        <v>206</v>
      </c>
      <c r="AC75" s="339"/>
      <c r="AD75" s="339"/>
      <c r="AE75" s="339"/>
      <c r="AF75" s="339"/>
      <c r="AG75" s="339"/>
      <c r="AH75" s="339"/>
      <c r="AI75" s="339"/>
      <c r="AJ75" s="339"/>
      <c r="AK75" s="339"/>
      <c r="AL75" s="339"/>
      <c r="AM75" s="340"/>
      <c r="AN75" s="340"/>
      <c r="AO75" s="340"/>
      <c r="AP75" s="340"/>
      <c r="AQ75" s="340"/>
      <c r="AR75" s="340"/>
      <c r="AS75" s="340"/>
      <c r="AT75" s="340"/>
      <c r="AU75" s="340"/>
      <c r="AV75" s="340"/>
      <c r="AW75" s="340"/>
      <c r="AX75" s="340">
        <f t="shared" si="19"/>
        <v>0</v>
      </c>
      <c r="AY75" s="341">
        <f t="shared" si="18"/>
        <v>0</v>
      </c>
      <c r="AZ75" s="325">
        <f t="shared" si="1"/>
        <v>0</v>
      </c>
      <c r="BA75" s="326">
        <f t="shared" si="2"/>
        <v>0</v>
      </c>
      <c r="BB75" s="326">
        <f t="shared" si="2"/>
        <v>0</v>
      </c>
      <c r="BC75" s="326">
        <f t="shared" si="3"/>
        <v>0</v>
      </c>
      <c r="BD75" s="327">
        <f>+'[2]Metas'!S75:S90-S75</f>
        <v>0</v>
      </c>
      <c r="BE75" s="326">
        <f>+'[2]Metas'!T75:T90-T75</f>
        <v>0</v>
      </c>
      <c r="BF75" s="326">
        <f>+'[2]Metas'!U75:U90-U75</f>
        <v>0</v>
      </c>
      <c r="BG75" s="326">
        <f>+'[2]Metas'!V75:V90-V75</f>
        <v>0</v>
      </c>
      <c r="BH75" s="295"/>
      <c r="BI75" s="295"/>
      <c r="BJ75" s="295"/>
      <c r="BK75" s="328"/>
      <c r="BL75" s="328"/>
      <c r="BM75" s="328"/>
      <c r="BN75" s="328"/>
      <c r="BO75" s="328"/>
      <c r="BP75" s="328"/>
      <c r="BT75" s="295"/>
      <c r="BU75" s="295"/>
      <c r="BV75" s="295"/>
      <c r="BW75" s="295"/>
      <c r="BX75" s="295"/>
      <c r="BY75" s="295"/>
      <c r="BZ75" s="295"/>
      <c r="CA75" s="295"/>
      <c r="CB75" s="295"/>
      <c r="CC75" s="295"/>
      <c r="CD75" s="295"/>
      <c r="CE75" s="295"/>
      <c r="CF75" s="295"/>
      <c r="CG75" s="295"/>
      <c r="CH75" s="295"/>
      <c r="CI75" s="295"/>
      <c r="CJ75" s="295"/>
      <c r="CK75" s="295"/>
    </row>
    <row r="76" spans="1:89" s="298" customFormat="1" ht="16.5" customHeight="1">
      <c r="A76" s="308"/>
      <c r="B76" s="308"/>
      <c r="C76" s="308"/>
      <c r="D76" s="308"/>
      <c r="E76" s="308"/>
      <c r="F76" s="308"/>
      <c r="G76" s="309"/>
      <c r="H76" s="329"/>
      <c r="I76" s="383"/>
      <c r="J76" s="370"/>
      <c r="K76" s="331"/>
      <c r="L76" s="370"/>
      <c r="M76" s="383"/>
      <c r="N76" s="384"/>
      <c r="O76" s="385"/>
      <c r="P76" s="386"/>
      <c r="Q76" s="334"/>
      <c r="R76" s="334"/>
      <c r="S76" s="335"/>
      <c r="T76" s="334"/>
      <c r="U76" s="334"/>
      <c r="V76" s="334"/>
      <c r="W76" s="372"/>
      <c r="X76" s="337"/>
      <c r="Y76" s="372"/>
      <c r="Z76" s="372"/>
      <c r="AA76" s="372"/>
      <c r="AB76" s="342" t="s">
        <v>207</v>
      </c>
      <c r="AC76" s="339"/>
      <c r="AD76" s="339"/>
      <c r="AE76" s="339"/>
      <c r="AF76" s="339"/>
      <c r="AG76" s="339"/>
      <c r="AH76" s="339"/>
      <c r="AI76" s="339"/>
      <c r="AJ76" s="339"/>
      <c r="AK76" s="339"/>
      <c r="AL76" s="339"/>
      <c r="AM76" s="340"/>
      <c r="AN76" s="340"/>
      <c r="AO76" s="340"/>
      <c r="AP76" s="340"/>
      <c r="AQ76" s="340"/>
      <c r="AR76" s="340"/>
      <c r="AS76" s="340"/>
      <c r="AT76" s="340"/>
      <c r="AU76" s="340"/>
      <c r="AV76" s="340"/>
      <c r="AW76" s="340"/>
      <c r="AX76" s="340">
        <f t="shared" si="19"/>
        <v>0</v>
      </c>
      <c r="AY76" s="341">
        <f t="shared" si="18"/>
        <v>0</v>
      </c>
      <c r="AZ76" s="325">
        <f t="shared" si="1"/>
        <v>0</v>
      </c>
      <c r="BA76" s="326">
        <f t="shared" si="2"/>
        <v>0</v>
      </c>
      <c r="BB76" s="326">
        <f t="shared" si="2"/>
        <v>0</v>
      </c>
      <c r="BC76" s="326">
        <f t="shared" si="3"/>
        <v>0</v>
      </c>
      <c r="BD76" s="327">
        <f>+'[2]Metas'!S76:S91-S76</f>
        <v>0</v>
      </c>
      <c r="BE76" s="326">
        <f>+'[2]Metas'!T76:T91-T76</f>
        <v>0</v>
      </c>
      <c r="BF76" s="326">
        <f>+'[2]Metas'!U76:U91-U76</f>
        <v>0</v>
      </c>
      <c r="BG76" s="326">
        <f>+'[2]Metas'!V76:V91-V76</f>
        <v>0</v>
      </c>
      <c r="BH76" s="295"/>
      <c r="BI76" s="295"/>
      <c r="BJ76" s="295"/>
      <c r="BK76" s="328"/>
      <c r="BL76" s="328"/>
      <c r="BM76" s="328"/>
      <c r="BN76" s="328"/>
      <c r="BO76" s="328"/>
      <c r="BP76" s="328"/>
      <c r="BT76" s="295"/>
      <c r="BU76" s="295"/>
      <c r="BV76" s="295"/>
      <c r="BW76" s="295"/>
      <c r="BX76" s="295"/>
      <c r="BY76" s="295"/>
      <c r="BZ76" s="295"/>
      <c r="CA76" s="295"/>
      <c r="CB76" s="295"/>
      <c r="CC76" s="295"/>
      <c r="CD76" s="295"/>
      <c r="CE76" s="295"/>
      <c r="CF76" s="295"/>
      <c r="CG76" s="295"/>
      <c r="CH76" s="295"/>
      <c r="CI76" s="295"/>
      <c r="CJ76" s="295"/>
      <c r="CK76" s="295"/>
    </row>
    <row r="77" spans="1:89" s="298" customFormat="1" ht="16.5" customHeight="1">
      <c r="A77" s="308"/>
      <c r="B77" s="308"/>
      <c r="C77" s="308"/>
      <c r="D77" s="308"/>
      <c r="E77" s="308"/>
      <c r="F77" s="308"/>
      <c r="G77" s="309"/>
      <c r="H77" s="329"/>
      <c r="I77" s="383"/>
      <c r="J77" s="370"/>
      <c r="K77" s="331"/>
      <c r="L77" s="370"/>
      <c r="M77" s="383"/>
      <c r="N77" s="384"/>
      <c r="O77" s="385"/>
      <c r="P77" s="386"/>
      <c r="Q77" s="334"/>
      <c r="R77" s="334"/>
      <c r="S77" s="335"/>
      <c r="T77" s="334"/>
      <c r="U77" s="334"/>
      <c r="V77" s="334"/>
      <c r="W77" s="372"/>
      <c r="X77" s="337"/>
      <c r="Y77" s="372"/>
      <c r="Z77" s="372"/>
      <c r="AA77" s="372"/>
      <c r="AB77" s="342" t="s">
        <v>208</v>
      </c>
      <c r="AC77" s="339"/>
      <c r="AD77" s="339"/>
      <c r="AE77" s="339"/>
      <c r="AF77" s="339"/>
      <c r="AG77" s="339"/>
      <c r="AH77" s="339"/>
      <c r="AI77" s="339"/>
      <c r="AJ77" s="339"/>
      <c r="AK77" s="339"/>
      <c r="AL77" s="339"/>
      <c r="AM77" s="340"/>
      <c r="AN77" s="340"/>
      <c r="AO77" s="340"/>
      <c r="AP77" s="340"/>
      <c r="AQ77" s="340"/>
      <c r="AR77" s="340"/>
      <c r="AS77" s="340"/>
      <c r="AT77" s="340"/>
      <c r="AU77" s="340"/>
      <c r="AV77" s="340"/>
      <c r="AW77" s="340"/>
      <c r="AX77" s="340">
        <f t="shared" si="19"/>
        <v>0</v>
      </c>
      <c r="AY77" s="341">
        <f t="shared" si="18"/>
        <v>0</v>
      </c>
      <c r="AZ77" s="325">
        <f t="shared" si="1"/>
        <v>0</v>
      </c>
      <c r="BA77" s="326">
        <f t="shared" si="2"/>
        <v>0</v>
      </c>
      <c r="BB77" s="326">
        <f t="shared" si="2"/>
        <v>0</v>
      </c>
      <c r="BC77" s="326">
        <f t="shared" si="3"/>
        <v>0</v>
      </c>
      <c r="BD77" s="327">
        <f>+'[2]Metas'!S77:S92-S77</f>
        <v>0</v>
      </c>
      <c r="BE77" s="326">
        <f>+'[2]Metas'!T77:T92-T77</f>
        <v>0</v>
      </c>
      <c r="BF77" s="326">
        <f>+'[2]Metas'!U77:U92-U77</f>
        <v>0</v>
      </c>
      <c r="BG77" s="326">
        <f>+'[2]Metas'!V77:V92-V77</f>
        <v>0</v>
      </c>
      <c r="BH77" s="295"/>
      <c r="BI77" s="295"/>
      <c r="BJ77" s="295"/>
      <c r="BK77" s="328"/>
      <c r="BL77" s="328"/>
      <c r="BM77" s="328"/>
      <c r="BN77" s="328"/>
      <c r="BO77" s="328"/>
      <c r="BP77" s="328"/>
      <c r="BT77" s="295"/>
      <c r="BU77" s="295"/>
      <c r="BV77" s="295"/>
      <c r="BW77" s="295"/>
      <c r="BX77" s="295"/>
      <c r="BY77" s="295"/>
      <c r="BZ77" s="295"/>
      <c r="CA77" s="295"/>
      <c r="CB77" s="295"/>
      <c r="CC77" s="295"/>
      <c r="CD77" s="295"/>
      <c r="CE77" s="295"/>
      <c r="CF77" s="295"/>
      <c r="CG77" s="295"/>
      <c r="CH77" s="295"/>
      <c r="CI77" s="295"/>
      <c r="CJ77" s="295"/>
      <c r="CK77" s="295"/>
    </row>
    <row r="78" spans="1:89" s="298" customFormat="1" ht="16.5" customHeight="1">
      <c r="A78" s="308"/>
      <c r="B78" s="308"/>
      <c r="C78" s="308"/>
      <c r="D78" s="308"/>
      <c r="E78" s="308"/>
      <c r="F78" s="308"/>
      <c r="G78" s="309"/>
      <c r="H78" s="329"/>
      <c r="I78" s="383"/>
      <c r="J78" s="370"/>
      <c r="K78" s="331"/>
      <c r="L78" s="370"/>
      <c r="M78" s="383"/>
      <c r="N78" s="384"/>
      <c r="O78" s="385"/>
      <c r="P78" s="386"/>
      <c r="Q78" s="334"/>
      <c r="R78" s="334"/>
      <c r="S78" s="335"/>
      <c r="T78" s="334"/>
      <c r="U78" s="334"/>
      <c r="V78" s="334"/>
      <c r="W78" s="372"/>
      <c r="X78" s="337"/>
      <c r="Y78" s="372"/>
      <c r="Z78" s="372"/>
      <c r="AA78" s="372"/>
      <c r="AB78" s="343" t="s">
        <v>209</v>
      </c>
      <c r="AC78" s="344">
        <f aca="true" t="shared" si="20" ref="AC78:AY78">SUM(AC72:AC77)+IF(AC70=0,AC71,AC70)</f>
        <v>0</v>
      </c>
      <c r="AD78" s="344">
        <f t="shared" si="20"/>
        <v>0</v>
      </c>
      <c r="AE78" s="344"/>
      <c r="AF78" s="344">
        <f t="shared" si="20"/>
        <v>0</v>
      </c>
      <c r="AG78" s="344">
        <f t="shared" si="20"/>
        <v>0</v>
      </c>
      <c r="AH78" s="344"/>
      <c r="AI78" s="344">
        <f t="shared" si="20"/>
        <v>0</v>
      </c>
      <c r="AJ78" s="344">
        <f t="shared" si="20"/>
        <v>0</v>
      </c>
      <c r="AK78" s="344"/>
      <c r="AL78" s="344">
        <f t="shared" si="20"/>
        <v>0</v>
      </c>
      <c r="AM78" s="345">
        <f t="shared" si="20"/>
        <v>0</v>
      </c>
      <c r="AN78" s="345"/>
      <c r="AO78" s="345">
        <f t="shared" si="20"/>
        <v>0</v>
      </c>
      <c r="AP78" s="345">
        <f t="shared" si="20"/>
        <v>0</v>
      </c>
      <c r="AQ78" s="345"/>
      <c r="AR78" s="345">
        <f t="shared" si="20"/>
        <v>0</v>
      </c>
      <c r="AS78" s="345">
        <f t="shared" si="20"/>
        <v>0</v>
      </c>
      <c r="AT78" s="345"/>
      <c r="AU78" s="345">
        <f t="shared" si="20"/>
        <v>0</v>
      </c>
      <c r="AV78" s="345">
        <f t="shared" si="20"/>
        <v>0</v>
      </c>
      <c r="AW78" s="345"/>
      <c r="AX78" s="345">
        <f t="shared" si="20"/>
        <v>0</v>
      </c>
      <c r="AY78" s="346">
        <f t="shared" si="20"/>
        <v>0</v>
      </c>
      <c r="AZ78" s="325">
        <f t="shared" si="1"/>
        <v>0</v>
      </c>
      <c r="BA78" s="326">
        <f t="shared" si="2"/>
        <v>0</v>
      </c>
      <c r="BB78" s="326">
        <f t="shared" si="2"/>
        <v>0</v>
      </c>
      <c r="BC78" s="326">
        <f t="shared" si="3"/>
        <v>0</v>
      </c>
      <c r="BD78" s="327">
        <f>+'[2]Metas'!S78:S93-S78</f>
        <v>0</v>
      </c>
      <c r="BE78" s="326">
        <f>+'[2]Metas'!T78:T93-T78</f>
        <v>0</v>
      </c>
      <c r="BF78" s="326">
        <f>+'[2]Metas'!U78:U93-U78</f>
        <v>0</v>
      </c>
      <c r="BG78" s="326">
        <f>+'[2]Metas'!V78:V93-V78</f>
        <v>0</v>
      </c>
      <c r="BH78" s="295"/>
      <c r="BI78" s="295"/>
      <c r="BJ78" s="295"/>
      <c r="BK78" s="328"/>
      <c r="BL78" s="328"/>
      <c r="BM78" s="328"/>
      <c r="BN78" s="328"/>
      <c r="BO78" s="328"/>
      <c r="BP78" s="328"/>
      <c r="BT78" s="295"/>
      <c r="BU78" s="295"/>
      <c r="BV78" s="295"/>
      <c r="BW78" s="295"/>
      <c r="BX78" s="295"/>
      <c r="BY78" s="295"/>
      <c r="BZ78" s="295"/>
      <c r="CA78" s="295"/>
      <c r="CB78" s="295"/>
      <c r="CC78" s="295"/>
      <c r="CD78" s="295"/>
      <c r="CE78" s="295"/>
      <c r="CF78" s="295"/>
      <c r="CG78" s="295"/>
      <c r="CH78" s="295"/>
      <c r="CI78" s="295"/>
      <c r="CJ78" s="295"/>
      <c r="CK78" s="295"/>
    </row>
    <row r="79" spans="1:89" s="298" customFormat="1" ht="29.25" customHeight="1" thickBot="1">
      <c r="A79" s="308"/>
      <c r="B79" s="308"/>
      <c r="C79" s="308"/>
      <c r="D79" s="308"/>
      <c r="E79" s="308"/>
      <c r="F79" s="308"/>
      <c r="G79" s="309"/>
      <c r="H79" s="347"/>
      <c r="I79" s="387"/>
      <c r="J79" s="375"/>
      <c r="K79" s="349"/>
      <c r="L79" s="375"/>
      <c r="M79" s="387"/>
      <c r="N79" s="388"/>
      <c r="O79" s="389"/>
      <c r="P79" s="390"/>
      <c r="Q79" s="352"/>
      <c r="R79" s="352"/>
      <c r="S79" s="353"/>
      <c r="T79" s="352"/>
      <c r="U79" s="352"/>
      <c r="V79" s="352"/>
      <c r="W79" s="377"/>
      <c r="X79" s="355"/>
      <c r="Y79" s="377"/>
      <c r="Z79" s="377"/>
      <c r="AA79" s="377"/>
      <c r="AB79" s="356" t="s">
        <v>210</v>
      </c>
      <c r="AC79" s="357"/>
      <c r="AD79" s="357"/>
      <c r="AE79" s="357"/>
      <c r="AF79" s="357"/>
      <c r="AG79" s="357"/>
      <c r="AH79" s="357"/>
      <c r="AI79" s="357"/>
      <c r="AJ79" s="357"/>
      <c r="AK79" s="357"/>
      <c r="AL79" s="357"/>
      <c r="AM79" s="358"/>
      <c r="AN79" s="358"/>
      <c r="AO79" s="358"/>
      <c r="AP79" s="358"/>
      <c r="AQ79" s="358"/>
      <c r="AR79" s="358"/>
      <c r="AS79" s="358"/>
      <c r="AT79" s="358"/>
      <c r="AU79" s="358"/>
      <c r="AV79" s="358"/>
      <c r="AW79" s="358"/>
      <c r="AX79" s="358">
        <f aca="true" t="shared" si="21" ref="AX79:AY85">+AC79+AF79+AI79+AL79+AO79+AR79+AU79</f>
        <v>0</v>
      </c>
      <c r="AY79" s="359">
        <f t="shared" si="21"/>
        <v>0</v>
      </c>
      <c r="AZ79" s="325">
        <f t="shared" si="1"/>
        <v>0</v>
      </c>
      <c r="BA79" s="326">
        <f t="shared" si="2"/>
        <v>0</v>
      </c>
      <c r="BB79" s="326">
        <f t="shared" si="2"/>
        <v>0</v>
      </c>
      <c r="BC79" s="326">
        <f t="shared" si="3"/>
        <v>0</v>
      </c>
      <c r="BD79" s="327">
        <f>+'[2]Metas'!S79:S94-S79</f>
        <v>0</v>
      </c>
      <c r="BE79" s="326">
        <f>+'[2]Metas'!T79:T94-T79</f>
        <v>0</v>
      </c>
      <c r="BF79" s="326">
        <f>+'[2]Metas'!U79:U94-U79</f>
        <v>0</v>
      </c>
      <c r="BG79" s="326">
        <f>+'[2]Metas'!V79:V94-V79</f>
        <v>0</v>
      </c>
      <c r="BH79" s="295"/>
      <c r="BI79" s="295"/>
      <c r="BJ79" s="295"/>
      <c r="BK79" s="328"/>
      <c r="BL79" s="328"/>
      <c r="BM79" s="328"/>
      <c r="BN79" s="328"/>
      <c r="BO79" s="328"/>
      <c r="BP79" s="328"/>
      <c r="BT79" s="295"/>
      <c r="BU79" s="295"/>
      <c r="BV79" s="295"/>
      <c r="BW79" s="295"/>
      <c r="BX79" s="295"/>
      <c r="BY79" s="295"/>
      <c r="BZ79" s="295"/>
      <c r="CA79" s="295"/>
      <c r="CB79" s="295"/>
      <c r="CC79" s="295"/>
      <c r="CD79" s="295"/>
      <c r="CE79" s="295"/>
      <c r="CF79" s="295"/>
      <c r="CG79" s="295"/>
      <c r="CH79" s="295"/>
      <c r="CI79" s="295"/>
      <c r="CJ79" s="295"/>
      <c r="CK79" s="295"/>
    </row>
    <row r="80" spans="1:89" s="298" customFormat="1" ht="36" customHeight="1">
      <c r="A80" s="308" t="s">
        <v>232</v>
      </c>
      <c r="B80" s="308" t="s">
        <v>233</v>
      </c>
      <c r="C80" s="308" t="s">
        <v>187</v>
      </c>
      <c r="D80" s="308" t="s">
        <v>188</v>
      </c>
      <c r="E80" s="308" t="s">
        <v>213</v>
      </c>
      <c r="F80" s="308" t="s">
        <v>213</v>
      </c>
      <c r="G80" s="309">
        <v>14</v>
      </c>
      <c r="H80" s="310">
        <v>881</v>
      </c>
      <c r="I80" s="379" t="s">
        <v>85</v>
      </c>
      <c r="J80" s="366"/>
      <c r="K80" s="313" t="s">
        <v>66</v>
      </c>
      <c r="L80" s="366"/>
      <c r="M80" s="379" t="s">
        <v>95</v>
      </c>
      <c r="N80" s="380" t="s">
        <v>96</v>
      </c>
      <c r="O80" s="314">
        <v>0.75</v>
      </c>
      <c r="P80" s="315">
        <v>0.4</v>
      </c>
      <c r="Q80" s="316">
        <f>SUMIF('Actividades 881'!$B$14:$B$41,'Metas 881'!$B80,'Actividades 881'!M$14:M$41)</f>
        <v>1286940000</v>
      </c>
      <c r="R80" s="316">
        <f>SUMIF('Actividades 881'!$B$14:$B$41,'Metas 881'!$B80,'Actividades 881'!N$14:N$41)</f>
        <v>1286940000</v>
      </c>
      <c r="S80" s="316">
        <f>SUMIF('Actividades 881'!$B$14:$B$41,'Metas 881'!$B80,'Actividades 881'!O$14:O$41)</f>
        <v>0</v>
      </c>
      <c r="T80" s="316">
        <f>SUMIF('Actividades 881'!$B$14:$B$41,'Metas 881'!$B80,'Actividades 881'!P$14:P$41)</f>
        <v>0</v>
      </c>
      <c r="U80" s="316">
        <f>SUMIF('Actividades 881'!$B$14:$B$41,'Metas 881'!$B80,'Actividades 881'!Q$14:Q$41)</f>
        <v>7487433</v>
      </c>
      <c r="V80" s="316">
        <f>SUMIF('Actividades 881'!$B$14:$B$41,'Metas 881'!$B80,'Actividades 881'!R$14:R$41)</f>
        <v>7250400</v>
      </c>
      <c r="W80" s="391" t="s">
        <v>234</v>
      </c>
      <c r="X80" s="392" t="s">
        <v>235</v>
      </c>
      <c r="Y80" s="392" t="s">
        <v>236</v>
      </c>
      <c r="Z80" s="368" t="s">
        <v>237</v>
      </c>
      <c r="AA80" s="393"/>
      <c r="AB80" s="321" t="s">
        <v>195</v>
      </c>
      <c r="AC80" s="322"/>
      <c r="AD80" s="322"/>
      <c r="AE80" s="322"/>
      <c r="AF80" s="322"/>
      <c r="AG80" s="322"/>
      <c r="AH80" s="322"/>
      <c r="AI80" s="322"/>
      <c r="AJ80" s="322"/>
      <c r="AK80" s="322"/>
      <c r="AL80" s="322"/>
      <c r="AM80" s="323"/>
      <c r="AN80" s="323"/>
      <c r="AO80" s="323"/>
      <c r="AP80" s="323"/>
      <c r="AQ80" s="323"/>
      <c r="AR80" s="323"/>
      <c r="AS80" s="323"/>
      <c r="AT80" s="323"/>
      <c r="AU80" s="323"/>
      <c r="AV80" s="323"/>
      <c r="AW80" s="323"/>
      <c r="AX80" s="323">
        <f t="shared" si="21"/>
        <v>0</v>
      </c>
      <c r="AY80" s="324">
        <f t="shared" si="21"/>
        <v>0</v>
      </c>
      <c r="AZ80" s="325">
        <f t="shared" si="1"/>
        <v>0</v>
      </c>
      <c r="BA80" s="326">
        <f t="shared" si="2"/>
        <v>1286940000</v>
      </c>
      <c r="BB80" s="326">
        <f t="shared" si="2"/>
        <v>0</v>
      </c>
      <c r="BC80" s="326">
        <f t="shared" si="3"/>
        <v>237033</v>
      </c>
      <c r="BD80" s="327">
        <f>+'[2]Metas'!S80:S95-S80</f>
        <v>15989866</v>
      </c>
      <c r="BE80" s="326">
        <f>+'[2]Metas'!T80:T95-T80</f>
        <v>15752833</v>
      </c>
      <c r="BF80" s="326">
        <f>+'[2]Metas'!U80:U95-U80</f>
        <v>223054190</v>
      </c>
      <c r="BG80" s="326">
        <f>+'[2]Metas'!V80:V95-V80</f>
        <v>222549503</v>
      </c>
      <c r="BH80" s="295"/>
      <c r="BI80" s="295"/>
      <c r="BJ80" s="295"/>
      <c r="BK80" s="328">
        <f>+'[1]99-METROPOLITANO'!N78</f>
        <v>1286940000</v>
      </c>
      <c r="BL80" s="328">
        <f>+'[1]99-METROPOLITANO'!O78</f>
        <v>1286940000</v>
      </c>
      <c r="BM80" s="328">
        <f>+'[1]99-METROPOLITANO'!P78</f>
        <v>0</v>
      </c>
      <c r="BN80" s="328">
        <f>+'[1]99-METROPOLITANO'!Q78</f>
        <v>0</v>
      </c>
      <c r="BO80" s="328">
        <f>+'[1]99-METROPOLITANO'!R78</f>
        <v>7487433</v>
      </c>
      <c r="BP80" s="328">
        <f>+'[1]99-METROPOLITANO'!S78</f>
        <v>7250400</v>
      </c>
      <c r="BT80" s="295"/>
      <c r="BU80" s="295"/>
      <c r="BV80" s="295"/>
      <c r="BW80" s="295"/>
      <c r="BX80" s="295"/>
      <c r="BY80" s="295"/>
      <c r="BZ80" s="295"/>
      <c r="CA80" s="295"/>
      <c r="CB80" s="295"/>
      <c r="CC80" s="295"/>
      <c r="CD80" s="295"/>
      <c r="CE80" s="295"/>
      <c r="CF80" s="295"/>
      <c r="CG80" s="295"/>
      <c r="CH80" s="295"/>
      <c r="CI80" s="295"/>
      <c r="CJ80" s="295"/>
      <c r="CK80" s="295"/>
    </row>
    <row r="81" spans="1:89" s="298" customFormat="1" ht="15.75">
      <c r="A81" s="308"/>
      <c r="B81" s="308"/>
      <c r="C81" s="308"/>
      <c r="D81" s="308"/>
      <c r="E81" s="308"/>
      <c r="F81" s="308"/>
      <c r="G81" s="309"/>
      <c r="H81" s="329"/>
      <c r="I81" s="383"/>
      <c r="J81" s="370"/>
      <c r="K81" s="331"/>
      <c r="L81" s="370"/>
      <c r="M81" s="383"/>
      <c r="N81" s="384"/>
      <c r="O81" s="362"/>
      <c r="P81" s="333"/>
      <c r="Q81" s="334"/>
      <c r="R81" s="334"/>
      <c r="S81" s="334"/>
      <c r="T81" s="334"/>
      <c r="U81" s="334"/>
      <c r="V81" s="334"/>
      <c r="W81" s="394"/>
      <c r="X81" s="395"/>
      <c r="Y81" s="395"/>
      <c r="Z81" s="372"/>
      <c r="AA81" s="396"/>
      <c r="AB81" s="338" t="s">
        <v>196</v>
      </c>
      <c r="AC81" s="339"/>
      <c r="AD81" s="339"/>
      <c r="AE81" s="339"/>
      <c r="AF81" s="339"/>
      <c r="AG81" s="339"/>
      <c r="AH81" s="339"/>
      <c r="AI81" s="339"/>
      <c r="AJ81" s="339"/>
      <c r="AK81" s="339"/>
      <c r="AL81" s="339"/>
      <c r="AM81" s="340"/>
      <c r="AN81" s="340"/>
      <c r="AO81" s="340"/>
      <c r="AP81" s="340"/>
      <c r="AQ81" s="340"/>
      <c r="AR81" s="340"/>
      <c r="AS81" s="340"/>
      <c r="AT81" s="340"/>
      <c r="AU81" s="340"/>
      <c r="AV81" s="340"/>
      <c r="AW81" s="340"/>
      <c r="AX81" s="340">
        <f t="shared" si="21"/>
        <v>0</v>
      </c>
      <c r="AY81" s="341">
        <f t="shared" si="21"/>
        <v>0</v>
      </c>
      <c r="AZ81" s="325">
        <f aca="true" t="shared" si="22" ref="AZ81:AZ127">+AE80:AE81+AH81+AK81+AN81+AQ81+AT81+AW81</f>
        <v>0</v>
      </c>
      <c r="BA81" s="326">
        <f aca="true" t="shared" si="23" ref="BA81:BB129">+R81-S81</f>
        <v>0</v>
      </c>
      <c r="BB81" s="326">
        <f t="shared" si="23"/>
        <v>0</v>
      </c>
      <c r="BC81" s="326">
        <f aca="true" t="shared" si="24" ref="BC81:BC129">+U81-V81</f>
        <v>0</v>
      </c>
      <c r="BD81" s="327">
        <f>+'[2]Metas'!S81:S96-S81</f>
        <v>0</v>
      </c>
      <c r="BE81" s="326">
        <f>+'[2]Metas'!T81:T96-T81</f>
        <v>0</v>
      </c>
      <c r="BF81" s="326">
        <f>+'[2]Metas'!U81:U96-U81</f>
        <v>0</v>
      </c>
      <c r="BG81" s="326">
        <f>+'[2]Metas'!V81:V96-V81</f>
        <v>0</v>
      </c>
      <c r="BH81" s="295"/>
      <c r="BI81" s="295"/>
      <c r="BJ81" s="295"/>
      <c r="BK81" s="328"/>
      <c r="BL81" s="328"/>
      <c r="BM81" s="328"/>
      <c r="BN81" s="328"/>
      <c r="BO81" s="328"/>
      <c r="BP81" s="328"/>
      <c r="BT81" s="295"/>
      <c r="BU81" s="295"/>
      <c r="BV81" s="295"/>
      <c r="BW81" s="295"/>
      <c r="BX81" s="295"/>
      <c r="BY81" s="295"/>
      <c r="BZ81" s="295"/>
      <c r="CA81" s="295"/>
      <c r="CB81" s="295"/>
      <c r="CC81" s="295"/>
      <c r="CD81" s="295"/>
      <c r="CE81" s="295"/>
      <c r="CF81" s="295"/>
      <c r="CG81" s="295"/>
      <c r="CH81" s="295"/>
      <c r="CI81" s="295"/>
      <c r="CJ81" s="295"/>
      <c r="CK81" s="295"/>
    </row>
    <row r="82" spans="1:89" s="298" customFormat="1" ht="15.75">
      <c r="A82" s="308"/>
      <c r="B82" s="308"/>
      <c r="C82" s="308"/>
      <c r="D82" s="308"/>
      <c r="E82" s="308"/>
      <c r="F82" s="308"/>
      <c r="G82" s="309"/>
      <c r="H82" s="329"/>
      <c r="I82" s="383"/>
      <c r="J82" s="370"/>
      <c r="K82" s="331"/>
      <c r="L82" s="370"/>
      <c r="M82" s="383"/>
      <c r="N82" s="384"/>
      <c r="O82" s="362"/>
      <c r="P82" s="333"/>
      <c r="Q82" s="334"/>
      <c r="R82" s="334"/>
      <c r="S82" s="334"/>
      <c r="T82" s="334"/>
      <c r="U82" s="334"/>
      <c r="V82" s="334"/>
      <c r="W82" s="394"/>
      <c r="X82" s="395"/>
      <c r="Y82" s="395"/>
      <c r="Z82" s="372"/>
      <c r="AA82" s="396"/>
      <c r="AB82" s="338" t="s">
        <v>197</v>
      </c>
      <c r="AC82" s="339"/>
      <c r="AD82" s="339"/>
      <c r="AE82" s="339"/>
      <c r="AF82" s="339"/>
      <c r="AG82" s="339"/>
      <c r="AH82" s="339"/>
      <c r="AI82" s="339"/>
      <c r="AJ82" s="339"/>
      <c r="AK82" s="339"/>
      <c r="AL82" s="339"/>
      <c r="AM82" s="340"/>
      <c r="AN82" s="340"/>
      <c r="AO82" s="340"/>
      <c r="AP82" s="340"/>
      <c r="AQ82" s="340"/>
      <c r="AR82" s="340"/>
      <c r="AS82" s="340"/>
      <c r="AT82" s="340"/>
      <c r="AU82" s="340"/>
      <c r="AV82" s="340"/>
      <c r="AW82" s="340"/>
      <c r="AX82" s="340">
        <f t="shared" si="21"/>
        <v>0</v>
      </c>
      <c r="AY82" s="341">
        <f t="shared" si="21"/>
        <v>0</v>
      </c>
      <c r="AZ82" s="325">
        <f t="shared" si="22"/>
        <v>0</v>
      </c>
      <c r="BA82" s="326">
        <f t="shared" si="23"/>
        <v>0</v>
      </c>
      <c r="BB82" s="326">
        <f t="shared" si="23"/>
        <v>0</v>
      </c>
      <c r="BC82" s="326">
        <f t="shared" si="24"/>
        <v>0</v>
      </c>
      <c r="BD82" s="327">
        <f>+'[2]Metas'!S82:S97-S82</f>
        <v>0</v>
      </c>
      <c r="BE82" s="326">
        <f>+'[2]Metas'!T82:T97-T82</f>
        <v>0</v>
      </c>
      <c r="BF82" s="326">
        <f>+'[2]Metas'!U82:U97-U82</f>
        <v>0</v>
      </c>
      <c r="BG82" s="326">
        <f>+'[2]Metas'!V82:V97-V82</f>
        <v>0</v>
      </c>
      <c r="BH82" s="295"/>
      <c r="BI82" s="295"/>
      <c r="BJ82" s="295"/>
      <c r="BK82" s="328"/>
      <c r="BL82" s="328"/>
      <c r="BM82" s="328"/>
      <c r="BN82" s="328"/>
      <c r="BO82" s="328"/>
      <c r="BP82" s="328"/>
      <c r="BT82" s="295"/>
      <c r="BU82" s="295"/>
      <c r="BV82" s="295"/>
      <c r="BW82" s="295"/>
      <c r="BX82" s="295"/>
      <c r="BY82" s="295"/>
      <c r="BZ82" s="295"/>
      <c r="CA82" s="295"/>
      <c r="CB82" s="295"/>
      <c r="CC82" s="295"/>
      <c r="CD82" s="295"/>
      <c r="CE82" s="295"/>
      <c r="CF82" s="295"/>
      <c r="CG82" s="295"/>
      <c r="CH82" s="295"/>
      <c r="CI82" s="295"/>
      <c r="CJ82" s="295"/>
      <c r="CK82" s="295"/>
    </row>
    <row r="83" spans="1:89" s="298" customFormat="1" ht="15.75">
      <c r="A83" s="308"/>
      <c r="B83" s="308"/>
      <c r="C83" s="308"/>
      <c r="D83" s="308"/>
      <c r="E83" s="308"/>
      <c r="F83" s="308"/>
      <c r="G83" s="309"/>
      <c r="H83" s="329"/>
      <c r="I83" s="383"/>
      <c r="J83" s="370"/>
      <c r="K83" s="331"/>
      <c r="L83" s="370"/>
      <c r="M83" s="383"/>
      <c r="N83" s="384"/>
      <c r="O83" s="362"/>
      <c r="P83" s="333"/>
      <c r="Q83" s="334"/>
      <c r="R83" s="334"/>
      <c r="S83" s="334"/>
      <c r="T83" s="334"/>
      <c r="U83" s="334"/>
      <c r="V83" s="334"/>
      <c r="W83" s="394"/>
      <c r="X83" s="395"/>
      <c r="Y83" s="395"/>
      <c r="Z83" s="372"/>
      <c r="AA83" s="396"/>
      <c r="AB83" s="338" t="s">
        <v>198</v>
      </c>
      <c r="AC83" s="339"/>
      <c r="AD83" s="339"/>
      <c r="AE83" s="339"/>
      <c r="AF83" s="339"/>
      <c r="AG83" s="339"/>
      <c r="AH83" s="339"/>
      <c r="AI83" s="339"/>
      <c r="AJ83" s="339"/>
      <c r="AK83" s="339"/>
      <c r="AL83" s="339"/>
      <c r="AM83" s="340"/>
      <c r="AN83" s="340"/>
      <c r="AO83" s="340"/>
      <c r="AP83" s="340"/>
      <c r="AQ83" s="340"/>
      <c r="AR83" s="340"/>
      <c r="AS83" s="340"/>
      <c r="AT83" s="340"/>
      <c r="AU83" s="340"/>
      <c r="AV83" s="340"/>
      <c r="AW83" s="340"/>
      <c r="AX83" s="340">
        <f t="shared" si="21"/>
        <v>0</v>
      </c>
      <c r="AY83" s="341">
        <f t="shared" si="21"/>
        <v>0</v>
      </c>
      <c r="AZ83" s="325">
        <f t="shared" si="22"/>
        <v>0</v>
      </c>
      <c r="BA83" s="326">
        <f t="shared" si="23"/>
        <v>0</v>
      </c>
      <c r="BB83" s="326">
        <f t="shared" si="23"/>
        <v>0</v>
      </c>
      <c r="BC83" s="326">
        <f t="shared" si="24"/>
        <v>0</v>
      </c>
      <c r="BD83" s="327">
        <f>+'[2]Metas'!S83:S98-S83</f>
        <v>0</v>
      </c>
      <c r="BE83" s="326">
        <f>+'[2]Metas'!T83:T98-T83</f>
        <v>0</v>
      </c>
      <c r="BF83" s="326">
        <f>+'[2]Metas'!U83:U98-U83</f>
        <v>0</v>
      </c>
      <c r="BG83" s="326">
        <f>+'[2]Metas'!V83:V98-V83</f>
        <v>0</v>
      </c>
      <c r="BH83" s="295"/>
      <c r="BI83" s="295"/>
      <c r="BJ83" s="295"/>
      <c r="BK83" s="328"/>
      <c r="BL83" s="328"/>
      <c r="BM83" s="328"/>
      <c r="BN83" s="328"/>
      <c r="BO83" s="328"/>
      <c r="BP83" s="328"/>
      <c r="BT83" s="295"/>
      <c r="BU83" s="295"/>
      <c r="BV83" s="295"/>
      <c r="BW83" s="295"/>
      <c r="BX83" s="295"/>
      <c r="BY83" s="295"/>
      <c r="BZ83" s="295"/>
      <c r="CA83" s="295"/>
      <c r="CB83" s="295"/>
      <c r="CC83" s="295"/>
      <c r="CD83" s="295"/>
      <c r="CE83" s="295"/>
      <c r="CF83" s="295"/>
      <c r="CG83" s="295"/>
      <c r="CH83" s="295"/>
      <c r="CI83" s="295"/>
      <c r="CJ83" s="295"/>
      <c r="CK83" s="295"/>
    </row>
    <row r="84" spans="1:89" s="298" customFormat="1" ht="15.75">
      <c r="A84" s="308"/>
      <c r="B84" s="308"/>
      <c r="C84" s="308"/>
      <c r="D84" s="308"/>
      <c r="E84" s="308"/>
      <c r="F84" s="308"/>
      <c r="G84" s="309"/>
      <c r="H84" s="329"/>
      <c r="I84" s="383"/>
      <c r="J84" s="370"/>
      <c r="K84" s="331"/>
      <c r="L84" s="370"/>
      <c r="M84" s="383"/>
      <c r="N84" s="384"/>
      <c r="O84" s="362"/>
      <c r="P84" s="333"/>
      <c r="Q84" s="334"/>
      <c r="R84" s="334"/>
      <c r="S84" s="334"/>
      <c r="T84" s="334"/>
      <c r="U84" s="334"/>
      <c r="V84" s="334"/>
      <c r="W84" s="394"/>
      <c r="X84" s="395"/>
      <c r="Y84" s="395"/>
      <c r="Z84" s="372"/>
      <c r="AA84" s="396"/>
      <c r="AB84" s="338" t="s">
        <v>199</v>
      </c>
      <c r="AC84" s="339"/>
      <c r="AD84" s="339"/>
      <c r="AE84" s="339"/>
      <c r="AF84" s="339"/>
      <c r="AG84" s="339"/>
      <c r="AH84" s="339"/>
      <c r="AI84" s="339"/>
      <c r="AJ84" s="339"/>
      <c r="AK84" s="339"/>
      <c r="AL84" s="339"/>
      <c r="AM84" s="340"/>
      <c r="AN84" s="340"/>
      <c r="AO84" s="340"/>
      <c r="AP84" s="340"/>
      <c r="AQ84" s="340"/>
      <c r="AR84" s="340"/>
      <c r="AS84" s="340"/>
      <c r="AT84" s="340"/>
      <c r="AU84" s="340"/>
      <c r="AV84" s="340"/>
      <c r="AW84" s="340"/>
      <c r="AX84" s="340">
        <f t="shared" si="21"/>
        <v>0</v>
      </c>
      <c r="AY84" s="341">
        <f t="shared" si="21"/>
        <v>0</v>
      </c>
      <c r="AZ84" s="325">
        <f t="shared" si="22"/>
        <v>0</v>
      </c>
      <c r="BA84" s="326">
        <f t="shared" si="23"/>
        <v>0</v>
      </c>
      <c r="BB84" s="326">
        <f t="shared" si="23"/>
        <v>0</v>
      </c>
      <c r="BC84" s="326">
        <f t="shared" si="24"/>
        <v>0</v>
      </c>
      <c r="BD84" s="327">
        <f>+'[2]Metas'!S84:S99-S84</f>
        <v>0</v>
      </c>
      <c r="BE84" s="326">
        <f>+'[2]Metas'!T84:T99-T84</f>
        <v>0</v>
      </c>
      <c r="BF84" s="326">
        <f>+'[2]Metas'!U84:U99-U84</f>
        <v>0</v>
      </c>
      <c r="BG84" s="326">
        <f>+'[2]Metas'!V84:V99-V84</f>
        <v>0</v>
      </c>
      <c r="BH84" s="295"/>
      <c r="BI84" s="295"/>
      <c r="BJ84" s="295"/>
      <c r="BK84" s="328"/>
      <c r="BL84" s="328"/>
      <c r="BM84" s="328"/>
      <c r="BN84" s="328"/>
      <c r="BO84" s="328"/>
      <c r="BP84" s="328"/>
      <c r="BT84" s="295"/>
      <c r="BU84" s="295"/>
      <c r="BV84" s="295"/>
      <c r="BW84" s="295"/>
      <c r="BX84" s="295"/>
      <c r="BY84" s="295"/>
      <c r="BZ84" s="295"/>
      <c r="CA84" s="295"/>
      <c r="CB84" s="295"/>
      <c r="CC84" s="295"/>
      <c r="CD84" s="295"/>
      <c r="CE84" s="295"/>
      <c r="CF84" s="295"/>
      <c r="CG84" s="295"/>
      <c r="CH84" s="295"/>
      <c r="CI84" s="295"/>
      <c r="CJ84" s="295"/>
      <c r="CK84" s="295"/>
    </row>
    <row r="85" spans="1:89" s="298" customFormat="1" ht="15.75">
      <c r="A85" s="308"/>
      <c r="B85" s="308"/>
      <c r="C85" s="308"/>
      <c r="D85" s="308"/>
      <c r="E85" s="308"/>
      <c r="F85" s="308"/>
      <c r="G85" s="309"/>
      <c r="H85" s="329"/>
      <c r="I85" s="383"/>
      <c r="J85" s="370"/>
      <c r="K85" s="331"/>
      <c r="L85" s="370"/>
      <c r="M85" s="383"/>
      <c r="N85" s="384"/>
      <c r="O85" s="362"/>
      <c r="P85" s="333"/>
      <c r="Q85" s="334"/>
      <c r="R85" s="334"/>
      <c r="S85" s="334"/>
      <c r="T85" s="334"/>
      <c r="U85" s="334"/>
      <c r="V85" s="334"/>
      <c r="W85" s="394"/>
      <c r="X85" s="395"/>
      <c r="Y85" s="395"/>
      <c r="Z85" s="372"/>
      <c r="AA85" s="396"/>
      <c r="AB85" s="342" t="s">
        <v>200</v>
      </c>
      <c r="AC85" s="339"/>
      <c r="AD85" s="339"/>
      <c r="AE85" s="339"/>
      <c r="AF85" s="339"/>
      <c r="AG85" s="339"/>
      <c r="AH85" s="339"/>
      <c r="AI85" s="339"/>
      <c r="AJ85" s="339"/>
      <c r="AK85" s="339"/>
      <c r="AL85" s="339"/>
      <c r="AM85" s="340"/>
      <c r="AN85" s="340"/>
      <c r="AO85" s="340"/>
      <c r="AP85" s="340"/>
      <c r="AQ85" s="340"/>
      <c r="AR85" s="340"/>
      <c r="AS85" s="340"/>
      <c r="AT85" s="340"/>
      <c r="AU85" s="340"/>
      <c r="AV85" s="340"/>
      <c r="AW85" s="340"/>
      <c r="AX85" s="340">
        <f t="shared" si="21"/>
        <v>0</v>
      </c>
      <c r="AY85" s="341">
        <f t="shared" si="21"/>
        <v>0</v>
      </c>
      <c r="AZ85" s="325">
        <f t="shared" si="22"/>
        <v>0</v>
      </c>
      <c r="BA85" s="326">
        <f t="shared" si="23"/>
        <v>0</v>
      </c>
      <c r="BB85" s="326">
        <f t="shared" si="23"/>
        <v>0</v>
      </c>
      <c r="BC85" s="326">
        <f t="shared" si="24"/>
        <v>0</v>
      </c>
      <c r="BD85" s="327">
        <f>+'[2]Metas'!S85:S100-S85</f>
        <v>0</v>
      </c>
      <c r="BE85" s="326">
        <f>+'[2]Metas'!T85:T100-T85</f>
        <v>0</v>
      </c>
      <c r="BF85" s="326">
        <f>+'[2]Metas'!U85:U100-U85</f>
        <v>0</v>
      </c>
      <c r="BG85" s="326">
        <f>+'[2]Metas'!V85:V100-V85</f>
        <v>0</v>
      </c>
      <c r="BH85" s="295"/>
      <c r="BI85" s="295"/>
      <c r="BJ85" s="295"/>
      <c r="BK85" s="328"/>
      <c r="BL85" s="328"/>
      <c r="BM85" s="328"/>
      <c r="BN85" s="328"/>
      <c r="BO85" s="328"/>
      <c r="BP85" s="328"/>
      <c r="BT85" s="295"/>
      <c r="BU85" s="295"/>
      <c r="BV85" s="295"/>
      <c r="BW85" s="295"/>
      <c r="BX85" s="295"/>
      <c r="BY85" s="295"/>
      <c r="BZ85" s="295"/>
      <c r="CA85" s="295"/>
      <c r="CB85" s="295"/>
      <c r="CC85" s="295"/>
      <c r="CD85" s="295"/>
      <c r="CE85" s="295"/>
      <c r="CF85" s="295"/>
      <c r="CG85" s="295"/>
      <c r="CH85" s="295"/>
      <c r="CI85" s="295"/>
      <c r="CJ85" s="295"/>
      <c r="CK85" s="295"/>
    </row>
    <row r="86" spans="1:89" s="298" customFormat="1" ht="15.75">
      <c r="A86" s="308"/>
      <c r="B86" s="308"/>
      <c r="C86" s="308"/>
      <c r="D86" s="308"/>
      <c r="E86" s="308"/>
      <c r="F86" s="308"/>
      <c r="G86" s="309"/>
      <c r="H86" s="329"/>
      <c r="I86" s="383"/>
      <c r="J86" s="370"/>
      <c r="K86" s="331"/>
      <c r="L86" s="370"/>
      <c r="M86" s="383"/>
      <c r="N86" s="384"/>
      <c r="O86" s="362"/>
      <c r="P86" s="333"/>
      <c r="Q86" s="334"/>
      <c r="R86" s="334"/>
      <c r="S86" s="334"/>
      <c r="T86" s="334"/>
      <c r="U86" s="334"/>
      <c r="V86" s="334"/>
      <c r="W86" s="394"/>
      <c r="X86" s="395"/>
      <c r="Y86" s="395"/>
      <c r="Z86" s="372"/>
      <c r="AA86" s="396"/>
      <c r="AB86" s="343" t="s">
        <v>201</v>
      </c>
      <c r="AC86" s="344">
        <f aca="true" t="shared" si="25" ref="AC86:AY86">SUM(AC80:AC85)</f>
        <v>0</v>
      </c>
      <c r="AD86" s="344">
        <f t="shared" si="25"/>
        <v>0</v>
      </c>
      <c r="AE86" s="344"/>
      <c r="AF86" s="344">
        <f t="shared" si="25"/>
        <v>0</v>
      </c>
      <c r="AG86" s="344">
        <f t="shared" si="25"/>
        <v>0</v>
      </c>
      <c r="AH86" s="344"/>
      <c r="AI86" s="344">
        <f t="shared" si="25"/>
        <v>0</v>
      </c>
      <c r="AJ86" s="344">
        <f t="shared" si="25"/>
        <v>0</v>
      </c>
      <c r="AK86" s="344"/>
      <c r="AL86" s="344">
        <f t="shared" si="25"/>
        <v>0</v>
      </c>
      <c r="AM86" s="345">
        <f t="shared" si="25"/>
        <v>0</v>
      </c>
      <c r="AN86" s="345"/>
      <c r="AO86" s="345">
        <f t="shared" si="25"/>
        <v>0</v>
      </c>
      <c r="AP86" s="345">
        <f t="shared" si="25"/>
        <v>0</v>
      </c>
      <c r="AQ86" s="345"/>
      <c r="AR86" s="345">
        <f t="shared" si="25"/>
        <v>0</v>
      </c>
      <c r="AS86" s="345">
        <f t="shared" si="25"/>
        <v>0</v>
      </c>
      <c r="AT86" s="345"/>
      <c r="AU86" s="345">
        <f t="shared" si="25"/>
        <v>0</v>
      </c>
      <c r="AV86" s="345">
        <f t="shared" si="25"/>
        <v>0</v>
      </c>
      <c r="AW86" s="345"/>
      <c r="AX86" s="345">
        <f t="shared" si="25"/>
        <v>0</v>
      </c>
      <c r="AY86" s="346">
        <f t="shared" si="25"/>
        <v>0</v>
      </c>
      <c r="AZ86" s="325">
        <f t="shared" si="22"/>
        <v>0</v>
      </c>
      <c r="BA86" s="326">
        <f t="shared" si="23"/>
        <v>0</v>
      </c>
      <c r="BB86" s="326">
        <f t="shared" si="23"/>
        <v>0</v>
      </c>
      <c r="BC86" s="326">
        <f t="shared" si="24"/>
        <v>0</v>
      </c>
      <c r="BD86" s="327">
        <f>+'[2]Metas'!S86:S101-S86</f>
        <v>0</v>
      </c>
      <c r="BE86" s="326">
        <f>+'[2]Metas'!T86:T101-T86</f>
        <v>0</v>
      </c>
      <c r="BF86" s="326">
        <f>+'[2]Metas'!U86:U101-U86</f>
        <v>0</v>
      </c>
      <c r="BG86" s="326">
        <f>+'[2]Metas'!V86:V101-V86</f>
        <v>0</v>
      </c>
      <c r="BH86" s="295"/>
      <c r="BI86" s="295"/>
      <c r="BJ86" s="295"/>
      <c r="BK86" s="328"/>
      <c r="BL86" s="328"/>
      <c r="BM86" s="328"/>
      <c r="BN86" s="328"/>
      <c r="BO86" s="328"/>
      <c r="BP86" s="328"/>
      <c r="BT86" s="295"/>
      <c r="BU86" s="295"/>
      <c r="BV86" s="295"/>
      <c r="BW86" s="295"/>
      <c r="BX86" s="295"/>
      <c r="BY86" s="295"/>
      <c r="BZ86" s="295"/>
      <c r="CA86" s="295"/>
      <c r="CB86" s="295"/>
      <c r="CC86" s="295"/>
      <c r="CD86" s="295"/>
      <c r="CE86" s="295"/>
      <c r="CF86" s="295"/>
      <c r="CG86" s="295"/>
      <c r="CH86" s="295"/>
      <c r="CI86" s="295"/>
      <c r="CJ86" s="295"/>
      <c r="CK86" s="295"/>
    </row>
    <row r="87" spans="1:89" s="298" customFormat="1" ht="15.75">
      <c r="A87" s="308"/>
      <c r="B87" s="308"/>
      <c r="C87" s="308"/>
      <c r="D87" s="308"/>
      <c r="E87" s="308"/>
      <c r="F87" s="308"/>
      <c r="G87" s="309"/>
      <c r="H87" s="329"/>
      <c r="I87" s="383"/>
      <c r="J87" s="370"/>
      <c r="K87" s="331"/>
      <c r="L87" s="370"/>
      <c r="M87" s="383"/>
      <c r="N87" s="384"/>
      <c r="O87" s="362"/>
      <c r="P87" s="333"/>
      <c r="Q87" s="334"/>
      <c r="R87" s="334"/>
      <c r="S87" s="334"/>
      <c r="T87" s="334"/>
      <c r="U87" s="334"/>
      <c r="V87" s="334"/>
      <c r="W87" s="394"/>
      <c r="X87" s="395"/>
      <c r="Y87" s="395"/>
      <c r="Z87" s="372"/>
      <c r="AA87" s="396"/>
      <c r="AB87" s="338" t="s">
        <v>202</v>
      </c>
      <c r="AC87" s="339"/>
      <c r="AD87" s="339"/>
      <c r="AE87" s="339"/>
      <c r="AF87" s="339"/>
      <c r="AG87" s="339"/>
      <c r="AH87" s="339"/>
      <c r="AI87" s="339"/>
      <c r="AJ87" s="339"/>
      <c r="AK87" s="339"/>
      <c r="AL87" s="339"/>
      <c r="AM87" s="340"/>
      <c r="AN87" s="340"/>
      <c r="AO87" s="340"/>
      <c r="AP87" s="340"/>
      <c r="AQ87" s="340"/>
      <c r="AR87" s="340"/>
      <c r="AS87" s="340"/>
      <c r="AT87" s="340"/>
      <c r="AU87" s="340"/>
      <c r="AV87" s="340"/>
      <c r="AW87" s="340"/>
      <c r="AX87" s="340">
        <f>+AC87+AF87+AI87+AL87+AO87+AR87+AU87</f>
        <v>0</v>
      </c>
      <c r="AY87" s="341">
        <f aca="true" t="shared" si="26" ref="AY87:AY93">+AD87+AG87+AJ87+AM87+AP87+AS87+AV87</f>
        <v>0</v>
      </c>
      <c r="AZ87" s="325">
        <f t="shared" si="22"/>
        <v>0</v>
      </c>
      <c r="BA87" s="326">
        <f t="shared" si="23"/>
        <v>0</v>
      </c>
      <c r="BB87" s="326">
        <f t="shared" si="23"/>
        <v>0</v>
      </c>
      <c r="BC87" s="326">
        <f t="shared" si="24"/>
        <v>0</v>
      </c>
      <c r="BD87" s="327">
        <f>+'[2]Metas'!S87:S102-S87</f>
        <v>0</v>
      </c>
      <c r="BE87" s="326">
        <f>+'[2]Metas'!T87:T102-T87</f>
        <v>0</v>
      </c>
      <c r="BF87" s="326">
        <f>+'[2]Metas'!U87:U102-U87</f>
        <v>0</v>
      </c>
      <c r="BG87" s="326">
        <f>+'[2]Metas'!V87:V102-V87</f>
        <v>0</v>
      </c>
      <c r="BH87" s="295"/>
      <c r="BI87" s="295"/>
      <c r="BJ87" s="295"/>
      <c r="BK87" s="328"/>
      <c r="BL87" s="328"/>
      <c r="BM87" s="328"/>
      <c r="BN87" s="328"/>
      <c r="BO87" s="328"/>
      <c r="BP87" s="328"/>
      <c r="BT87" s="295"/>
      <c r="BU87" s="295"/>
      <c r="BV87" s="295"/>
      <c r="BW87" s="295"/>
      <c r="BX87" s="295"/>
      <c r="BY87" s="295"/>
      <c r="BZ87" s="295"/>
      <c r="CA87" s="295"/>
      <c r="CB87" s="295"/>
      <c r="CC87" s="295"/>
      <c r="CD87" s="295"/>
      <c r="CE87" s="295"/>
      <c r="CF87" s="295"/>
      <c r="CG87" s="295"/>
      <c r="CH87" s="295"/>
      <c r="CI87" s="295"/>
      <c r="CJ87" s="295"/>
      <c r="CK87" s="295"/>
    </row>
    <row r="88" spans="1:89" s="298" customFormat="1" ht="15.75">
      <c r="A88" s="308"/>
      <c r="B88" s="308"/>
      <c r="C88" s="308"/>
      <c r="D88" s="308"/>
      <c r="E88" s="308"/>
      <c r="F88" s="308"/>
      <c r="G88" s="309"/>
      <c r="H88" s="329"/>
      <c r="I88" s="383"/>
      <c r="J88" s="370"/>
      <c r="K88" s="331"/>
      <c r="L88" s="370"/>
      <c r="M88" s="383"/>
      <c r="N88" s="384"/>
      <c r="O88" s="362"/>
      <c r="P88" s="333"/>
      <c r="Q88" s="334"/>
      <c r="R88" s="334"/>
      <c r="S88" s="334"/>
      <c r="T88" s="334"/>
      <c r="U88" s="334"/>
      <c r="V88" s="334"/>
      <c r="W88" s="394"/>
      <c r="X88" s="395"/>
      <c r="Y88" s="395"/>
      <c r="Z88" s="372"/>
      <c r="AA88" s="396"/>
      <c r="AB88" s="338" t="s">
        <v>203</v>
      </c>
      <c r="AC88" s="339"/>
      <c r="AD88" s="339"/>
      <c r="AE88" s="339"/>
      <c r="AF88" s="339"/>
      <c r="AG88" s="339"/>
      <c r="AH88" s="339"/>
      <c r="AI88" s="339"/>
      <c r="AJ88" s="339"/>
      <c r="AK88" s="339"/>
      <c r="AL88" s="339"/>
      <c r="AM88" s="340"/>
      <c r="AN88" s="340"/>
      <c r="AO88" s="340"/>
      <c r="AP88" s="340"/>
      <c r="AQ88" s="340"/>
      <c r="AR88" s="340"/>
      <c r="AS88" s="340"/>
      <c r="AT88" s="340"/>
      <c r="AU88" s="340"/>
      <c r="AV88" s="340"/>
      <c r="AW88" s="340"/>
      <c r="AX88" s="340">
        <f aca="true" t="shared" si="27" ref="AX88:AX93">+AC88+AF88+AI88+AL88+AO88+AR88+AU88</f>
        <v>0</v>
      </c>
      <c r="AY88" s="341">
        <f t="shared" si="26"/>
        <v>0</v>
      </c>
      <c r="AZ88" s="325">
        <f t="shared" si="22"/>
        <v>0</v>
      </c>
      <c r="BA88" s="326">
        <f t="shared" si="23"/>
        <v>0</v>
      </c>
      <c r="BB88" s="326">
        <f t="shared" si="23"/>
        <v>0</v>
      </c>
      <c r="BC88" s="326">
        <f t="shared" si="24"/>
        <v>0</v>
      </c>
      <c r="BD88" s="327">
        <f>+'[2]Metas'!S88:S103-S88</f>
        <v>0</v>
      </c>
      <c r="BE88" s="326">
        <f>+'[2]Metas'!T88:T103-T88</f>
        <v>0</v>
      </c>
      <c r="BF88" s="326">
        <f>+'[2]Metas'!U88:U103-U88</f>
        <v>0</v>
      </c>
      <c r="BG88" s="326">
        <f>+'[2]Metas'!V88:V103-V88</f>
        <v>0</v>
      </c>
      <c r="BH88" s="295"/>
      <c r="BI88" s="295"/>
      <c r="BJ88" s="295"/>
      <c r="BK88" s="328"/>
      <c r="BL88" s="328"/>
      <c r="BM88" s="328"/>
      <c r="BN88" s="328"/>
      <c r="BO88" s="328"/>
      <c r="BP88" s="328"/>
      <c r="BT88" s="295"/>
      <c r="BU88" s="295"/>
      <c r="BV88" s="295"/>
      <c r="BW88" s="295"/>
      <c r="BX88" s="295"/>
      <c r="BY88" s="295"/>
      <c r="BZ88" s="295"/>
      <c r="CA88" s="295"/>
      <c r="CB88" s="295"/>
      <c r="CC88" s="295"/>
      <c r="CD88" s="295"/>
      <c r="CE88" s="295"/>
      <c r="CF88" s="295"/>
      <c r="CG88" s="295"/>
      <c r="CH88" s="295"/>
      <c r="CI88" s="295"/>
      <c r="CJ88" s="295"/>
      <c r="CK88" s="295"/>
    </row>
    <row r="89" spans="1:89" s="298" customFormat="1" ht="15.75">
      <c r="A89" s="308"/>
      <c r="B89" s="308"/>
      <c r="C89" s="308"/>
      <c r="D89" s="308"/>
      <c r="E89" s="308"/>
      <c r="F89" s="308"/>
      <c r="G89" s="309"/>
      <c r="H89" s="329"/>
      <c r="I89" s="383"/>
      <c r="J89" s="370"/>
      <c r="K89" s="331"/>
      <c r="L89" s="370"/>
      <c r="M89" s="383"/>
      <c r="N89" s="384"/>
      <c r="O89" s="362"/>
      <c r="P89" s="333"/>
      <c r="Q89" s="334"/>
      <c r="R89" s="334"/>
      <c r="S89" s="334"/>
      <c r="T89" s="334"/>
      <c r="U89" s="334"/>
      <c r="V89" s="334"/>
      <c r="W89" s="394"/>
      <c r="X89" s="395"/>
      <c r="Y89" s="395"/>
      <c r="Z89" s="372"/>
      <c r="AA89" s="396"/>
      <c r="AB89" s="342" t="s">
        <v>204</v>
      </c>
      <c r="AC89" s="339"/>
      <c r="AD89" s="339"/>
      <c r="AE89" s="339"/>
      <c r="AF89" s="339"/>
      <c r="AG89" s="339"/>
      <c r="AH89" s="339"/>
      <c r="AI89" s="339"/>
      <c r="AJ89" s="339"/>
      <c r="AK89" s="339"/>
      <c r="AL89" s="339"/>
      <c r="AM89" s="340"/>
      <c r="AN89" s="340"/>
      <c r="AO89" s="340"/>
      <c r="AP89" s="340"/>
      <c r="AQ89" s="340"/>
      <c r="AR89" s="340"/>
      <c r="AS89" s="340"/>
      <c r="AT89" s="340"/>
      <c r="AU89" s="340"/>
      <c r="AV89" s="340"/>
      <c r="AW89" s="340"/>
      <c r="AX89" s="340">
        <f t="shared" si="27"/>
        <v>0</v>
      </c>
      <c r="AY89" s="341">
        <f t="shared" si="26"/>
        <v>0</v>
      </c>
      <c r="AZ89" s="325">
        <f t="shared" si="22"/>
        <v>0</v>
      </c>
      <c r="BA89" s="326">
        <f t="shared" si="23"/>
        <v>0</v>
      </c>
      <c r="BB89" s="326">
        <f t="shared" si="23"/>
        <v>0</v>
      </c>
      <c r="BC89" s="326">
        <f t="shared" si="24"/>
        <v>0</v>
      </c>
      <c r="BD89" s="327">
        <f>+'[2]Metas'!S89:S104-S89</f>
        <v>0</v>
      </c>
      <c r="BE89" s="326">
        <f>+'[2]Metas'!T89:T104-T89</f>
        <v>0</v>
      </c>
      <c r="BF89" s="326">
        <f>+'[2]Metas'!U89:U104-U89</f>
        <v>0</v>
      </c>
      <c r="BG89" s="326">
        <f>+'[2]Metas'!V89:V104-V89</f>
        <v>0</v>
      </c>
      <c r="BH89" s="295"/>
      <c r="BI89" s="295"/>
      <c r="BJ89" s="295"/>
      <c r="BK89" s="328"/>
      <c r="BL89" s="328"/>
      <c r="BM89" s="328"/>
      <c r="BN89" s="328"/>
      <c r="BO89" s="328"/>
      <c r="BP89" s="328"/>
      <c r="BT89" s="295"/>
      <c r="BU89" s="295"/>
      <c r="BV89" s="295"/>
      <c r="BW89" s="295"/>
      <c r="BX89" s="295"/>
      <c r="BY89" s="295"/>
      <c r="BZ89" s="295"/>
      <c r="CA89" s="295"/>
      <c r="CB89" s="295"/>
      <c r="CC89" s="295"/>
      <c r="CD89" s="295"/>
      <c r="CE89" s="295"/>
      <c r="CF89" s="295"/>
      <c r="CG89" s="295"/>
      <c r="CH89" s="295"/>
      <c r="CI89" s="295"/>
      <c r="CJ89" s="295"/>
      <c r="CK89" s="295"/>
    </row>
    <row r="90" spans="1:89" s="298" customFormat="1" ht="15.75">
      <c r="A90" s="308"/>
      <c r="B90" s="308"/>
      <c r="C90" s="308"/>
      <c r="D90" s="308"/>
      <c r="E90" s="308"/>
      <c r="F90" s="308"/>
      <c r="G90" s="309"/>
      <c r="H90" s="329"/>
      <c r="I90" s="383"/>
      <c r="J90" s="370"/>
      <c r="K90" s="331"/>
      <c r="L90" s="370"/>
      <c r="M90" s="383"/>
      <c r="N90" s="384"/>
      <c r="O90" s="362"/>
      <c r="P90" s="333"/>
      <c r="Q90" s="334"/>
      <c r="R90" s="334"/>
      <c r="S90" s="334"/>
      <c r="T90" s="334"/>
      <c r="U90" s="334"/>
      <c r="V90" s="334"/>
      <c r="W90" s="394"/>
      <c r="X90" s="395"/>
      <c r="Y90" s="395"/>
      <c r="Z90" s="372"/>
      <c r="AA90" s="396"/>
      <c r="AB90" s="342" t="s">
        <v>205</v>
      </c>
      <c r="AC90" s="339"/>
      <c r="AD90" s="339"/>
      <c r="AE90" s="339"/>
      <c r="AF90" s="339"/>
      <c r="AG90" s="339"/>
      <c r="AH90" s="339"/>
      <c r="AI90" s="339"/>
      <c r="AJ90" s="339"/>
      <c r="AK90" s="339"/>
      <c r="AL90" s="339"/>
      <c r="AM90" s="340"/>
      <c r="AN90" s="340"/>
      <c r="AO90" s="340"/>
      <c r="AP90" s="340"/>
      <c r="AQ90" s="340"/>
      <c r="AR90" s="340"/>
      <c r="AS90" s="340"/>
      <c r="AT90" s="340"/>
      <c r="AU90" s="340"/>
      <c r="AV90" s="340"/>
      <c r="AW90" s="340"/>
      <c r="AX90" s="340">
        <f t="shared" si="27"/>
        <v>0</v>
      </c>
      <c r="AY90" s="341">
        <f t="shared" si="26"/>
        <v>0</v>
      </c>
      <c r="AZ90" s="325">
        <f t="shared" si="22"/>
        <v>0</v>
      </c>
      <c r="BA90" s="326">
        <f t="shared" si="23"/>
        <v>0</v>
      </c>
      <c r="BB90" s="326">
        <f t="shared" si="23"/>
        <v>0</v>
      </c>
      <c r="BC90" s="326">
        <f t="shared" si="24"/>
        <v>0</v>
      </c>
      <c r="BD90" s="327">
        <f>+'[2]Metas'!S90:S105-S90</f>
        <v>0</v>
      </c>
      <c r="BE90" s="326">
        <f>+'[2]Metas'!T90:T105-T90</f>
        <v>0</v>
      </c>
      <c r="BF90" s="326">
        <f>+'[2]Metas'!U90:U105-U90</f>
        <v>0</v>
      </c>
      <c r="BG90" s="326">
        <f>+'[2]Metas'!V90:V105-V90</f>
        <v>0</v>
      </c>
      <c r="BH90" s="295"/>
      <c r="BI90" s="295"/>
      <c r="BJ90" s="295"/>
      <c r="BK90" s="328"/>
      <c r="BL90" s="328"/>
      <c r="BM90" s="328"/>
      <c r="BN90" s="328"/>
      <c r="BO90" s="328"/>
      <c r="BP90" s="328"/>
      <c r="BT90" s="295"/>
      <c r="BU90" s="295"/>
      <c r="BV90" s="295"/>
      <c r="BW90" s="295"/>
      <c r="BX90" s="295"/>
      <c r="BY90" s="295"/>
      <c r="BZ90" s="295"/>
      <c r="CA90" s="295"/>
      <c r="CB90" s="295"/>
      <c r="CC90" s="295"/>
      <c r="CD90" s="295"/>
      <c r="CE90" s="295"/>
      <c r="CF90" s="295"/>
      <c r="CG90" s="295"/>
      <c r="CH90" s="295"/>
      <c r="CI90" s="295"/>
      <c r="CJ90" s="295"/>
      <c r="CK90" s="295"/>
    </row>
    <row r="91" spans="1:89" s="298" customFormat="1" ht="15.75">
      <c r="A91" s="308"/>
      <c r="B91" s="308"/>
      <c r="C91" s="308"/>
      <c r="D91" s="308"/>
      <c r="E91" s="308"/>
      <c r="F91" s="308"/>
      <c r="G91" s="309"/>
      <c r="H91" s="329"/>
      <c r="I91" s="383"/>
      <c r="J91" s="370"/>
      <c r="K91" s="331"/>
      <c r="L91" s="370"/>
      <c r="M91" s="383"/>
      <c r="N91" s="384"/>
      <c r="O91" s="362"/>
      <c r="P91" s="333"/>
      <c r="Q91" s="334"/>
      <c r="R91" s="334"/>
      <c r="S91" s="334"/>
      <c r="T91" s="334"/>
      <c r="U91" s="334"/>
      <c r="V91" s="334"/>
      <c r="W91" s="394"/>
      <c r="X91" s="395"/>
      <c r="Y91" s="395"/>
      <c r="Z91" s="372"/>
      <c r="AA91" s="396"/>
      <c r="AB91" s="342" t="s">
        <v>206</v>
      </c>
      <c r="AC91" s="339"/>
      <c r="AD91" s="339"/>
      <c r="AE91" s="339"/>
      <c r="AF91" s="339"/>
      <c r="AG91" s="339"/>
      <c r="AH91" s="339"/>
      <c r="AI91" s="339"/>
      <c r="AJ91" s="339"/>
      <c r="AK91" s="339"/>
      <c r="AL91" s="339"/>
      <c r="AM91" s="340"/>
      <c r="AN91" s="340"/>
      <c r="AO91" s="340"/>
      <c r="AP91" s="340"/>
      <c r="AQ91" s="340"/>
      <c r="AR91" s="340"/>
      <c r="AS91" s="340"/>
      <c r="AT91" s="340"/>
      <c r="AU91" s="340"/>
      <c r="AV91" s="340"/>
      <c r="AW91" s="340"/>
      <c r="AX91" s="340">
        <f t="shared" si="27"/>
        <v>0</v>
      </c>
      <c r="AY91" s="341">
        <f t="shared" si="26"/>
        <v>0</v>
      </c>
      <c r="AZ91" s="325">
        <f t="shared" si="22"/>
        <v>0</v>
      </c>
      <c r="BA91" s="326">
        <f t="shared" si="23"/>
        <v>0</v>
      </c>
      <c r="BB91" s="326">
        <f t="shared" si="23"/>
        <v>0</v>
      </c>
      <c r="BC91" s="326">
        <f t="shared" si="24"/>
        <v>0</v>
      </c>
      <c r="BD91" s="327">
        <f>+'[2]Metas'!S91:S106-S91</f>
        <v>0</v>
      </c>
      <c r="BE91" s="326">
        <f>+'[2]Metas'!T91:T106-T91</f>
        <v>0</v>
      </c>
      <c r="BF91" s="326">
        <f>+'[2]Metas'!U91:U106-U91</f>
        <v>0</v>
      </c>
      <c r="BG91" s="326">
        <f>+'[2]Metas'!V91:V106-V91</f>
        <v>0</v>
      </c>
      <c r="BH91" s="295"/>
      <c r="BI91" s="295"/>
      <c r="BJ91" s="295"/>
      <c r="BK91" s="328"/>
      <c r="BL91" s="328"/>
      <c r="BM91" s="328"/>
      <c r="BN91" s="328"/>
      <c r="BO91" s="328"/>
      <c r="BP91" s="328"/>
      <c r="BT91" s="295"/>
      <c r="BU91" s="295"/>
      <c r="BV91" s="295"/>
      <c r="BW91" s="295"/>
      <c r="BX91" s="295"/>
      <c r="BY91" s="295"/>
      <c r="BZ91" s="295"/>
      <c r="CA91" s="295"/>
      <c r="CB91" s="295"/>
      <c r="CC91" s="295"/>
      <c r="CD91" s="295"/>
      <c r="CE91" s="295"/>
      <c r="CF91" s="295"/>
      <c r="CG91" s="295"/>
      <c r="CH91" s="295"/>
      <c r="CI91" s="295"/>
      <c r="CJ91" s="295"/>
      <c r="CK91" s="295"/>
    </row>
    <row r="92" spans="1:89" s="298" customFormat="1" ht="15.75">
      <c r="A92" s="308"/>
      <c r="B92" s="308"/>
      <c r="C92" s="308"/>
      <c r="D92" s="308"/>
      <c r="E92" s="308"/>
      <c r="F92" s="308"/>
      <c r="G92" s="309"/>
      <c r="H92" s="329"/>
      <c r="I92" s="383"/>
      <c r="J92" s="370"/>
      <c r="K92" s="331"/>
      <c r="L92" s="370"/>
      <c r="M92" s="383"/>
      <c r="N92" s="384"/>
      <c r="O92" s="362"/>
      <c r="P92" s="333"/>
      <c r="Q92" s="334"/>
      <c r="R92" s="334"/>
      <c r="S92" s="334"/>
      <c r="T92" s="334"/>
      <c r="U92" s="334"/>
      <c r="V92" s="334"/>
      <c r="W92" s="394"/>
      <c r="X92" s="395"/>
      <c r="Y92" s="395"/>
      <c r="Z92" s="372"/>
      <c r="AA92" s="396"/>
      <c r="AB92" s="342" t="s">
        <v>207</v>
      </c>
      <c r="AC92" s="339"/>
      <c r="AD92" s="339"/>
      <c r="AE92" s="339"/>
      <c r="AF92" s="339"/>
      <c r="AG92" s="339"/>
      <c r="AH92" s="339"/>
      <c r="AI92" s="339"/>
      <c r="AJ92" s="339"/>
      <c r="AK92" s="339"/>
      <c r="AL92" s="339"/>
      <c r="AM92" s="340"/>
      <c r="AN92" s="340"/>
      <c r="AO92" s="340"/>
      <c r="AP92" s="340"/>
      <c r="AQ92" s="340"/>
      <c r="AR92" s="340"/>
      <c r="AS92" s="340"/>
      <c r="AT92" s="340"/>
      <c r="AU92" s="340"/>
      <c r="AV92" s="340"/>
      <c r="AW92" s="340"/>
      <c r="AX92" s="340">
        <f t="shared" si="27"/>
        <v>0</v>
      </c>
      <c r="AY92" s="341">
        <f t="shared" si="26"/>
        <v>0</v>
      </c>
      <c r="AZ92" s="325">
        <f t="shared" si="22"/>
        <v>0</v>
      </c>
      <c r="BA92" s="326">
        <f t="shared" si="23"/>
        <v>0</v>
      </c>
      <c r="BB92" s="326">
        <f t="shared" si="23"/>
        <v>0</v>
      </c>
      <c r="BC92" s="326">
        <f t="shared" si="24"/>
        <v>0</v>
      </c>
      <c r="BD92" s="327">
        <f>+'[2]Metas'!S92:S107-S92</f>
        <v>0</v>
      </c>
      <c r="BE92" s="326">
        <f>+'[2]Metas'!T92:T107-T92</f>
        <v>0</v>
      </c>
      <c r="BF92" s="326">
        <f>+'[2]Metas'!U92:U107-U92</f>
        <v>0</v>
      </c>
      <c r="BG92" s="326">
        <f>+'[2]Metas'!V92:V107-V92</f>
        <v>0</v>
      </c>
      <c r="BH92" s="295"/>
      <c r="BI92" s="295"/>
      <c r="BJ92" s="295"/>
      <c r="BK92" s="328"/>
      <c r="BL92" s="328"/>
      <c r="BM92" s="328"/>
      <c r="BN92" s="328"/>
      <c r="BO92" s="328"/>
      <c r="BP92" s="328"/>
      <c r="BT92" s="295"/>
      <c r="BU92" s="295"/>
      <c r="BV92" s="295"/>
      <c r="BW92" s="295"/>
      <c r="BX92" s="295"/>
      <c r="BY92" s="295"/>
      <c r="BZ92" s="295"/>
      <c r="CA92" s="295"/>
      <c r="CB92" s="295"/>
      <c r="CC92" s="295"/>
      <c r="CD92" s="295"/>
      <c r="CE92" s="295"/>
      <c r="CF92" s="295"/>
      <c r="CG92" s="295"/>
      <c r="CH92" s="295"/>
      <c r="CI92" s="295"/>
      <c r="CJ92" s="295"/>
      <c r="CK92" s="295"/>
    </row>
    <row r="93" spans="1:89" s="298" customFormat="1" ht="15.75">
      <c r="A93" s="308"/>
      <c r="B93" s="308"/>
      <c r="C93" s="308"/>
      <c r="D93" s="308"/>
      <c r="E93" s="308"/>
      <c r="F93" s="308"/>
      <c r="G93" s="309"/>
      <c r="H93" s="329"/>
      <c r="I93" s="383"/>
      <c r="J93" s="370"/>
      <c r="K93" s="331"/>
      <c r="L93" s="370"/>
      <c r="M93" s="383"/>
      <c r="N93" s="384"/>
      <c r="O93" s="362"/>
      <c r="P93" s="333"/>
      <c r="Q93" s="334"/>
      <c r="R93" s="334"/>
      <c r="S93" s="334"/>
      <c r="T93" s="334"/>
      <c r="U93" s="334"/>
      <c r="V93" s="334"/>
      <c r="W93" s="394"/>
      <c r="X93" s="395"/>
      <c r="Y93" s="395"/>
      <c r="Z93" s="372"/>
      <c r="AA93" s="396"/>
      <c r="AB93" s="342" t="s">
        <v>208</v>
      </c>
      <c r="AC93" s="339"/>
      <c r="AD93" s="339"/>
      <c r="AE93" s="339"/>
      <c r="AF93" s="339"/>
      <c r="AG93" s="339"/>
      <c r="AH93" s="339"/>
      <c r="AI93" s="339"/>
      <c r="AJ93" s="339"/>
      <c r="AK93" s="339"/>
      <c r="AL93" s="339"/>
      <c r="AM93" s="340"/>
      <c r="AN93" s="340"/>
      <c r="AO93" s="340"/>
      <c r="AP93" s="340"/>
      <c r="AQ93" s="340"/>
      <c r="AR93" s="340"/>
      <c r="AS93" s="340"/>
      <c r="AT93" s="340"/>
      <c r="AU93" s="340"/>
      <c r="AV93" s="340"/>
      <c r="AW93" s="340"/>
      <c r="AX93" s="340">
        <f t="shared" si="27"/>
        <v>0</v>
      </c>
      <c r="AY93" s="341">
        <f t="shared" si="26"/>
        <v>0</v>
      </c>
      <c r="AZ93" s="325">
        <f t="shared" si="22"/>
        <v>0</v>
      </c>
      <c r="BA93" s="326">
        <f t="shared" si="23"/>
        <v>0</v>
      </c>
      <c r="BB93" s="326">
        <f t="shared" si="23"/>
        <v>0</v>
      </c>
      <c r="BC93" s="326">
        <f t="shared" si="24"/>
        <v>0</v>
      </c>
      <c r="BD93" s="327">
        <f>+'[2]Metas'!S93:S108-S93</f>
        <v>0</v>
      </c>
      <c r="BE93" s="326">
        <f>+'[2]Metas'!T93:T108-T93</f>
        <v>0</v>
      </c>
      <c r="BF93" s="326">
        <f>+'[2]Metas'!U93:U108-U93</f>
        <v>0</v>
      </c>
      <c r="BG93" s="326">
        <f>+'[2]Metas'!V93:V108-V93</f>
        <v>0</v>
      </c>
      <c r="BH93" s="295"/>
      <c r="BI93" s="295"/>
      <c r="BJ93" s="295"/>
      <c r="BK93" s="328"/>
      <c r="BL93" s="328"/>
      <c r="BM93" s="328"/>
      <c r="BN93" s="328"/>
      <c r="BO93" s="328"/>
      <c r="BP93" s="328"/>
      <c r="BT93" s="295"/>
      <c r="BU93" s="295"/>
      <c r="BV93" s="295"/>
      <c r="BW93" s="295"/>
      <c r="BX93" s="295"/>
      <c r="BY93" s="295"/>
      <c r="BZ93" s="295"/>
      <c r="CA93" s="295"/>
      <c r="CB93" s="295"/>
      <c r="CC93" s="295"/>
      <c r="CD93" s="295"/>
      <c r="CE93" s="295"/>
      <c r="CF93" s="295"/>
      <c r="CG93" s="295"/>
      <c r="CH93" s="295"/>
      <c r="CI93" s="295"/>
      <c r="CJ93" s="295"/>
      <c r="CK93" s="295"/>
    </row>
    <row r="94" spans="1:89" s="298" customFormat="1" ht="15.75">
      <c r="A94" s="308"/>
      <c r="B94" s="308"/>
      <c r="C94" s="308"/>
      <c r="D94" s="308"/>
      <c r="E94" s="308"/>
      <c r="F94" s="308"/>
      <c r="G94" s="309"/>
      <c r="H94" s="329"/>
      <c r="I94" s="383"/>
      <c r="J94" s="370"/>
      <c r="K94" s="331"/>
      <c r="L94" s="370"/>
      <c r="M94" s="383"/>
      <c r="N94" s="384"/>
      <c r="O94" s="362"/>
      <c r="P94" s="333"/>
      <c r="Q94" s="334"/>
      <c r="R94" s="334"/>
      <c r="S94" s="334"/>
      <c r="T94" s="334"/>
      <c r="U94" s="334"/>
      <c r="V94" s="334"/>
      <c r="W94" s="394"/>
      <c r="X94" s="395"/>
      <c r="Y94" s="395"/>
      <c r="Z94" s="372"/>
      <c r="AA94" s="396"/>
      <c r="AB94" s="343" t="s">
        <v>209</v>
      </c>
      <c r="AC94" s="344">
        <f aca="true" t="shared" si="28" ref="AC94:AY94">SUM(AC88:AC93)+IF(AC86=0,AC87,AC86)</f>
        <v>0</v>
      </c>
      <c r="AD94" s="344">
        <f t="shared" si="28"/>
        <v>0</v>
      </c>
      <c r="AE94" s="344"/>
      <c r="AF94" s="344">
        <f t="shared" si="28"/>
        <v>0</v>
      </c>
      <c r="AG94" s="344">
        <f t="shared" si="28"/>
        <v>0</v>
      </c>
      <c r="AH94" s="344"/>
      <c r="AI94" s="344">
        <f t="shared" si="28"/>
        <v>0</v>
      </c>
      <c r="AJ94" s="344">
        <f t="shared" si="28"/>
        <v>0</v>
      </c>
      <c r="AK94" s="344"/>
      <c r="AL94" s="344">
        <f t="shared" si="28"/>
        <v>0</v>
      </c>
      <c r="AM94" s="345">
        <f t="shared" si="28"/>
        <v>0</v>
      </c>
      <c r="AN94" s="345"/>
      <c r="AO94" s="345">
        <f t="shared" si="28"/>
        <v>0</v>
      </c>
      <c r="AP94" s="345">
        <f t="shared" si="28"/>
        <v>0</v>
      </c>
      <c r="AQ94" s="345"/>
      <c r="AR94" s="345">
        <f t="shared" si="28"/>
        <v>0</v>
      </c>
      <c r="AS94" s="345">
        <f t="shared" si="28"/>
        <v>0</v>
      </c>
      <c r="AT94" s="345"/>
      <c r="AU94" s="345">
        <f t="shared" si="28"/>
        <v>0</v>
      </c>
      <c r="AV94" s="345">
        <f t="shared" si="28"/>
        <v>0</v>
      </c>
      <c r="AW94" s="345"/>
      <c r="AX94" s="345">
        <f t="shared" si="28"/>
        <v>0</v>
      </c>
      <c r="AY94" s="346">
        <f t="shared" si="28"/>
        <v>0</v>
      </c>
      <c r="AZ94" s="325">
        <f t="shared" si="22"/>
        <v>0</v>
      </c>
      <c r="BA94" s="326">
        <f t="shared" si="23"/>
        <v>0</v>
      </c>
      <c r="BB94" s="326">
        <f t="shared" si="23"/>
        <v>0</v>
      </c>
      <c r="BC94" s="326">
        <f t="shared" si="24"/>
        <v>0</v>
      </c>
      <c r="BD94" s="327">
        <f>+'[2]Metas'!S94:S109-S94</f>
        <v>0</v>
      </c>
      <c r="BE94" s="326">
        <f>+'[2]Metas'!T94:T109-T94</f>
        <v>0</v>
      </c>
      <c r="BF94" s="326">
        <f>+'[2]Metas'!U94:U109-U94</f>
        <v>0</v>
      </c>
      <c r="BG94" s="326">
        <f>+'[2]Metas'!V94:V109-V94</f>
        <v>0</v>
      </c>
      <c r="BH94" s="295"/>
      <c r="BI94" s="295"/>
      <c r="BJ94" s="295"/>
      <c r="BK94" s="328"/>
      <c r="BL94" s="328"/>
      <c r="BM94" s="328"/>
      <c r="BN94" s="328"/>
      <c r="BO94" s="328"/>
      <c r="BP94" s="328"/>
      <c r="BT94" s="295"/>
      <c r="BU94" s="295"/>
      <c r="BV94" s="295"/>
      <c r="BW94" s="295"/>
      <c r="BX94" s="295"/>
      <c r="BY94" s="295"/>
      <c r="BZ94" s="295"/>
      <c r="CA94" s="295"/>
      <c r="CB94" s="295"/>
      <c r="CC94" s="295"/>
      <c r="CD94" s="295"/>
      <c r="CE94" s="295"/>
      <c r="CF94" s="295"/>
      <c r="CG94" s="295"/>
      <c r="CH94" s="295"/>
      <c r="CI94" s="295"/>
      <c r="CJ94" s="295"/>
      <c r="CK94" s="295"/>
    </row>
    <row r="95" spans="1:89" s="298" customFormat="1" ht="16.5" thickBot="1">
      <c r="A95" s="308"/>
      <c r="B95" s="308"/>
      <c r="C95" s="308"/>
      <c r="D95" s="308"/>
      <c r="E95" s="308"/>
      <c r="F95" s="308"/>
      <c r="G95" s="309"/>
      <c r="H95" s="347"/>
      <c r="I95" s="387"/>
      <c r="J95" s="375"/>
      <c r="K95" s="349"/>
      <c r="L95" s="375"/>
      <c r="M95" s="387"/>
      <c r="N95" s="388"/>
      <c r="O95" s="364"/>
      <c r="P95" s="351"/>
      <c r="Q95" s="352"/>
      <c r="R95" s="352"/>
      <c r="S95" s="352"/>
      <c r="T95" s="352"/>
      <c r="U95" s="352"/>
      <c r="V95" s="352"/>
      <c r="W95" s="397"/>
      <c r="X95" s="398"/>
      <c r="Y95" s="398"/>
      <c r="Z95" s="377"/>
      <c r="AA95" s="399"/>
      <c r="AB95" s="356" t="s">
        <v>210</v>
      </c>
      <c r="AC95" s="357"/>
      <c r="AD95" s="357"/>
      <c r="AE95" s="357"/>
      <c r="AF95" s="357"/>
      <c r="AG95" s="357"/>
      <c r="AH95" s="357"/>
      <c r="AI95" s="357"/>
      <c r="AJ95" s="357"/>
      <c r="AK95" s="357"/>
      <c r="AL95" s="357"/>
      <c r="AM95" s="358"/>
      <c r="AN95" s="358"/>
      <c r="AO95" s="358"/>
      <c r="AP95" s="358"/>
      <c r="AQ95" s="358"/>
      <c r="AR95" s="358"/>
      <c r="AS95" s="358"/>
      <c r="AT95" s="358"/>
      <c r="AU95" s="358"/>
      <c r="AV95" s="358"/>
      <c r="AW95" s="358"/>
      <c r="AX95" s="358">
        <f aca="true" t="shared" si="29" ref="AX95:AY101">+AC95+AF95+AI95+AL95+AO95+AR95+AU95</f>
        <v>0</v>
      </c>
      <c r="AY95" s="359">
        <f t="shared" si="29"/>
        <v>0</v>
      </c>
      <c r="AZ95" s="325">
        <f t="shared" si="22"/>
        <v>0</v>
      </c>
      <c r="BA95" s="326">
        <f t="shared" si="23"/>
        <v>0</v>
      </c>
      <c r="BB95" s="326">
        <f t="shared" si="23"/>
        <v>0</v>
      </c>
      <c r="BC95" s="326">
        <f t="shared" si="24"/>
        <v>0</v>
      </c>
      <c r="BD95" s="327">
        <f>+'[2]Metas'!S95:S110-S95</f>
        <v>0</v>
      </c>
      <c r="BE95" s="326">
        <f>+'[2]Metas'!T95:T110-T95</f>
        <v>0</v>
      </c>
      <c r="BF95" s="326">
        <f>+'[2]Metas'!U95:U110-U95</f>
        <v>0</v>
      </c>
      <c r="BG95" s="326">
        <f>+'[2]Metas'!V95:V110-V95</f>
        <v>0</v>
      </c>
      <c r="BH95" s="295"/>
      <c r="BI95" s="295"/>
      <c r="BJ95" s="295"/>
      <c r="BK95" s="328"/>
      <c r="BL95" s="328"/>
      <c r="BM95" s="328"/>
      <c r="BN95" s="328"/>
      <c r="BO95" s="328"/>
      <c r="BP95" s="328"/>
      <c r="BT95" s="295"/>
      <c r="BU95" s="295"/>
      <c r="BV95" s="295"/>
      <c r="BW95" s="295"/>
      <c r="BX95" s="295"/>
      <c r="BY95" s="295"/>
      <c r="BZ95" s="295"/>
      <c r="CA95" s="295"/>
      <c r="CB95" s="295"/>
      <c r="CC95" s="295"/>
      <c r="CD95" s="295"/>
      <c r="CE95" s="295"/>
      <c r="CF95" s="295"/>
      <c r="CG95" s="295"/>
      <c r="CH95" s="295"/>
      <c r="CI95" s="295"/>
      <c r="CJ95" s="295"/>
      <c r="CK95" s="295"/>
    </row>
    <row r="96" spans="1:89" s="298" customFormat="1" ht="36" customHeight="1">
      <c r="A96" s="308" t="s">
        <v>238</v>
      </c>
      <c r="B96" s="308" t="s">
        <v>239</v>
      </c>
      <c r="C96" s="308" t="s">
        <v>187</v>
      </c>
      <c r="D96" s="308" t="s">
        <v>188</v>
      </c>
      <c r="E96" s="308" t="s">
        <v>213</v>
      </c>
      <c r="F96" s="308" t="s">
        <v>220</v>
      </c>
      <c r="G96" s="309">
        <v>8</v>
      </c>
      <c r="H96" s="310">
        <v>881</v>
      </c>
      <c r="I96" s="379" t="s">
        <v>86</v>
      </c>
      <c r="J96" s="313" t="s">
        <v>66</v>
      </c>
      <c r="K96" s="366"/>
      <c r="L96" s="366"/>
      <c r="M96" s="400" t="s">
        <v>97</v>
      </c>
      <c r="N96" s="380" t="s">
        <v>240</v>
      </c>
      <c r="O96" s="401">
        <v>11384</v>
      </c>
      <c r="P96" s="402">
        <v>1816</v>
      </c>
      <c r="Q96" s="316">
        <f>SUMIF('Actividades 881'!$B$14:$B$41,'Metas 881'!$B96,'Actividades 881'!M$14:M$41)</f>
        <v>368766000</v>
      </c>
      <c r="R96" s="316">
        <f>SUMIF('Actividades 881'!$B$14:$B$41,'Metas 881'!$B96,'Actividades 881'!N$14:N$41)</f>
        <v>368766000</v>
      </c>
      <c r="S96" s="316">
        <f>SUMIF('Actividades 881'!$B$14:$B$41,'Metas 881'!$B96,'Actividades 881'!O$14:O$41)</f>
        <v>123343233</v>
      </c>
      <c r="T96" s="316">
        <f>SUMIF('Actividades 881'!$B$14:$B$41,'Metas 881'!$B96,'Actividades 881'!P$14:P$41)</f>
        <v>17636300</v>
      </c>
      <c r="U96" s="316">
        <f>SUMIF('Actividades 881'!$B$14:$B$41,'Metas 881'!$B96,'Actividades 881'!Q$14:Q$41)</f>
        <v>18974100</v>
      </c>
      <c r="V96" s="316">
        <f>SUMIF('Actividades 881'!$B$14:$B$41,'Metas 881'!$B96,'Actividades 881'!R$14:R$41)</f>
        <v>18974100</v>
      </c>
      <c r="W96" s="391" t="s">
        <v>241</v>
      </c>
      <c r="X96" s="368" t="s">
        <v>242</v>
      </c>
      <c r="Y96" s="392" t="s">
        <v>243</v>
      </c>
      <c r="Z96" s="391"/>
      <c r="AA96" s="393"/>
      <c r="AB96" s="321" t="s">
        <v>195</v>
      </c>
      <c r="AC96" s="322"/>
      <c r="AD96" s="322"/>
      <c r="AE96" s="322"/>
      <c r="AF96" s="322"/>
      <c r="AG96" s="322"/>
      <c r="AH96" s="322"/>
      <c r="AI96" s="322"/>
      <c r="AJ96" s="322"/>
      <c r="AK96" s="322"/>
      <c r="AL96" s="322"/>
      <c r="AM96" s="323"/>
      <c r="AN96" s="323"/>
      <c r="AO96" s="323"/>
      <c r="AP96" s="323"/>
      <c r="AQ96" s="323"/>
      <c r="AR96" s="323"/>
      <c r="AS96" s="323"/>
      <c r="AT96" s="323"/>
      <c r="AU96" s="323"/>
      <c r="AV96" s="323"/>
      <c r="AW96" s="323"/>
      <c r="AX96" s="323">
        <f t="shared" si="29"/>
        <v>0</v>
      </c>
      <c r="AY96" s="324">
        <f t="shared" si="29"/>
        <v>0</v>
      </c>
      <c r="AZ96" s="325">
        <f t="shared" si="22"/>
        <v>0</v>
      </c>
      <c r="BA96" s="326">
        <f t="shared" si="23"/>
        <v>245422767</v>
      </c>
      <c r="BB96" s="326">
        <f t="shared" si="23"/>
        <v>105706933</v>
      </c>
      <c r="BC96" s="326">
        <f t="shared" si="24"/>
        <v>0</v>
      </c>
      <c r="BD96" s="327">
        <f>+'[2]Metas'!S96:S111-S96</f>
        <v>-97316683</v>
      </c>
      <c r="BE96" s="326">
        <f>+'[2]Metas'!T96:T111-T96</f>
        <v>8390250</v>
      </c>
      <c r="BF96" s="326">
        <f>+'[2]Metas'!U96:U111-U96</f>
        <v>48551033</v>
      </c>
      <c r="BG96" s="326">
        <f>+'[2]Metas'!V96:V111-V96</f>
        <v>34022700</v>
      </c>
      <c r="BH96" s="295"/>
      <c r="BI96" s="295"/>
      <c r="BJ96" s="295"/>
      <c r="BK96" s="328">
        <f>+'[1]99-METROPOLITANO'!N94</f>
        <v>368766000</v>
      </c>
      <c r="BL96" s="328">
        <f>+'[1]99-METROPOLITANO'!O94</f>
        <v>368766000</v>
      </c>
      <c r="BM96" s="328">
        <f>+'[1]99-METROPOLITANO'!P94</f>
        <v>123343233</v>
      </c>
      <c r="BN96" s="328">
        <f>+'[1]99-METROPOLITANO'!Q94</f>
        <v>17636300</v>
      </c>
      <c r="BO96" s="328">
        <f>+'[1]99-METROPOLITANO'!R94</f>
        <v>18974100</v>
      </c>
      <c r="BP96" s="328">
        <f>+'[1]99-METROPOLITANO'!S94</f>
        <v>18974100</v>
      </c>
      <c r="BT96" s="295"/>
      <c r="BU96" s="295"/>
      <c r="BV96" s="295"/>
      <c r="BW96" s="295"/>
      <c r="BX96" s="295"/>
      <c r="BY96" s="295"/>
      <c r="BZ96" s="295"/>
      <c r="CA96" s="295"/>
      <c r="CB96" s="295"/>
      <c r="CC96" s="295"/>
      <c r="CD96" s="295"/>
      <c r="CE96" s="295"/>
      <c r="CF96" s="295"/>
      <c r="CG96" s="295"/>
      <c r="CH96" s="295"/>
      <c r="CI96" s="295"/>
      <c r="CJ96" s="295"/>
      <c r="CK96" s="295"/>
    </row>
    <row r="97" spans="1:89" s="298" customFormat="1" ht="15.75">
      <c r="A97" s="308"/>
      <c r="B97" s="308"/>
      <c r="C97" s="308"/>
      <c r="D97" s="308"/>
      <c r="E97" s="308"/>
      <c r="F97" s="308"/>
      <c r="G97" s="309"/>
      <c r="H97" s="329"/>
      <c r="I97" s="383"/>
      <c r="J97" s="331"/>
      <c r="K97" s="370"/>
      <c r="L97" s="370"/>
      <c r="M97" s="403"/>
      <c r="N97" s="384"/>
      <c r="O97" s="404"/>
      <c r="P97" s="405"/>
      <c r="Q97" s="334"/>
      <c r="R97" s="334"/>
      <c r="S97" s="334"/>
      <c r="T97" s="334"/>
      <c r="U97" s="334"/>
      <c r="V97" s="334"/>
      <c r="W97" s="394"/>
      <c r="X97" s="372"/>
      <c r="Y97" s="395"/>
      <c r="Z97" s="394"/>
      <c r="AA97" s="396"/>
      <c r="AB97" s="338" t="s">
        <v>196</v>
      </c>
      <c r="AC97" s="339"/>
      <c r="AD97" s="339"/>
      <c r="AE97" s="339"/>
      <c r="AF97" s="339"/>
      <c r="AG97" s="339"/>
      <c r="AH97" s="339"/>
      <c r="AI97" s="339"/>
      <c r="AJ97" s="339"/>
      <c r="AK97" s="339"/>
      <c r="AL97" s="339"/>
      <c r="AM97" s="340"/>
      <c r="AN97" s="340"/>
      <c r="AO97" s="340"/>
      <c r="AP97" s="340"/>
      <c r="AQ97" s="340"/>
      <c r="AR97" s="340"/>
      <c r="AS97" s="340"/>
      <c r="AT97" s="340"/>
      <c r="AU97" s="340"/>
      <c r="AV97" s="340"/>
      <c r="AW97" s="340"/>
      <c r="AX97" s="340">
        <f t="shared" si="29"/>
        <v>0</v>
      </c>
      <c r="AY97" s="341">
        <f t="shared" si="29"/>
        <v>0</v>
      </c>
      <c r="AZ97" s="325">
        <f t="shared" si="22"/>
        <v>0</v>
      </c>
      <c r="BA97" s="326">
        <f t="shared" si="23"/>
        <v>0</v>
      </c>
      <c r="BB97" s="326">
        <f t="shared" si="23"/>
        <v>0</v>
      </c>
      <c r="BC97" s="326">
        <f t="shared" si="24"/>
        <v>0</v>
      </c>
      <c r="BD97" s="327">
        <f>+'[2]Metas'!S97:S112-S97</f>
        <v>0</v>
      </c>
      <c r="BE97" s="326">
        <f>+'[2]Metas'!T97:T112-T97</f>
        <v>0</v>
      </c>
      <c r="BF97" s="326">
        <f>+'[2]Metas'!U97:U112-U97</f>
        <v>0</v>
      </c>
      <c r="BG97" s="326">
        <f>+'[2]Metas'!V97:V112-V97</f>
        <v>0</v>
      </c>
      <c r="BH97" s="295"/>
      <c r="BI97" s="295"/>
      <c r="BJ97" s="295"/>
      <c r="BK97" s="328"/>
      <c r="BL97" s="328"/>
      <c r="BM97" s="328"/>
      <c r="BN97" s="328"/>
      <c r="BO97" s="328"/>
      <c r="BP97" s="328"/>
      <c r="BT97" s="295"/>
      <c r="BU97" s="295"/>
      <c r="BV97" s="295"/>
      <c r="BW97" s="295"/>
      <c r="BX97" s="295"/>
      <c r="BY97" s="295"/>
      <c r="BZ97" s="295"/>
      <c r="CA97" s="295"/>
      <c r="CB97" s="295"/>
      <c r="CC97" s="295"/>
      <c r="CD97" s="295"/>
      <c r="CE97" s="295"/>
      <c r="CF97" s="295"/>
      <c r="CG97" s="295"/>
      <c r="CH97" s="295"/>
      <c r="CI97" s="295"/>
      <c r="CJ97" s="295"/>
      <c r="CK97" s="295"/>
    </row>
    <row r="98" spans="1:89" s="298" customFormat="1" ht="15.75">
      <c r="A98" s="308"/>
      <c r="B98" s="308"/>
      <c r="C98" s="308"/>
      <c r="D98" s="308"/>
      <c r="E98" s="308"/>
      <c r="F98" s="308"/>
      <c r="G98" s="309"/>
      <c r="H98" s="329"/>
      <c r="I98" s="383"/>
      <c r="J98" s="331"/>
      <c r="K98" s="370"/>
      <c r="L98" s="370"/>
      <c r="M98" s="403"/>
      <c r="N98" s="384"/>
      <c r="O98" s="404"/>
      <c r="P98" s="405"/>
      <c r="Q98" s="334"/>
      <c r="R98" s="334"/>
      <c r="S98" s="334"/>
      <c r="T98" s="334"/>
      <c r="U98" s="334"/>
      <c r="V98" s="334"/>
      <c r="W98" s="394"/>
      <c r="X98" s="372"/>
      <c r="Y98" s="395"/>
      <c r="Z98" s="394"/>
      <c r="AA98" s="396"/>
      <c r="AB98" s="338" t="s">
        <v>197</v>
      </c>
      <c r="AC98" s="339"/>
      <c r="AD98" s="339"/>
      <c r="AE98" s="339"/>
      <c r="AF98" s="339"/>
      <c r="AG98" s="339"/>
      <c r="AH98" s="339"/>
      <c r="AI98" s="339"/>
      <c r="AJ98" s="339"/>
      <c r="AK98" s="339"/>
      <c r="AL98" s="339"/>
      <c r="AM98" s="340"/>
      <c r="AN98" s="340"/>
      <c r="AO98" s="340"/>
      <c r="AP98" s="340"/>
      <c r="AQ98" s="340"/>
      <c r="AR98" s="340"/>
      <c r="AS98" s="340"/>
      <c r="AT98" s="340"/>
      <c r="AU98" s="340"/>
      <c r="AV98" s="340"/>
      <c r="AW98" s="340"/>
      <c r="AX98" s="340">
        <f t="shared" si="29"/>
        <v>0</v>
      </c>
      <c r="AY98" s="341">
        <f t="shared" si="29"/>
        <v>0</v>
      </c>
      <c r="AZ98" s="325">
        <f t="shared" si="22"/>
        <v>0</v>
      </c>
      <c r="BA98" s="326">
        <f t="shared" si="23"/>
        <v>0</v>
      </c>
      <c r="BB98" s="326">
        <f t="shared" si="23"/>
        <v>0</v>
      </c>
      <c r="BC98" s="326">
        <f t="shared" si="24"/>
        <v>0</v>
      </c>
      <c r="BD98" s="327">
        <f>+'[2]Metas'!S98:S113-S98</f>
        <v>0</v>
      </c>
      <c r="BE98" s="326">
        <f>+'[2]Metas'!T98:T113-T98</f>
        <v>0</v>
      </c>
      <c r="BF98" s="326">
        <f>+'[2]Metas'!U98:U113-U98</f>
        <v>0</v>
      </c>
      <c r="BG98" s="326">
        <f>+'[2]Metas'!V98:V113-V98</f>
        <v>0</v>
      </c>
      <c r="BH98" s="295"/>
      <c r="BI98" s="295"/>
      <c r="BJ98" s="295"/>
      <c r="BK98" s="328"/>
      <c r="BL98" s="328"/>
      <c r="BM98" s="328"/>
      <c r="BN98" s="328"/>
      <c r="BO98" s="328"/>
      <c r="BP98" s="328"/>
      <c r="BT98" s="295"/>
      <c r="BU98" s="295"/>
      <c r="BV98" s="295"/>
      <c r="BW98" s="295"/>
      <c r="BX98" s="295"/>
      <c r="BY98" s="295"/>
      <c r="BZ98" s="295"/>
      <c r="CA98" s="295"/>
      <c r="CB98" s="295"/>
      <c r="CC98" s="295"/>
      <c r="CD98" s="295"/>
      <c r="CE98" s="295"/>
      <c r="CF98" s="295"/>
      <c r="CG98" s="295"/>
      <c r="CH98" s="295"/>
      <c r="CI98" s="295"/>
      <c r="CJ98" s="295"/>
      <c r="CK98" s="295"/>
    </row>
    <row r="99" spans="1:89" s="298" customFormat="1" ht="15.75">
      <c r="A99" s="308"/>
      <c r="B99" s="308"/>
      <c r="C99" s="308"/>
      <c r="D99" s="308"/>
      <c r="E99" s="308"/>
      <c r="F99" s="308"/>
      <c r="G99" s="309"/>
      <c r="H99" s="329"/>
      <c r="I99" s="383"/>
      <c r="J99" s="331"/>
      <c r="K99" s="370"/>
      <c r="L99" s="370"/>
      <c r="M99" s="403"/>
      <c r="N99" s="384"/>
      <c r="O99" s="404"/>
      <c r="P99" s="405"/>
      <c r="Q99" s="334"/>
      <c r="R99" s="334"/>
      <c r="S99" s="334"/>
      <c r="T99" s="334"/>
      <c r="U99" s="334"/>
      <c r="V99" s="334"/>
      <c r="W99" s="394"/>
      <c r="X99" s="372"/>
      <c r="Y99" s="395"/>
      <c r="Z99" s="394"/>
      <c r="AA99" s="396"/>
      <c r="AB99" s="338" t="s">
        <v>198</v>
      </c>
      <c r="AC99" s="339"/>
      <c r="AD99" s="339"/>
      <c r="AE99" s="339"/>
      <c r="AF99" s="339"/>
      <c r="AG99" s="339"/>
      <c r="AH99" s="339"/>
      <c r="AI99" s="339"/>
      <c r="AJ99" s="339"/>
      <c r="AK99" s="339"/>
      <c r="AL99" s="339"/>
      <c r="AM99" s="340"/>
      <c r="AN99" s="340"/>
      <c r="AO99" s="340"/>
      <c r="AP99" s="340"/>
      <c r="AQ99" s="340"/>
      <c r="AR99" s="340"/>
      <c r="AS99" s="340"/>
      <c r="AT99" s="340"/>
      <c r="AU99" s="340"/>
      <c r="AV99" s="340"/>
      <c r="AW99" s="340"/>
      <c r="AX99" s="340">
        <f t="shared" si="29"/>
        <v>0</v>
      </c>
      <c r="AY99" s="341">
        <f t="shared" si="29"/>
        <v>0</v>
      </c>
      <c r="AZ99" s="325">
        <f t="shared" si="22"/>
        <v>0</v>
      </c>
      <c r="BA99" s="326">
        <f t="shared" si="23"/>
        <v>0</v>
      </c>
      <c r="BB99" s="326">
        <f t="shared" si="23"/>
        <v>0</v>
      </c>
      <c r="BC99" s="326">
        <f t="shared" si="24"/>
        <v>0</v>
      </c>
      <c r="BD99" s="327">
        <f>+'[2]Metas'!S99:S114-S99</f>
        <v>0</v>
      </c>
      <c r="BE99" s="326">
        <f>+'[2]Metas'!T99:T114-T99</f>
        <v>0</v>
      </c>
      <c r="BF99" s="326">
        <f>+'[2]Metas'!U99:U114-U99</f>
        <v>0</v>
      </c>
      <c r="BG99" s="326">
        <f>+'[2]Metas'!V99:V114-V99</f>
        <v>0</v>
      </c>
      <c r="BH99" s="295"/>
      <c r="BI99" s="295"/>
      <c r="BJ99" s="295"/>
      <c r="BK99" s="328"/>
      <c r="BL99" s="328"/>
      <c r="BM99" s="328"/>
      <c r="BN99" s="328"/>
      <c r="BO99" s="328"/>
      <c r="BP99" s="328"/>
      <c r="BT99" s="295"/>
      <c r="BU99" s="295"/>
      <c r="BV99" s="295"/>
      <c r="BW99" s="295"/>
      <c r="BX99" s="295"/>
      <c r="BY99" s="295"/>
      <c r="BZ99" s="295"/>
      <c r="CA99" s="295"/>
      <c r="CB99" s="295"/>
      <c r="CC99" s="295"/>
      <c r="CD99" s="295"/>
      <c r="CE99" s="295"/>
      <c r="CF99" s="295"/>
      <c r="CG99" s="295"/>
      <c r="CH99" s="295"/>
      <c r="CI99" s="295"/>
      <c r="CJ99" s="295"/>
      <c r="CK99" s="295"/>
    </row>
    <row r="100" spans="1:89" s="298" customFormat="1" ht="15.75">
      <c r="A100" s="308"/>
      <c r="B100" s="308"/>
      <c r="C100" s="308"/>
      <c r="D100" s="308"/>
      <c r="E100" s="308"/>
      <c r="F100" s="308"/>
      <c r="G100" s="309"/>
      <c r="H100" s="329"/>
      <c r="I100" s="383"/>
      <c r="J100" s="331"/>
      <c r="K100" s="370"/>
      <c r="L100" s="370"/>
      <c r="M100" s="403"/>
      <c r="N100" s="384"/>
      <c r="O100" s="404"/>
      <c r="P100" s="405"/>
      <c r="Q100" s="334"/>
      <c r="R100" s="334"/>
      <c r="S100" s="334"/>
      <c r="T100" s="334"/>
      <c r="U100" s="334"/>
      <c r="V100" s="334"/>
      <c r="W100" s="394"/>
      <c r="X100" s="372"/>
      <c r="Y100" s="395"/>
      <c r="Z100" s="394"/>
      <c r="AA100" s="396"/>
      <c r="AB100" s="338" t="s">
        <v>199</v>
      </c>
      <c r="AC100" s="339"/>
      <c r="AD100" s="339"/>
      <c r="AE100" s="339"/>
      <c r="AF100" s="339"/>
      <c r="AG100" s="339"/>
      <c r="AH100" s="339"/>
      <c r="AI100" s="339"/>
      <c r="AJ100" s="339"/>
      <c r="AK100" s="339"/>
      <c r="AL100" s="339"/>
      <c r="AM100" s="340"/>
      <c r="AN100" s="340"/>
      <c r="AO100" s="340"/>
      <c r="AP100" s="340"/>
      <c r="AQ100" s="340"/>
      <c r="AR100" s="340"/>
      <c r="AS100" s="340"/>
      <c r="AT100" s="340"/>
      <c r="AU100" s="340"/>
      <c r="AV100" s="340"/>
      <c r="AW100" s="340"/>
      <c r="AX100" s="340">
        <f t="shared" si="29"/>
        <v>0</v>
      </c>
      <c r="AY100" s="341">
        <f t="shared" si="29"/>
        <v>0</v>
      </c>
      <c r="AZ100" s="325">
        <f t="shared" si="22"/>
        <v>0</v>
      </c>
      <c r="BA100" s="326">
        <f t="shared" si="23"/>
        <v>0</v>
      </c>
      <c r="BB100" s="326">
        <f t="shared" si="23"/>
        <v>0</v>
      </c>
      <c r="BC100" s="326">
        <f t="shared" si="24"/>
        <v>0</v>
      </c>
      <c r="BD100" s="327">
        <f>+'[2]Metas'!S100:S115-S100</f>
        <v>0</v>
      </c>
      <c r="BE100" s="326">
        <f>+'[2]Metas'!T100:T115-T100</f>
        <v>0</v>
      </c>
      <c r="BF100" s="326">
        <f>+'[2]Metas'!U100:U115-U100</f>
        <v>0</v>
      </c>
      <c r="BG100" s="326">
        <f>+'[2]Metas'!V100:V115-V100</f>
        <v>0</v>
      </c>
      <c r="BH100" s="295"/>
      <c r="BI100" s="295"/>
      <c r="BJ100" s="295"/>
      <c r="BK100" s="328"/>
      <c r="BL100" s="328"/>
      <c r="BM100" s="328"/>
      <c r="BN100" s="328"/>
      <c r="BO100" s="328"/>
      <c r="BP100" s="328"/>
      <c r="BT100" s="295"/>
      <c r="BU100" s="295"/>
      <c r="BV100" s="295"/>
      <c r="BW100" s="295"/>
      <c r="BX100" s="295"/>
      <c r="BY100" s="295"/>
      <c r="BZ100" s="295"/>
      <c r="CA100" s="295"/>
      <c r="CB100" s="295"/>
      <c r="CC100" s="295"/>
      <c r="CD100" s="295"/>
      <c r="CE100" s="295"/>
      <c r="CF100" s="295"/>
      <c r="CG100" s="295"/>
      <c r="CH100" s="295"/>
      <c r="CI100" s="295"/>
      <c r="CJ100" s="295"/>
      <c r="CK100" s="295"/>
    </row>
    <row r="101" spans="1:89" s="298" customFormat="1" ht="15.75">
      <c r="A101" s="308"/>
      <c r="B101" s="308"/>
      <c r="C101" s="308"/>
      <c r="D101" s="308"/>
      <c r="E101" s="308"/>
      <c r="F101" s="308"/>
      <c r="G101" s="309"/>
      <c r="H101" s="329"/>
      <c r="I101" s="383"/>
      <c r="J101" s="331"/>
      <c r="K101" s="370"/>
      <c r="L101" s="370"/>
      <c r="M101" s="403"/>
      <c r="N101" s="384"/>
      <c r="O101" s="404"/>
      <c r="P101" s="405"/>
      <c r="Q101" s="334"/>
      <c r="R101" s="334"/>
      <c r="S101" s="334"/>
      <c r="T101" s="334"/>
      <c r="U101" s="334"/>
      <c r="V101" s="334"/>
      <c r="W101" s="394"/>
      <c r="X101" s="372"/>
      <c r="Y101" s="395"/>
      <c r="Z101" s="394"/>
      <c r="AA101" s="396"/>
      <c r="AB101" s="342" t="s">
        <v>200</v>
      </c>
      <c r="AC101" s="339"/>
      <c r="AD101" s="339"/>
      <c r="AE101" s="339"/>
      <c r="AF101" s="339"/>
      <c r="AG101" s="339"/>
      <c r="AH101" s="339"/>
      <c r="AI101" s="339"/>
      <c r="AJ101" s="339"/>
      <c r="AK101" s="339"/>
      <c r="AL101" s="339"/>
      <c r="AM101" s="340"/>
      <c r="AN101" s="340"/>
      <c r="AO101" s="340"/>
      <c r="AP101" s="340"/>
      <c r="AQ101" s="340"/>
      <c r="AR101" s="340"/>
      <c r="AS101" s="340"/>
      <c r="AT101" s="340"/>
      <c r="AU101" s="340"/>
      <c r="AV101" s="340"/>
      <c r="AW101" s="340"/>
      <c r="AX101" s="340">
        <f t="shared" si="29"/>
        <v>0</v>
      </c>
      <c r="AY101" s="341">
        <f t="shared" si="29"/>
        <v>0</v>
      </c>
      <c r="AZ101" s="325">
        <f t="shared" si="22"/>
        <v>0</v>
      </c>
      <c r="BA101" s="326">
        <f t="shared" si="23"/>
        <v>0</v>
      </c>
      <c r="BB101" s="326">
        <f t="shared" si="23"/>
        <v>0</v>
      </c>
      <c r="BC101" s="326">
        <f t="shared" si="24"/>
        <v>0</v>
      </c>
      <c r="BD101" s="327">
        <f>+'[2]Metas'!S101:S116-S101</f>
        <v>0</v>
      </c>
      <c r="BE101" s="326">
        <f>+'[2]Metas'!T101:T116-T101</f>
        <v>0</v>
      </c>
      <c r="BF101" s="326">
        <f>+'[2]Metas'!U101:U116-U101</f>
        <v>0</v>
      </c>
      <c r="BG101" s="326">
        <f>+'[2]Metas'!V101:V116-V101</f>
        <v>0</v>
      </c>
      <c r="BH101" s="295"/>
      <c r="BI101" s="295"/>
      <c r="BJ101" s="295"/>
      <c r="BK101" s="328"/>
      <c r="BL101" s="328"/>
      <c r="BM101" s="328"/>
      <c r="BN101" s="328"/>
      <c r="BO101" s="328"/>
      <c r="BP101" s="328"/>
      <c r="BT101" s="295"/>
      <c r="BU101" s="295"/>
      <c r="BV101" s="295"/>
      <c r="BW101" s="295"/>
      <c r="BX101" s="295"/>
      <c r="BY101" s="295"/>
      <c r="BZ101" s="295"/>
      <c r="CA101" s="295"/>
      <c r="CB101" s="295"/>
      <c r="CC101" s="295"/>
      <c r="CD101" s="295"/>
      <c r="CE101" s="295"/>
      <c r="CF101" s="295"/>
      <c r="CG101" s="295"/>
      <c r="CH101" s="295"/>
      <c r="CI101" s="295"/>
      <c r="CJ101" s="295"/>
      <c r="CK101" s="295"/>
    </row>
    <row r="102" spans="1:89" s="298" customFormat="1" ht="15.75">
      <c r="A102" s="308"/>
      <c r="B102" s="308"/>
      <c r="C102" s="308"/>
      <c r="D102" s="308"/>
      <c r="E102" s="308"/>
      <c r="F102" s="308"/>
      <c r="G102" s="309"/>
      <c r="H102" s="329"/>
      <c r="I102" s="383"/>
      <c r="J102" s="331"/>
      <c r="K102" s="370"/>
      <c r="L102" s="370"/>
      <c r="M102" s="403"/>
      <c r="N102" s="384"/>
      <c r="O102" s="404"/>
      <c r="P102" s="405"/>
      <c r="Q102" s="334"/>
      <c r="R102" s="334"/>
      <c r="S102" s="334"/>
      <c r="T102" s="334"/>
      <c r="U102" s="334"/>
      <c r="V102" s="334"/>
      <c r="W102" s="394"/>
      <c r="X102" s="372"/>
      <c r="Y102" s="395"/>
      <c r="Z102" s="394"/>
      <c r="AA102" s="396"/>
      <c r="AB102" s="343" t="s">
        <v>201</v>
      </c>
      <c r="AC102" s="344">
        <f aca="true" t="shared" si="30" ref="AC102:AY102">SUM(AC96:AC101)</f>
        <v>0</v>
      </c>
      <c r="AD102" s="344">
        <f t="shared" si="30"/>
        <v>0</v>
      </c>
      <c r="AE102" s="344"/>
      <c r="AF102" s="344">
        <f t="shared" si="30"/>
        <v>0</v>
      </c>
      <c r="AG102" s="344">
        <f t="shared" si="30"/>
        <v>0</v>
      </c>
      <c r="AH102" s="344"/>
      <c r="AI102" s="344">
        <f t="shared" si="30"/>
        <v>0</v>
      </c>
      <c r="AJ102" s="344">
        <f t="shared" si="30"/>
        <v>0</v>
      </c>
      <c r="AK102" s="344"/>
      <c r="AL102" s="344">
        <f t="shared" si="30"/>
        <v>0</v>
      </c>
      <c r="AM102" s="345">
        <f t="shared" si="30"/>
        <v>0</v>
      </c>
      <c r="AN102" s="345"/>
      <c r="AO102" s="345">
        <f t="shared" si="30"/>
        <v>0</v>
      </c>
      <c r="AP102" s="345">
        <f t="shared" si="30"/>
        <v>0</v>
      </c>
      <c r="AQ102" s="345"/>
      <c r="AR102" s="345">
        <f t="shared" si="30"/>
        <v>0</v>
      </c>
      <c r="AS102" s="345">
        <f t="shared" si="30"/>
        <v>0</v>
      </c>
      <c r="AT102" s="345"/>
      <c r="AU102" s="345">
        <f t="shared" si="30"/>
        <v>0</v>
      </c>
      <c r="AV102" s="345">
        <f t="shared" si="30"/>
        <v>0</v>
      </c>
      <c r="AW102" s="345"/>
      <c r="AX102" s="345">
        <f t="shared" si="30"/>
        <v>0</v>
      </c>
      <c r="AY102" s="346">
        <f t="shared" si="30"/>
        <v>0</v>
      </c>
      <c r="AZ102" s="325">
        <f t="shared" si="22"/>
        <v>0</v>
      </c>
      <c r="BA102" s="326">
        <f t="shared" si="23"/>
        <v>0</v>
      </c>
      <c r="BB102" s="326">
        <f t="shared" si="23"/>
        <v>0</v>
      </c>
      <c r="BC102" s="326">
        <f t="shared" si="24"/>
        <v>0</v>
      </c>
      <c r="BD102" s="327">
        <f>+'[2]Metas'!S102:S117-S102</f>
        <v>0</v>
      </c>
      <c r="BE102" s="326">
        <f>+'[2]Metas'!T102:T117-T102</f>
        <v>0</v>
      </c>
      <c r="BF102" s="326">
        <f>+'[2]Metas'!U102:U117-U102</f>
        <v>0</v>
      </c>
      <c r="BG102" s="326">
        <f>+'[2]Metas'!V102:V117-V102</f>
        <v>0</v>
      </c>
      <c r="BH102" s="295"/>
      <c r="BI102" s="295"/>
      <c r="BJ102" s="295"/>
      <c r="BK102" s="328"/>
      <c r="BL102" s="328"/>
      <c r="BM102" s="328"/>
      <c r="BN102" s="328"/>
      <c r="BO102" s="328"/>
      <c r="BP102" s="328"/>
      <c r="BT102" s="295"/>
      <c r="BU102" s="295"/>
      <c r="BV102" s="295"/>
      <c r="BW102" s="295"/>
      <c r="BX102" s="295"/>
      <c r="BY102" s="295"/>
      <c r="BZ102" s="295"/>
      <c r="CA102" s="295"/>
      <c r="CB102" s="295"/>
      <c r="CC102" s="295"/>
      <c r="CD102" s="295"/>
      <c r="CE102" s="295"/>
      <c r="CF102" s="295"/>
      <c r="CG102" s="295"/>
      <c r="CH102" s="295"/>
      <c r="CI102" s="295"/>
      <c r="CJ102" s="295"/>
      <c r="CK102" s="295"/>
    </row>
    <row r="103" spans="1:89" s="298" customFormat="1" ht="15.75">
      <c r="A103" s="308"/>
      <c r="B103" s="308"/>
      <c r="C103" s="308"/>
      <c r="D103" s="308"/>
      <c r="E103" s="308"/>
      <c r="F103" s="308"/>
      <c r="G103" s="309"/>
      <c r="H103" s="329"/>
      <c r="I103" s="383"/>
      <c r="J103" s="331"/>
      <c r="K103" s="370"/>
      <c r="L103" s="370"/>
      <c r="M103" s="403"/>
      <c r="N103" s="384"/>
      <c r="O103" s="404"/>
      <c r="P103" s="405"/>
      <c r="Q103" s="334"/>
      <c r="R103" s="334"/>
      <c r="S103" s="334"/>
      <c r="T103" s="334"/>
      <c r="U103" s="334"/>
      <c r="V103" s="334"/>
      <c r="W103" s="394"/>
      <c r="X103" s="372"/>
      <c r="Y103" s="395"/>
      <c r="Z103" s="394"/>
      <c r="AA103" s="396"/>
      <c r="AB103" s="338" t="s">
        <v>202</v>
      </c>
      <c r="AC103" s="339"/>
      <c r="AD103" s="339"/>
      <c r="AE103" s="339"/>
      <c r="AF103" s="339"/>
      <c r="AG103" s="339"/>
      <c r="AH103" s="339"/>
      <c r="AI103" s="339"/>
      <c r="AJ103" s="339"/>
      <c r="AK103" s="339"/>
      <c r="AL103" s="339"/>
      <c r="AM103" s="340"/>
      <c r="AN103" s="340"/>
      <c r="AO103" s="340"/>
      <c r="AP103" s="340"/>
      <c r="AQ103" s="340"/>
      <c r="AR103" s="340"/>
      <c r="AS103" s="340"/>
      <c r="AT103" s="340"/>
      <c r="AU103" s="340"/>
      <c r="AV103" s="340"/>
      <c r="AW103" s="340"/>
      <c r="AX103" s="340">
        <f>+AC103+AF103+AI103+AL103+AO103+AR103+AU103</f>
        <v>0</v>
      </c>
      <c r="AY103" s="341">
        <f aca="true" t="shared" si="31" ref="AY103:AY109">+AD103+AG103+AJ103+AM103+AP103+AS103+AV103</f>
        <v>0</v>
      </c>
      <c r="AZ103" s="325">
        <f t="shared" si="22"/>
        <v>0</v>
      </c>
      <c r="BA103" s="326">
        <f t="shared" si="23"/>
        <v>0</v>
      </c>
      <c r="BB103" s="326">
        <f t="shared" si="23"/>
        <v>0</v>
      </c>
      <c r="BC103" s="326">
        <f t="shared" si="24"/>
        <v>0</v>
      </c>
      <c r="BD103" s="327">
        <f>+'[2]Metas'!S103:S118-S103</f>
        <v>0</v>
      </c>
      <c r="BE103" s="326">
        <f>+'[2]Metas'!T103:T118-T103</f>
        <v>0</v>
      </c>
      <c r="BF103" s="326">
        <f>+'[2]Metas'!U103:U118-U103</f>
        <v>0</v>
      </c>
      <c r="BG103" s="326">
        <f>+'[2]Metas'!V103:V118-V103</f>
        <v>0</v>
      </c>
      <c r="BH103" s="295"/>
      <c r="BI103" s="295"/>
      <c r="BJ103" s="295"/>
      <c r="BK103" s="328"/>
      <c r="BL103" s="328"/>
      <c r="BM103" s="328"/>
      <c r="BN103" s="328"/>
      <c r="BO103" s="328"/>
      <c r="BP103" s="328"/>
      <c r="BT103" s="295"/>
      <c r="BU103" s="295"/>
      <c r="BV103" s="295"/>
      <c r="BW103" s="295"/>
      <c r="BX103" s="295"/>
      <c r="BY103" s="295"/>
      <c r="BZ103" s="295"/>
      <c r="CA103" s="295"/>
      <c r="CB103" s="295"/>
      <c r="CC103" s="295"/>
      <c r="CD103" s="295"/>
      <c r="CE103" s="295"/>
      <c r="CF103" s="295"/>
      <c r="CG103" s="295"/>
      <c r="CH103" s="295"/>
      <c r="CI103" s="295"/>
      <c r="CJ103" s="295"/>
      <c r="CK103" s="295"/>
    </row>
    <row r="104" spans="1:89" s="298" customFormat="1" ht="15.75">
      <c r="A104" s="308"/>
      <c r="B104" s="308"/>
      <c r="C104" s="308"/>
      <c r="D104" s="308"/>
      <c r="E104" s="308"/>
      <c r="F104" s="308"/>
      <c r="G104" s="309"/>
      <c r="H104" s="329"/>
      <c r="I104" s="383"/>
      <c r="J104" s="331"/>
      <c r="K104" s="370"/>
      <c r="L104" s="370"/>
      <c r="M104" s="403"/>
      <c r="N104" s="384"/>
      <c r="O104" s="404"/>
      <c r="P104" s="405"/>
      <c r="Q104" s="334"/>
      <c r="R104" s="334"/>
      <c r="S104" s="334"/>
      <c r="T104" s="334"/>
      <c r="U104" s="334"/>
      <c r="V104" s="334"/>
      <c r="W104" s="394"/>
      <c r="X104" s="372"/>
      <c r="Y104" s="395"/>
      <c r="Z104" s="394"/>
      <c r="AA104" s="396"/>
      <c r="AB104" s="338" t="s">
        <v>203</v>
      </c>
      <c r="AC104" s="339"/>
      <c r="AD104" s="339"/>
      <c r="AE104" s="339"/>
      <c r="AF104" s="339"/>
      <c r="AG104" s="339"/>
      <c r="AH104" s="339"/>
      <c r="AI104" s="339"/>
      <c r="AJ104" s="339"/>
      <c r="AK104" s="339"/>
      <c r="AL104" s="339"/>
      <c r="AM104" s="340"/>
      <c r="AN104" s="340"/>
      <c r="AO104" s="340"/>
      <c r="AP104" s="340"/>
      <c r="AQ104" s="340"/>
      <c r="AR104" s="340"/>
      <c r="AS104" s="340"/>
      <c r="AT104" s="340"/>
      <c r="AU104" s="340"/>
      <c r="AV104" s="340"/>
      <c r="AW104" s="340"/>
      <c r="AX104" s="340">
        <f aca="true" t="shared" si="32" ref="AX104:AX109">+AC104+AF104+AI104+AL104+AO104+AR104+AU104</f>
        <v>0</v>
      </c>
      <c r="AY104" s="341">
        <f t="shared" si="31"/>
        <v>0</v>
      </c>
      <c r="AZ104" s="325">
        <f t="shared" si="22"/>
        <v>0</v>
      </c>
      <c r="BA104" s="326">
        <f t="shared" si="23"/>
        <v>0</v>
      </c>
      <c r="BB104" s="326">
        <f t="shared" si="23"/>
        <v>0</v>
      </c>
      <c r="BC104" s="326">
        <f t="shared" si="24"/>
        <v>0</v>
      </c>
      <c r="BD104" s="327">
        <f>+'[2]Metas'!S104:S119-S104</f>
        <v>0</v>
      </c>
      <c r="BE104" s="326">
        <f>+'[2]Metas'!T104:T119-T104</f>
        <v>0</v>
      </c>
      <c r="BF104" s="326">
        <f>+'[2]Metas'!U104:U119-U104</f>
        <v>0</v>
      </c>
      <c r="BG104" s="326">
        <f>+'[2]Metas'!V104:V119-V104</f>
        <v>0</v>
      </c>
      <c r="BH104" s="295"/>
      <c r="BI104" s="295"/>
      <c r="BJ104" s="295"/>
      <c r="BK104" s="328"/>
      <c r="BL104" s="328"/>
      <c r="BM104" s="328"/>
      <c r="BN104" s="328"/>
      <c r="BO104" s="328"/>
      <c r="BP104" s="328"/>
      <c r="BT104" s="295"/>
      <c r="BU104" s="295"/>
      <c r="BV104" s="295"/>
      <c r="BW104" s="295"/>
      <c r="BX104" s="295"/>
      <c r="BY104" s="295"/>
      <c r="BZ104" s="295"/>
      <c r="CA104" s="295"/>
      <c r="CB104" s="295"/>
      <c r="CC104" s="295"/>
      <c r="CD104" s="295"/>
      <c r="CE104" s="295"/>
      <c r="CF104" s="295"/>
      <c r="CG104" s="295"/>
      <c r="CH104" s="295"/>
      <c r="CI104" s="295"/>
      <c r="CJ104" s="295"/>
      <c r="CK104" s="295"/>
    </row>
    <row r="105" spans="1:89" s="298" customFormat="1" ht="15.75">
      <c r="A105" s="308"/>
      <c r="B105" s="308"/>
      <c r="C105" s="308"/>
      <c r="D105" s="308"/>
      <c r="E105" s="308"/>
      <c r="F105" s="308"/>
      <c r="G105" s="309"/>
      <c r="H105" s="329"/>
      <c r="I105" s="383"/>
      <c r="J105" s="331"/>
      <c r="K105" s="370"/>
      <c r="L105" s="370"/>
      <c r="M105" s="403"/>
      <c r="N105" s="384"/>
      <c r="O105" s="404"/>
      <c r="P105" s="405"/>
      <c r="Q105" s="334"/>
      <c r="R105" s="334"/>
      <c r="S105" s="334"/>
      <c r="T105" s="334"/>
      <c r="U105" s="334"/>
      <c r="V105" s="334"/>
      <c r="W105" s="394"/>
      <c r="X105" s="372"/>
      <c r="Y105" s="395"/>
      <c r="Z105" s="394"/>
      <c r="AA105" s="396"/>
      <c r="AB105" s="342" t="s">
        <v>204</v>
      </c>
      <c r="AC105" s="339"/>
      <c r="AD105" s="339"/>
      <c r="AE105" s="339"/>
      <c r="AF105" s="339"/>
      <c r="AG105" s="339"/>
      <c r="AH105" s="339"/>
      <c r="AI105" s="339"/>
      <c r="AJ105" s="339"/>
      <c r="AK105" s="339"/>
      <c r="AL105" s="339"/>
      <c r="AM105" s="340"/>
      <c r="AN105" s="340"/>
      <c r="AO105" s="340"/>
      <c r="AP105" s="340"/>
      <c r="AQ105" s="340"/>
      <c r="AR105" s="340"/>
      <c r="AS105" s="340"/>
      <c r="AT105" s="340"/>
      <c r="AU105" s="340"/>
      <c r="AV105" s="340"/>
      <c r="AW105" s="340"/>
      <c r="AX105" s="340">
        <f t="shared" si="32"/>
        <v>0</v>
      </c>
      <c r="AY105" s="341">
        <f t="shared" si="31"/>
        <v>0</v>
      </c>
      <c r="AZ105" s="325">
        <f t="shared" si="22"/>
        <v>0</v>
      </c>
      <c r="BA105" s="326">
        <f t="shared" si="23"/>
        <v>0</v>
      </c>
      <c r="BB105" s="326">
        <f t="shared" si="23"/>
        <v>0</v>
      </c>
      <c r="BC105" s="326">
        <f t="shared" si="24"/>
        <v>0</v>
      </c>
      <c r="BD105" s="327">
        <f>+'[2]Metas'!S105:S120-S105</f>
        <v>0</v>
      </c>
      <c r="BE105" s="326">
        <f>+'[2]Metas'!T105:T120-T105</f>
        <v>0</v>
      </c>
      <c r="BF105" s="326">
        <f>+'[2]Metas'!U105:U120-U105</f>
        <v>0</v>
      </c>
      <c r="BG105" s="326">
        <f>+'[2]Metas'!V105:V120-V105</f>
        <v>0</v>
      </c>
      <c r="BH105" s="295"/>
      <c r="BI105" s="295"/>
      <c r="BJ105" s="295"/>
      <c r="BK105" s="328"/>
      <c r="BL105" s="328"/>
      <c r="BM105" s="328"/>
      <c r="BN105" s="328"/>
      <c r="BO105" s="328"/>
      <c r="BP105" s="328"/>
      <c r="BT105" s="295"/>
      <c r="BU105" s="295"/>
      <c r="BV105" s="295"/>
      <c r="BW105" s="295"/>
      <c r="BX105" s="295"/>
      <c r="BY105" s="295"/>
      <c r="BZ105" s="295"/>
      <c r="CA105" s="295"/>
      <c r="CB105" s="295"/>
      <c r="CC105" s="295"/>
      <c r="CD105" s="295"/>
      <c r="CE105" s="295"/>
      <c r="CF105" s="295"/>
      <c r="CG105" s="295"/>
      <c r="CH105" s="295"/>
      <c r="CI105" s="295"/>
      <c r="CJ105" s="295"/>
      <c r="CK105" s="295"/>
    </row>
    <row r="106" spans="1:89" s="298" customFormat="1" ht="15.75">
      <c r="A106" s="308"/>
      <c r="B106" s="308"/>
      <c r="C106" s="308"/>
      <c r="D106" s="308"/>
      <c r="E106" s="308"/>
      <c r="F106" s="308"/>
      <c r="G106" s="309"/>
      <c r="H106" s="329"/>
      <c r="I106" s="383"/>
      <c r="J106" s="331"/>
      <c r="K106" s="370"/>
      <c r="L106" s="370"/>
      <c r="M106" s="403"/>
      <c r="N106" s="384"/>
      <c r="O106" s="404"/>
      <c r="P106" s="405"/>
      <c r="Q106" s="334"/>
      <c r="R106" s="334"/>
      <c r="S106" s="334"/>
      <c r="T106" s="334"/>
      <c r="U106" s="334"/>
      <c r="V106" s="334"/>
      <c r="W106" s="394"/>
      <c r="X106" s="372"/>
      <c r="Y106" s="395"/>
      <c r="Z106" s="394"/>
      <c r="AA106" s="396"/>
      <c r="AB106" s="342" t="s">
        <v>205</v>
      </c>
      <c r="AC106" s="339"/>
      <c r="AD106" s="339"/>
      <c r="AE106" s="339"/>
      <c r="AF106" s="339"/>
      <c r="AG106" s="339"/>
      <c r="AH106" s="339"/>
      <c r="AI106" s="339"/>
      <c r="AJ106" s="339"/>
      <c r="AK106" s="339"/>
      <c r="AL106" s="339"/>
      <c r="AM106" s="340"/>
      <c r="AN106" s="340"/>
      <c r="AO106" s="340"/>
      <c r="AP106" s="340"/>
      <c r="AQ106" s="340"/>
      <c r="AR106" s="340"/>
      <c r="AS106" s="340"/>
      <c r="AT106" s="340"/>
      <c r="AU106" s="340"/>
      <c r="AV106" s="340"/>
      <c r="AW106" s="340"/>
      <c r="AX106" s="340">
        <f t="shared" si="32"/>
        <v>0</v>
      </c>
      <c r="AY106" s="341">
        <f t="shared" si="31"/>
        <v>0</v>
      </c>
      <c r="AZ106" s="325">
        <f t="shared" si="22"/>
        <v>0</v>
      </c>
      <c r="BA106" s="326">
        <f t="shared" si="23"/>
        <v>0</v>
      </c>
      <c r="BB106" s="326">
        <f t="shared" si="23"/>
        <v>0</v>
      </c>
      <c r="BC106" s="326">
        <f t="shared" si="24"/>
        <v>0</v>
      </c>
      <c r="BD106" s="327">
        <f>+'[2]Metas'!S106:S121-S106</f>
        <v>0</v>
      </c>
      <c r="BE106" s="326">
        <f>+'[2]Metas'!T106:T121-T106</f>
        <v>0</v>
      </c>
      <c r="BF106" s="326">
        <f>+'[2]Metas'!U106:U121-U106</f>
        <v>0</v>
      </c>
      <c r="BG106" s="326">
        <f>+'[2]Metas'!V106:V121-V106</f>
        <v>0</v>
      </c>
      <c r="BH106" s="295"/>
      <c r="BI106" s="295"/>
      <c r="BJ106" s="295"/>
      <c r="BK106" s="328"/>
      <c r="BL106" s="328"/>
      <c r="BM106" s="328"/>
      <c r="BN106" s="328"/>
      <c r="BO106" s="328"/>
      <c r="BP106" s="328"/>
      <c r="BT106" s="295"/>
      <c r="BU106" s="295"/>
      <c r="BV106" s="295"/>
      <c r="BW106" s="295"/>
      <c r="BX106" s="295"/>
      <c r="BY106" s="295"/>
      <c r="BZ106" s="295"/>
      <c r="CA106" s="295"/>
      <c r="CB106" s="295"/>
      <c r="CC106" s="295"/>
      <c r="CD106" s="295"/>
      <c r="CE106" s="295"/>
      <c r="CF106" s="295"/>
      <c r="CG106" s="295"/>
      <c r="CH106" s="295"/>
      <c r="CI106" s="295"/>
      <c r="CJ106" s="295"/>
      <c r="CK106" s="295"/>
    </row>
    <row r="107" spans="1:89" s="298" customFormat="1" ht="15.75">
      <c r="A107" s="308"/>
      <c r="B107" s="308"/>
      <c r="C107" s="308"/>
      <c r="D107" s="308"/>
      <c r="E107" s="308"/>
      <c r="F107" s="308"/>
      <c r="G107" s="309"/>
      <c r="H107" s="329"/>
      <c r="I107" s="383"/>
      <c r="J107" s="331"/>
      <c r="K107" s="370"/>
      <c r="L107" s="370"/>
      <c r="M107" s="403"/>
      <c r="N107" s="384"/>
      <c r="O107" s="404"/>
      <c r="P107" s="405"/>
      <c r="Q107" s="334"/>
      <c r="R107" s="334"/>
      <c r="S107" s="334"/>
      <c r="T107" s="334"/>
      <c r="U107" s="334"/>
      <c r="V107" s="334"/>
      <c r="W107" s="394"/>
      <c r="X107" s="372"/>
      <c r="Y107" s="395"/>
      <c r="Z107" s="394"/>
      <c r="AA107" s="396"/>
      <c r="AB107" s="342" t="s">
        <v>206</v>
      </c>
      <c r="AC107" s="339"/>
      <c r="AD107" s="339"/>
      <c r="AE107" s="339"/>
      <c r="AF107" s="339"/>
      <c r="AG107" s="339"/>
      <c r="AH107" s="339"/>
      <c r="AI107" s="339"/>
      <c r="AJ107" s="339"/>
      <c r="AK107" s="339"/>
      <c r="AL107" s="339"/>
      <c r="AM107" s="340"/>
      <c r="AN107" s="340"/>
      <c r="AO107" s="340"/>
      <c r="AP107" s="340"/>
      <c r="AQ107" s="340"/>
      <c r="AR107" s="340"/>
      <c r="AS107" s="340"/>
      <c r="AT107" s="340"/>
      <c r="AU107" s="340"/>
      <c r="AV107" s="340"/>
      <c r="AW107" s="340"/>
      <c r="AX107" s="340">
        <f t="shared" si="32"/>
        <v>0</v>
      </c>
      <c r="AY107" s="341">
        <f t="shared" si="31"/>
        <v>0</v>
      </c>
      <c r="AZ107" s="325">
        <f t="shared" si="22"/>
        <v>0</v>
      </c>
      <c r="BA107" s="326">
        <f t="shared" si="23"/>
        <v>0</v>
      </c>
      <c r="BB107" s="326">
        <f t="shared" si="23"/>
        <v>0</v>
      </c>
      <c r="BC107" s="326">
        <f t="shared" si="24"/>
        <v>0</v>
      </c>
      <c r="BD107" s="327">
        <f>+'[2]Metas'!S107:S122-S107</f>
        <v>0</v>
      </c>
      <c r="BE107" s="326">
        <f>+'[2]Metas'!T107:T122-T107</f>
        <v>0</v>
      </c>
      <c r="BF107" s="326">
        <f>+'[2]Metas'!U107:U122-U107</f>
        <v>0</v>
      </c>
      <c r="BG107" s="326">
        <f>+'[2]Metas'!V107:V122-V107</f>
        <v>0</v>
      </c>
      <c r="BH107" s="295"/>
      <c r="BI107" s="295"/>
      <c r="BJ107" s="295"/>
      <c r="BK107" s="328"/>
      <c r="BL107" s="328"/>
      <c r="BM107" s="328"/>
      <c r="BN107" s="328"/>
      <c r="BO107" s="328"/>
      <c r="BP107" s="328"/>
      <c r="BT107" s="295"/>
      <c r="BU107" s="295"/>
      <c r="BV107" s="295"/>
      <c r="BW107" s="295"/>
      <c r="BX107" s="295"/>
      <c r="BY107" s="295"/>
      <c r="BZ107" s="295"/>
      <c r="CA107" s="295"/>
      <c r="CB107" s="295"/>
      <c r="CC107" s="295"/>
      <c r="CD107" s="295"/>
      <c r="CE107" s="295"/>
      <c r="CF107" s="295"/>
      <c r="CG107" s="295"/>
      <c r="CH107" s="295"/>
      <c r="CI107" s="295"/>
      <c r="CJ107" s="295"/>
      <c r="CK107" s="295"/>
    </row>
    <row r="108" spans="1:89" s="298" customFormat="1" ht="15.75">
      <c r="A108" s="308"/>
      <c r="B108" s="308"/>
      <c r="C108" s="308"/>
      <c r="D108" s="308"/>
      <c r="E108" s="308"/>
      <c r="F108" s="308"/>
      <c r="G108" s="309"/>
      <c r="H108" s="329"/>
      <c r="I108" s="383"/>
      <c r="J108" s="331"/>
      <c r="K108" s="370"/>
      <c r="L108" s="370"/>
      <c r="M108" s="403"/>
      <c r="N108" s="384"/>
      <c r="O108" s="404"/>
      <c r="P108" s="405"/>
      <c r="Q108" s="334"/>
      <c r="R108" s="334"/>
      <c r="S108" s="334"/>
      <c r="T108" s="334"/>
      <c r="U108" s="334"/>
      <c r="V108" s="334"/>
      <c r="W108" s="394"/>
      <c r="X108" s="372"/>
      <c r="Y108" s="395"/>
      <c r="Z108" s="394"/>
      <c r="AA108" s="396"/>
      <c r="AB108" s="342" t="s">
        <v>207</v>
      </c>
      <c r="AC108" s="339"/>
      <c r="AD108" s="339"/>
      <c r="AE108" s="339"/>
      <c r="AF108" s="339"/>
      <c r="AG108" s="339"/>
      <c r="AH108" s="339"/>
      <c r="AI108" s="339"/>
      <c r="AJ108" s="339"/>
      <c r="AK108" s="339"/>
      <c r="AL108" s="339"/>
      <c r="AM108" s="340"/>
      <c r="AN108" s="340"/>
      <c r="AO108" s="340"/>
      <c r="AP108" s="340"/>
      <c r="AQ108" s="340"/>
      <c r="AR108" s="340"/>
      <c r="AS108" s="340"/>
      <c r="AT108" s="340"/>
      <c r="AU108" s="340"/>
      <c r="AV108" s="340"/>
      <c r="AW108" s="340"/>
      <c r="AX108" s="340">
        <f t="shared" si="32"/>
        <v>0</v>
      </c>
      <c r="AY108" s="341">
        <f t="shared" si="31"/>
        <v>0</v>
      </c>
      <c r="AZ108" s="325">
        <f t="shared" si="22"/>
        <v>0</v>
      </c>
      <c r="BA108" s="326">
        <f t="shared" si="23"/>
        <v>0</v>
      </c>
      <c r="BB108" s="326">
        <f t="shared" si="23"/>
        <v>0</v>
      </c>
      <c r="BC108" s="326">
        <f t="shared" si="24"/>
        <v>0</v>
      </c>
      <c r="BD108" s="327">
        <f>+'[2]Metas'!S108:S123-S108</f>
        <v>0</v>
      </c>
      <c r="BE108" s="326">
        <f>+'[2]Metas'!T108:T123-T108</f>
        <v>0</v>
      </c>
      <c r="BF108" s="326">
        <f>+'[2]Metas'!U108:U123-U108</f>
        <v>0</v>
      </c>
      <c r="BG108" s="326">
        <f>+'[2]Metas'!V108:V123-V108</f>
        <v>0</v>
      </c>
      <c r="BH108" s="295"/>
      <c r="BI108" s="295"/>
      <c r="BJ108" s="295"/>
      <c r="BK108" s="328"/>
      <c r="BL108" s="328"/>
      <c r="BM108" s="328"/>
      <c r="BN108" s="328"/>
      <c r="BO108" s="328"/>
      <c r="BP108" s="328"/>
      <c r="BT108" s="295"/>
      <c r="BU108" s="295"/>
      <c r="BV108" s="295"/>
      <c r="BW108" s="295"/>
      <c r="BX108" s="295"/>
      <c r="BY108" s="295"/>
      <c r="BZ108" s="295"/>
      <c r="CA108" s="295"/>
      <c r="CB108" s="295"/>
      <c r="CC108" s="295"/>
      <c r="CD108" s="295"/>
      <c r="CE108" s="295"/>
      <c r="CF108" s="295"/>
      <c r="CG108" s="295"/>
      <c r="CH108" s="295"/>
      <c r="CI108" s="295"/>
      <c r="CJ108" s="295"/>
      <c r="CK108" s="295"/>
    </row>
    <row r="109" spans="1:89" s="298" customFormat="1" ht="15.75">
      <c r="A109" s="308"/>
      <c r="B109" s="308"/>
      <c r="C109" s="308"/>
      <c r="D109" s="308"/>
      <c r="E109" s="308"/>
      <c r="F109" s="308"/>
      <c r="G109" s="309"/>
      <c r="H109" s="329"/>
      <c r="I109" s="383"/>
      <c r="J109" s="331"/>
      <c r="K109" s="370"/>
      <c r="L109" s="370"/>
      <c r="M109" s="403"/>
      <c r="N109" s="384"/>
      <c r="O109" s="404"/>
      <c r="P109" s="405"/>
      <c r="Q109" s="334"/>
      <c r="R109" s="334"/>
      <c r="S109" s="334"/>
      <c r="T109" s="334"/>
      <c r="U109" s="334"/>
      <c r="V109" s="334"/>
      <c r="W109" s="394"/>
      <c r="X109" s="372"/>
      <c r="Y109" s="395"/>
      <c r="Z109" s="394"/>
      <c r="AA109" s="396"/>
      <c r="AB109" s="342" t="s">
        <v>208</v>
      </c>
      <c r="AC109" s="339"/>
      <c r="AD109" s="339"/>
      <c r="AE109" s="339"/>
      <c r="AF109" s="339"/>
      <c r="AG109" s="339"/>
      <c r="AH109" s="339"/>
      <c r="AI109" s="339"/>
      <c r="AJ109" s="339"/>
      <c r="AK109" s="339"/>
      <c r="AL109" s="339"/>
      <c r="AM109" s="340"/>
      <c r="AN109" s="340"/>
      <c r="AO109" s="340"/>
      <c r="AP109" s="340"/>
      <c r="AQ109" s="340"/>
      <c r="AR109" s="340"/>
      <c r="AS109" s="340"/>
      <c r="AT109" s="340"/>
      <c r="AU109" s="340"/>
      <c r="AV109" s="340"/>
      <c r="AW109" s="340"/>
      <c r="AX109" s="340">
        <f t="shared" si="32"/>
        <v>0</v>
      </c>
      <c r="AY109" s="341">
        <f t="shared" si="31"/>
        <v>0</v>
      </c>
      <c r="AZ109" s="325">
        <f t="shared" si="22"/>
        <v>0</v>
      </c>
      <c r="BA109" s="326">
        <f t="shared" si="23"/>
        <v>0</v>
      </c>
      <c r="BB109" s="326">
        <f t="shared" si="23"/>
        <v>0</v>
      </c>
      <c r="BC109" s="326">
        <f t="shared" si="24"/>
        <v>0</v>
      </c>
      <c r="BD109" s="327">
        <f>+'[2]Metas'!S109:S124-S109</f>
        <v>0</v>
      </c>
      <c r="BE109" s="326">
        <f>+'[2]Metas'!T109:T124-T109</f>
        <v>0</v>
      </c>
      <c r="BF109" s="326">
        <f>+'[2]Metas'!U109:U124-U109</f>
        <v>0</v>
      </c>
      <c r="BG109" s="326">
        <f>+'[2]Metas'!V109:V124-V109</f>
        <v>0</v>
      </c>
      <c r="BH109" s="295"/>
      <c r="BI109" s="295"/>
      <c r="BJ109" s="295"/>
      <c r="BK109" s="328"/>
      <c r="BL109" s="328"/>
      <c r="BM109" s="328"/>
      <c r="BN109" s="328"/>
      <c r="BO109" s="328"/>
      <c r="BP109" s="328"/>
      <c r="BT109" s="295"/>
      <c r="BU109" s="295"/>
      <c r="BV109" s="295"/>
      <c r="BW109" s="295"/>
      <c r="BX109" s="295"/>
      <c r="BY109" s="295"/>
      <c r="BZ109" s="295"/>
      <c r="CA109" s="295"/>
      <c r="CB109" s="295"/>
      <c r="CC109" s="295"/>
      <c r="CD109" s="295"/>
      <c r="CE109" s="295"/>
      <c r="CF109" s="295"/>
      <c r="CG109" s="295"/>
      <c r="CH109" s="295"/>
      <c r="CI109" s="295"/>
      <c r="CJ109" s="295"/>
      <c r="CK109" s="295"/>
    </row>
    <row r="110" spans="1:89" s="298" customFormat="1" ht="15.75">
      <c r="A110" s="308"/>
      <c r="B110" s="308"/>
      <c r="C110" s="308"/>
      <c r="D110" s="308"/>
      <c r="E110" s="308"/>
      <c r="F110" s="308"/>
      <c r="G110" s="309"/>
      <c r="H110" s="329"/>
      <c r="I110" s="383"/>
      <c r="J110" s="331"/>
      <c r="K110" s="370"/>
      <c r="L110" s="370"/>
      <c r="M110" s="403"/>
      <c r="N110" s="384"/>
      <c r="O110" s="404"/>
      <c r="P110" s="405"/>
      <c r="Q110" s="334"/>
      <c r="R110" s="334"/>
      <c r="S110" s="334"/>
      <c r="T110" s="334"/>
      <c r="U110" s="334"/>
      <c r="V110" s="334"/>
      <c r="W110" s="394"/>
      <c r="X110" s="372"/>
      <c r="Y110" s="395"/>
      <c r="Z110" s="394"/>
      <c r="AA110" s="396"/>
      <c r="AB110" s="343" t="s">
        <v>209</v>
      </c>
      <c r="AC110" s="344">
        <f aca="true" t="shared" si="33" ref="AC110:AY110">SUM(AC104:AC109)+IF(AC102=0,AC103,AC102)</f>
        <v>0</v>
      </c>
      <c r="AD110" s="344">
        <f t="shared" si="33"/>
        <v>0</v>
      </c>
      <c r="AE110" s="344"/>
      <c r="AF110" s="344">
        <f t="shared" si="33"/>
        <v>0</v>
      </c>
      <c r="AG110" s="344">
        <f t="shared" si="33"/>
        <v>0</v>
      </c>
      <c r="AH110" s="344"/>
      <c r="AI110" s="344">
        <f t="shared" si="33"/>
        <v>0</v>
      </c>
      <c r="AJ110" s="344">
        <f t="shared" si="33"/>
        <v>0</v>
      </c>
      <c r="AK110" s="344"/>
      <c r="AL110" s="344">
        <f t="shared" si="33"/>
        <v>0</v>
      </c>
      <c r="AM110" s="345">
        <f t="shared" si="33"/>
        <v>0</v>
      </c>
      <c r="AN110" s="345"/>
      <c r="AO110" s="345">
        <f t="shared" si="33"/>
        <v>0</v>
      </c>
      <c r="AP110" s="345">
        <f t="shared" si="33"/>
        <v>0</v>
      </c>
      <c r="AQ110" s="345"/>
      <c r="AR110" s="345">
        <f t="shared" si="33"/>
        <v>0</v>
      </c>
      <c r="AS110" s="345">
        <f t="shared" si="33"/>
        <v>0</v>
      </c>
      <c r="AT110" s="345"/>
      <c r="AU110" s="345">
        <f t="shared" si="33"/>
        <v>0</v>
      </c>
      <c r="AV110" s="345">
        <f t="shared" si="33"/>
        <v>0</v>
      </c>
      <c r="AW110" s="345"/>
      <c r="AX110" s="345">
        <f t="shared" si="33"/>
        <v>0</v>
      </c>
      <c r="AY110" s="346">
        <f t="shared" si="33"/>
        <v>0</v>
      </c>
      <c r="AZ110" s="325">
        <f t="shared" si="22"/>
        <v>0</v>
      </c>
      <c r="BA110" s="326">
        <f t="shared" si="23"/>
        <v>0</v>
      </c>
      <c r="BB110" s="326">
        <f t="shared" si="23"/>
        <v>0</v>
      </c>
      <c r="BC110" s="326">
        <f t="shared" si="24"/>
        <v>0</v>
      </c>
      <c r="BD110" s="327">
        <f>+'[2]Metas'!S110:S125-S110</f>
        <v>0</v>
      </c>
      <c r="BE110" s="326">
        <f>+'[2]Metas'!T110:T125-T110</f>
        <v>0</v>
      </c>
      <c r="BF110" s="326">
        <f>+'[2]Metas'!U110:U125-U110</f>
        <v>0</v>
      </c>
      <c r="BG110" s="326">
        <f>+'[2]Metas'!V110:V125-V110</f>
        <v>0</v>
      </c>
      <c r="BH110" s="295"/>
      <c r="BI110" s="295"/>
      <c r="BJ110" s="295"/>
      <c r="BK110" s="328"/>
      <c r="BL110" s="328"/>
      <c r="BM110" s="328"/>
      <c r="BN110" s="328"/>
      <c r="BO110" s="328"/>
      <c r="BP110" s="328"/>
      <c r="BT110" s="295"/>
      <c r="BU110" s="295"/>
      <c r="BV110" s="295"/>
      <c r="BW110" s="295"/>
      <c r="BX110" s="295"/>
      <c r="BY110" s="295"/>
      <c r="BZ110" s="295"/>
      <c r="CA110" s="295"/>
      <c r="CB110" s="295"/>
      <c r="CC110" s="295"/>
      <c r="CD110" s="295"/>
      <c r="CE110" s="295"/>
      <c r="CF110" s="295"/>
      <c r="CG110" s="295"/>
      <c r="CH110" s="295"/>
      <c r="CI110" s="295"/>
      <c r="CJ110" s="295"/>
      <c r="CK110" s="295"/>
    </row>
    <row r="111" spans="1:89" s="298" customFormat="1" ht="16.5" thickBot="1">
      <c r="A111" s="308"/>
      <c r="B111" s="308"/>
      <c r="C111" s="308"/>
      <c r="D111" s="308"/>
      <c r="E111" s="308"/>
      <c r="F111" s="308"/>
      <c r="G111" s="309"/>
      <c r="H111" s="347"/>
      <c r="I111" s="387"/>
      <c r="J111" s="349"/>
      <c r="K111" s="375"/>
      <c r="L111" s="375"/>
      <c r="M111" s="406"/>
      <c r="N111" s="388"/>
      <c r="O111" s="407"/>
      <c r="P111" s="408"/>
      <c r="Q111" s="352"/>
      <c r="R111" s="352"/>
      <c r="S111" s="352"/>
      <c r="T111" s="352"/>
      <c r="U111" s="352"/>
      <c r="V111" s="352"/>
      <c r="W111" s="397"/>
      <c r="X111" s="377"/>
      <c r="Y111" s="398"/>
      <c r="Z111" s="397"/>
      <c r="AA111" s="399"/>
      <c r="AB111" s="356" t="s">
        <v>210</v>
      </c>
      <c r="AC111" s="357"/>
      <c r="AD111" s="357"/>
      <c r="AE111" s="357"/>
      <c r="AF111" s="357"/>
      <c r="AG111" s="357"/>
      <c r="AH111" s="357"/>
      <c r="AI111" s="357"/>
      <c r="AJ111" s="357"/>
      <c r="AK111" s="357"/>
      <c r="AL111" s="357"/>
      <c r="AM111" s="358"/>
      <c r="AN111" s="358"/>
      <c r="AO111" s="358"/>
      <c r="AP111" s="358"/>
      <c r="AQ111" s="358"/>
      <c r="AR111" s="358"/>
      <c r="AS111" s="358"/>
      <c r="AT111" s="358"/>
      <c r="AU111" s="358"/>
      <c r="AV111" s="358"/>
      <c r="AW111" s="358"/>
      <c r="AX111" s="358">
        <f aca="true" t="shared" si="34" ref="AX111:AY117">+AC111+AF111+AI111+AL111+AO111+AR111+AU111</f>
        <v>0</v>
      </c>
      <c r="AY111" s="359">
        <f t="shared" si="34"/>
        <v>0</v>
      </c>
      <c r="AZ111" s="325">
        <f t="shared" si="22"/>
        <v>0</v>
      </c>
      <c r="BA111" s="326">
        <f t="shared" si="23"/>
        <v>0</v>
      </c>
      <c r="BB111" s="326">
        <f t="shared" si="23"/>
        <v>0</v>
      </c>
      <c r="BC111" s="326">
        <f t="shared" si="24"/>
        <v>0</v>
      </c>
      <c r="BD111" s="327">
        <f>+'[2]Metas'!S111:S126-S111</f>
        <v>0</v>
      </c>
      <c r="BE111" s="326">
        <f>+'[2]Metas'!T111:T126-T111</f>
        <v>0</v>
      </c>
      <c r="BF111" s="326">
        <f>+'[2]Metas'!U111:U126-U111</f>
        <v>0</v>
      </c>
      <c r="BG111" s="326">
        <f>+'[2]Metas'!V111:V126-V111</f>
        <v>0</v>
      </c>
      <c r="BH111" s="295"/>
      <c r="BI111" s="295"/>
      <c r="BJ111" s="295"/>
      <c r="BK111" s="328"/>
      <c r="BL111" s="328"/>
      <c r="BM111" s="328"/>
      <c r="BN111" s="328"/>
      <c r="BO111" s="328"/>
      <c r="BP111" s="328"/>
      <c r="BT111" s="295"/>
      <c r="BU111" s="295"/>
      <c r="BV111" s="295"/>
      <c r="BW111" s="295"/>
      <c r="BX111" s="295"/>
      <c r="BY111" s="295"/>
      <c r="BZ111" s="295"/>
      <c r="CA111" s="295"/>
      <c r="CB111" s="295"/>
      <c r="CC111" s="295"/>
      <c r="CD111" s="295"/>
      <c r="CE111" s="295"/>
      <c r="CF111" s="295"/>
      <c r="CG111" s="295"/>
      <c r="CH111" s="295"/>
      <c r="CI111" s="295"/>
      <c r="CJ111" s="295"/>
      <c r="CK111" s="295"/>
    </row>
    <row r="112" spans="1:89" s="298" customFormat="1" ht="36" customHeight="1">
      <c r="A112" s="308" t="s">
        <v>244</v>
      </c>
      <c r="B112" s="308" t="s">
        <v>245</v>
      </c>
      <c r="C112" s="308" t="s">
        <v>187</v>
      </c>
      <c r="D112" s="308" t="s">
        <v>188</v>
      </c>
      <c r="E112" s="308" t="s">
        <v>220</v>
      </c>
      <c r="F112" s="308" t="s">
        <v>189</v>
      </c>
      <c r="G112" s="309">
        <v>9</v>
      </c>
      <c r="H112" s="310">
        <v>881</v>
      </c>
      <c r="I112" s="379" t="s">
        <v>87</v>
      </c>
      <c r="J112" s="313" t="s">
        <v>66</v>
      </c>
      <c r="K112" s="366"/>
      <c r="L112" s="366"/>
      <c r="M112" s="400" t="s">
        <v>99</v>
      </c>
      <c r="N112" s="380" t="s">
        <v>246</v>
      </c>
      <c r="O112" s="314">
        <v>0.95</v>
      </c>
      <c r="P112" s="315">
        <v>0.87</v>
      </c>
      <c r="Q112" s="316">
        <f>SUMIF('Actividades 881'!$B$14:$B$41,'Metas 881'!$B112,'Actividades 881'!M$14:M$41)</f>
        <v>141955000</v>
      </c>
      <c r="R112" s="316">
        <f>SUMIF('Actividades 881'!$B$14:$B$41,'Metas 881'!$B112,'Actividades 881'!N$14:N$41)</f>
        <v>141955000</v>
      </c>
      <c r="S112" s="316">
        <f>SUMIF('Actividades 881'!$B$14:$B$41,'Metas 881'!$B112,'Actividades 881'!O$14:O$41)</f>
        <v>51042733</v>
      </c>
      <c r="T112" s="316">
        <f>SUMIF('Actividades 881'!$B$14:$B$41,'Metas 881'!$B112,'Actividades 881'!P$14:P$41)</f>
        <v>7731133</v>
      </c>
      <c r="U112" s="316">
        <f>SUMIF('Actividades 881'!$B$14:$B$41,'Metas 881'!$B112,'Actividades 881'!Q$14:Q$41)</f>
        <v>7398867</v>
      </c>
      <c r="V112" s="316">
        <f>SUMIF('Actividades 881'!$B$14:$B$41,'Metas 881'!$B112,'Actividades 881'!R$14:R$41)</f>
        <v>7398867</v>
      </c>
      <c r="W112" s="368" t="s">
        <v>247</v>
      </c>
      <c r="X112" s="368" t="s">
        <v>248</v>
      </c>
      <c r="Y112" s="391" t="s">
        <v>249</v>
      </c>
      <c r="Z112" s="391" t="s">
        <v>250</v>
      </c>
      <c r="AA112" s="368"/>
      <c r="AB112" s="321" t="s">
        <v>195</v>
      </c>
      <c r="AC112" s="322"/>
      <c r="AD112" s="322"/>
      <c r="AE112" s="322"/>
      <c r="AF112" s="322"/>
      <c r="AG112" s="322"/>
      <c r="AH112" s="322"/>
      <c r="AI112" s="322"/>
      <c r="AJ112" s="322"/>
      <c r="AK112" s="322"/>
      <c r="AL112" s="322"/>
      <c r="AM112" s="323"/>
      <c r="AN112" s="323"/>
      <c r="AO112" s="323"/>
      <c r="AP112" s="323"/>
      <c r="AQ112" s="323"/>
      <c r="AR112" s="323"/>
      <c r="AS112" s="323"/>
      <c r="AT112" s="323"/>
      <c r="AU112" s="323"/>
      <c r="AV112" s="323"/>
      <c r="AW112" s="323"/>
      <c r="AX112" s="323">
        <f t="shared" si="34"/>
        <v>0</v>
      </c>
      <c r="AY112" s="324">
        <f t="shared" si="34"/>
        <v>0</v>
      </c>
      <c r="AZ112" s="325">
        <f t="shared" si="22"/>
        <v>0</v>
      </c>
      <c r="BA112" s="326">
        <f t="shared" si="23"/>
        <v>90912267</v>
      </c>
      <c r="BB112" s="326">
        <f t="shared" si="23"/>
        <v>43311600</v>
      </c>
      <c r="BC112" s="326">
        <f t="shared" si="24"/>
        <v>0</v>
      </c>
      <c r="BD112" s="327">
        <f>+'[2]Metas'!S112:S127-S112</f>
        <v>-28808200</v>
      </c>
      <c r="BE112" s="326">
        <f>+'[2]Metas'!T112:T127-T112</f>
        <v>14503400</v>
      </c>
      <c r="BF112" s="326">
        <f>+'[2]Metas'!U112:U127-U112</f>
        <v>15853900</v>
      </c>
      <c r="BG112" s="326">
        <f>+'[2]Metas'!V112:V127-V112</f>
        <v>15853900</v>
      </c>
      <c r="BH112" s="295"/>
      <c r="BI112" s="295"/>
      <c r="BJ112" s="295"/>
      <c r="BK112" s="328">
        <f>+'[1]99-METROPOLITANO'!N110</f>
        <v>141955000</v>
      </c>
      <c r="BL112" s="328">
        <f>+'[1]99-METROPOLITANO'!O110</f>
        <v>141955000</v>
      </c>
      <c r="BM112" s="328">
        <f>+'[1]99-METROPOLITANO'!P110</f>
        <v>51042733</v>
      </c>
      <c r="BN112" s="328">
        <f>+'[1]99-METROPOLITANO'!Q110</f>
        <v>7731133</v>
      </c>
      <c r="BO112" s="328">
        <f>+'[1]99-METROPOLITANO'!R110</f>
        <v>7398867</v>
      </c>
      <c r="BP112" s="328">
        <f>+'[1]99-METROPOLITANO'!S110</f>
        <v>7398867</v>
      </c>
      <c r="BT112" s="295"/>
      <c r="BU112" s="295"/>
      <c r="BV112" s="295"/>
      <c r="BW112" s="295"/>
      <c r="BX112" s="295"/>
      <c r="BY112" s="295"/>
      <c r="BZ112" s="295"/>
      <c r="CA112" s="295"/>
      <c r="CB112" s="295"/>
      <c r="CC112" s="295"/>
      <c r="CD112" s="295"/>
      <c r="CE112" s="295"/>
      <c r="CF112" s="295"/>
      <c r="CG112" s="295"/>
      <c r="CH112" s="295"/>
      <c r="CI112" s="295"/>
      <c r="CJ112" s="295"/>
      <c r="CK112" s="295"/>
    </row>
    <row r="113" spans="1:89" s="298" customFormat="1" ht="15.75">
      <c r="A113" s="308"/>
      <c r="B113" s="308"/>
      <c r="C113" s="308"/>
      <c r="D113" s="308"/>
      <c r="E113" s="308"/>
      <c r="F113" s="308"/>
      <c r="G113" s="309"/>
      <c r="H113" s="329"/>
      <c r="I113" s="383"/>
      <c r="J113" s="331"/>
      <c r="K113" s="370"/>
      <c r="L113" s="370"/>
      <c r="M113" s="403"/>
      <c r="N113" s="384"/>
      <c r="O113" s="332"/>
      <c r="P113" s="333"/>
      <c r="Q113" s="334"/>
      <c r="R113" s="334"/>
      <c r="S113" s="334"/>
      <c r="T113" s="334"/>
      <c r="U113" s="334"/>
      <c r="V113" s="334"/>
      <c r="W113" s="372"/>
      <c r="X113" s="372"/>
      <c r="Y113" s="394"/>
      <c r="Z113" s="394"/>
      <c r="AA113" s="372"/>
      <c r="AB113" s="338" t="s">
        <v>196</v>
      </c>
      <c r="AC113" s="339"/>
      <c r="AD113" s="339"/>
      <c r="AE113" s="339"/>
      <c r="AF113" s="339"/>
      <c r="AG113" s="339"/>
      <c r="AH113" s="339"/>
      <c r="AI113" s="339"/>
      <c r="AJ113" s="339"/>
      <c r="AK113" s="339"/>
      <c r="AL113" s="339"/>
      <c r="AM113" s="340"/>
      <c r="AN113" s="340"/>
      <c r="AO113" s="340"/>
      <c r="AP113" s="340"/>
      <c r="AQ113" s="340"/>
      <c r="AR113" s="340"/>
      <c r="AS113" s="340"/>
      <c r="AT113" s="340"/>
      <c r="AU113" s="340"/>
      <c r="AV113" s="340"/>
      <c r="AW113" s="340"/>
      <c r="AX113" s="340">
        <f t="shared" si="34"/>
        <v>0</v>
      </c>
      <c r="AY113" s="341">
        <f t="shared" si="34"/>
        <v>0</v>
      </c>
      <c r="AZ113" s="325">
        <f t="shared" si="22"/>
        <v>0</v>
      </c>
      <c r="BA113" s="326">
        <f t="shared" si="23"/>
        <v>0</v>
      </c>
      <c r="BB113" s="326">
        <f t="shared" si="23"/>
        <v>0</v>
      </c>
      <c r="BC113" s="326">
        <f t="shared" si="24"/>
        <v>0</v>
      </c>
      <c r="BD113" s="327">
        <f>+'[2]Metas'!S113:S128-S113</f>
        <v>0</v>
      </c>
      <c r="BE113" s="326">
        <f>+'[2]Metas'!T113:T128-T113</f>
        <v>0</v>
      </c>
      <c r="BF113" s="326">
        <f>+'[2]Metas'!U113:U128-U113</f>
        <v>0</v>
      </c>
      <c r="BG113" s="326">
        <f>+'[2]Metas'!V113:V128-V113</f>
        <v>0</v>
      </c>
      <c r="BH113" s="295"/>
      <c r="BI113" s="295"/>
      <c r="BJ113" s="295"/>
      <c r="BK113" s="328"/>
      <c r="BL113" s="328"/>
      <c r="BM113" s="328"/>
      <c r="BN113" s="328"/>
      <c r="BO113" s="328"/>
      <c r="BP113" s="328"/>
      <c r="BT113" s="295"/>
      <c r="BU113" s="295"/>
      <c r="BV113" s="295"/>
      <c r="BW113" s="295"/>
      <c r="BX113" s="295"/>
      <c r="BY113" s="295"/>
      <c r="BZ113" s="295"/>
      <c r="CA113" s="295"/>
      <c r="CB113" s="295"/>
      <c r="CC113" s="295"/>
      <c r="CD113" s="295"/>
      <c r="CE113" s="295"/>
      <c r="CF113" s="295"/>
      <c r="CG113" s="295"/>
      <c r="CH113" s="295"/>
      <c r="CI113" s="295"/>
      <c r="CJ113" s="295"/>
      <c r="CK113" s="295"/>
    </row>
    <row r="114" spans="1:89" s="298" customFormat="1" ht="15.75">
      <c r="A114" s="308"/>
      <c r="B114" s="308"/>
      <c r="C114" s="308"/>
      <c r="D114" s="308"/>
      <c r="E114" s="308"/>
      <c r="F114" s="308"/>
      <c r="G114" s="309"/>
      <c r="H114" s="329"/>
      <c r="I114" s="383"/>
      <c r="J114" s="331"/>
      <c r="K114" s="370"/>
      <c r="L114" s="370"/>
      <c r="M114" s="403"/>
      <c r="N114" s="384"/>
      <c r="O114" s="332"/>
      <c r="P114" s="333"/>
      <c r="Q114" s="334"/>
      <c r="R114" s="334"/>
      <c r="S114" s="334"/>
      <c r="T114" s="334"/>
      <c r="U114" s="334"/>
      <c r="V114" s="334"/>
      <c r="W114" s="372"/>
      <c r="X114" s="372"/>
      <c r="Y114" s="394"/>
      <c r="Z114" s="394"/>
      <c r="AA114" s="372"/>
      <c r="AB114" s="338" t="s">
        <v>197</v>
      </c>
      <c r="AC114" s="339"/>
      <c r="AD114" s="339"/>
      <c r="AE114" s="339"/>
      <c r="AF114" s="339"/>
      <c r="AG114" s="339"/>
      <c r="AH114" s="339"/>
      <c r="AI114" s="339"/>
      <c r="AJ114" s="339"/>
      <c r="AK114" s="339"/>
      <c r="AL114" s="339"/>
      <c r="AM114" s="340"/>
      <c r="AN114" s="340"/>
      <c r="AO114" s="340"/>
      <c r="AP114" s="340"/>
      <c r="AQ114" s="340"/>
      <c r="AR114" s="340"/>
      <c r="AS114" s="340"/>
      <c r="AT114" s="340"/>
      <c r="AU114" s="340"/>
      <c r="AV114" s="340"/>
      <c r="AW114" s="340"/>
      <c r="AX114" s="340">
        <f t="shared" si="34"/>
        <v>0</v>
      </c>
      <c r="AY114" s="341">
        <f t="shared" si="34"/>
        <v>0</v>
      </c>
      <c r="AZ114" s="325">
        <f t="shared" si="22"/>
        <v>0</v>
      </c>
      <c r="BA114" s="326">
        <f t="shared" si="23"/>
        <v>0</v>
      </c>
      <c r="BB114" s="326">
        <f t="shared" si="23"/>
        <v>0</v>
      </c>
      <c r="BC114" s="326">
        <f t="shared" si="24"/>
        <v>0</v>
      </c>
      <c r="BD114" s="327">
        <f>+'[2]Metas'!S114:S129-S114</f>
        <v>0</v>
      </c>
      <c r="BE114" s="326">
        <f>+'[2]Metas'!T114:T129-T114</f>
        <v>0</v>
      </c>
      <c r="BF114" s="326">
        <f>+'[2]Metas'!U114:U129-U114</f>
        <v>0</v>
      </c>
      <c r="BG114" s="326">
        <f>+'[2]Metas'!V114:V129-V114</f>
        <v>0</v>
      </c>
      <c r="BH114" s="295"/>
      <c r="BI114" s="295"/>
      <c r="BJ114" s="295"/>
      <c r="BK114" s="328"/>
      <c r="BL114" s="328"/>
      <c r="BM114" s="328"/>
      <c r="BN114" s="328"/>
      <c r="BO114" s="328"/>
      <c r="BP114" s="328"/>
      <c r="BT114" s="295"/>
      <c r="BU114" s="295"/>
      <c r="BV114" s="295"/>
      <c r="BW114" s="295"/>
      <c r="BX114" s="295"/>
      <c r="BY114" s="295"/>
      <c r="BZ114" s="295"/>
      <c r="CA114" s="295"/>
      <c r="CB114" s="295"/>
      <c r="CC114" s="295"/>
      <c r="CD114" s="295"/>
      <c r="CE114" s="295"/>
      <c r="CF114" s="295"/>
      <c r="CG114" s="295"/>
      <c r="CH114" s="295"/>
      <c r="CI114" s="295"/>
      <c r="CJ114" s="295"/>
      <c r="CK114" s="295"/>
    </row>
    <row r="115" spans="1:89" s="298" customFormat="1" ht="15.75">
      <c r="A115" s="308"/>
      <c r="B115" s="308"/>
      <c r="C115" s="308"/>
      <c r="D115" s="308"/>
      <c r="E115" s="308"/>
      <c r="F115" s="308"/>
      <c r="G115" s="309"/>
      <c r="H115" s="329"/>
      <c r="I115" s="383"/>
      <c r="J115" s="331"/>
      <c r="K115" s="370"/>
      <c r="L115" s="370"/>
      <c r="M115" s="403"/>
      <c r="N115" s="384"/>
      <c r="O115" s="332"/>
      <c r="P115" s="333"/>
      <c r="Q115" s="334"/>
      <c r="R115" s="334"/>
      <c r="S115" s="334"/>
      <c r="T115" s="334"/>
      <c r="U115" s="334"/>
      <c r="V115" s="334"/>
      <c r="W115" s="372"/>
      <c r="X115" s="372"/>
      <c r="Y115" s="394"/>
      <c r="Z115" s="394"/>
      <c r="AA115" s="372"/>
      <c r="AB115" s="338" t="s">
        <v>198</v>
      </c>
      <c r="AC115" s="339"/>
      <c r="AD115" s="339"/>
      <c r="AE115" s="339"/>
      <c r="AF115" s="339"/>
      <c r="AG115" s="339"/>
      <c r="AH115" s="339"/>
      <c r="AI115" s="339"/>
      <c r="AJ115" s="339"/>
      <c r="AK115" s="339"/>
      <c r="AL115" s="339"/>
      <c r="AM115" s="340"/>
      <c r="AN115" s="340"/>
      <c r="AO115" s="340"/>
      <c r="AP115" s="340"/>
      <c r="AQ115" s="340"/>
      <c r="AR115" s="340"/>
      <c r="AS115" s="340"/>
      <c r="AT115" s="340"/>
      <c r="AU115" s="340"/>
      <c r="AV115" s="340"/>
      <c r="AW115" s="340"/>
      <c r="AX115" s="340">
        <f t="shared" si="34"/>
        <v>0</v>
      </c>
      <c r="AY115" s="341">
        <f t="shared" si="34"/>
        <v>0</v>
      </c>
      <c r="AZ115" s="325">
        <f t="shared" si="22"/>
        <v>0</v>
      </c>
      <c r="BA115" s="326">
        <f t="shared" si="23"/>
        <v>0</v>
      </c>
      <c r="BB115" s="326">
        <f t="shared" si="23"/>
        <v>0</v>
      </c>
      <c r="BC115" s="326">
        <f t="shared" si="24"/>
        <v>0</v>
      </c>
      <c r="BD115" s="327">
        <f>+'[2]Metas'!S115:S130-S115</f>
        <v>0</v>
      </c>
      <c r="BE115" s="326">
        <f>+'[2]Metas'!T115:T130-T115</f>
        <v>0</v>
      </c>
      <c r="BF115" s="326">
        <f>+'[2]Metas'!U115:U130-U115</f>
        <v>0</v>
      </c>
      <c r="BG115" s="326">
        <f>+'[2]Metas'!V115:V130-V115</f>
        <v>0</v>
      </c>
      <c r="BH115" s="295"/>
      <c r="BI115" s="295"/>
      <c r="BJ115" s="295"/>
      <c r="BK115" s="328"/>
      <c r="BL115" s="328"/>
      <c r="BM115" s="328"/>
      <c r="BN115" s="328"/>
      <c r="BO115" s="328"/>
      <c r="BP115" s="328"/>
      <c r="BT115" s="295"/>
      <c r="BU115" s="295"/>
      <c r="BV115" s="295"/>
      <c r="BW115" s="295"/>
      <c r="BX115" s="295"/>
      <c r="BY115" s="295"/>
      <c r="BZ115" s="295"/>
      <c r="CA115" s="295"/>
      <c r="CB115" s="295"/>
      <c r="CC115" s="295"/>
      <c r="CD115" s="295"/>
      <c r="CE115" s="295"/>
      <c r="CF115" s="295"/>
      <c r="CG115" s="295"/>
      <c r="CH115" s="295"/>
      <c r="CI115" s="295"/>
      <c r="CJ115" s="295"/>
      <c r="CK115" s="295"/>
    </row>
    <row r="116" spans="1:89" s="298" customFormat="1" ht="15.75">
      <c r="A116" s="308"/>
      <c r="B116" s="308"/>
      <c r="C116" s="308"/>
      <c r="D116" s="308"/>
      <c r="E116" s="308"/>
      <c r="F116" s="308"/>
      <c r="G116" s="309"/>
      <c r="H116" s="329"/>
      <c r="I116" s="383"/>
      <c r="J116" s="331"/>
      <c r="K116" s="370"/>
      <c r="L116" s="370"/>
      <c r="M116" s="403"/>
      <c r="N116" s="384"/>
      <c r="O116" s="332"/>
      <c r="P116" s="333"/>
      <c r="Q116" s="334"/>
      <c r="R116" s="334"/>
      <c r="S116" s="334"/>
      <c r="T116" s="334"/>
      <c r="U116" s="334"/>
      <c r="V116" s="334"/>
      <c r="W116" s="372"/>
      <c r="X116" s="372"/>
      <c r="Y116" s="394"/>
      <c r="Z116" s="394"/>
      <c r="AA116" s="372"/>
      <c r="AB116" s="338" t="s">
        <v>199</v>
      </c>
      <c r="AC116" s="339"/>
      <c r="AD116" s="339"/>
      <c r="AE116" s="339"/>
      <c r="AF116" s="339"/>
      <c r="AG116" s="339"/>
      <c r="AH116" s="339"/>
      <c r="AI116" s="339"/>
      <c r="AJ116" s="339"/>
      <c r="AK116" s="339"/>
      <c r="AL116" s="339"/>
      <c r="AM116" s="340"/>
      <c r="AN116" s="340"/>
      <c r="AO116" s="340"/>
      <c r="AP116" s="340"/>
      <c r="AQ116" s="340"/>
      <c r="AR116" s="340"/>
      <c r="AS116" s="340"/>
      <c r="AT116" s="340"/>
      <c r="AU116" s="340"/>
      <c r="AV116" s="340"/>
      <c r="AW116" s="340"/>
      <c r="AX116" s="340">
        <f t="shared" si="34"/>
        <v>0</v>
      </c>
      <c r="AY116" s="341">
        <f t="shared" si="34"/>
        <v>0</v>
      </c>
      <c r="AZ116" s="325">
        <f t="shared" si="22"/>
        <v>0</v>
      </c>
      <c r="BA116" s="326">
        <f t="shared" si="23"/>
        <v>0</v>
      </c>
      <c r="BB116" s="326">
        <f t="shared" si="23"/>
        <v>0</v>
      </c>
      <c r="BC116" s="326">
        <f t="shared" si="24"/>
        <v>0</v>
      </c>
      <c r="BD116" s="327">
        <f>+'[2]Metas'!S116:S131-S116</f>
        <v>0</v>
      </c>
      <c r="BE116" s="326">
        <f>+'[2]Metas'!T116:T131-T116</f>
        <v>0</v>
      </c>
      <c r="BF116" s="326">
        <f>+'[2]Metas'!U116:U131-U116</f>
        <v>0</v>
      </c>
      <c r="BG116" s="326">
        <f>+'[2]Metas'!V116:V131-V116</f>
        <v>0</v>
      </c>
      <c r="BH116" s="295"/>
      <c r="BI116" s="295"/>
      <c r="BJ116" s="295"/>
      <c r="BK116" s="328"/>
      <c r="BL116" s="328"/>
      <c r="BM116" s="328"/>
      <c r="BN116" s="328"/>
      <c r="BO116" s="328"/>
      <c r="BP116" s="328"/>
      <c r="BT116" s="295"/>
      <c r="BU116" s="295"/>
      <c r="BV116" s="295"/>
      <c r="BW116" s="295"/>
      <c r="BX116" s="295"/>
      <c r="BY116" s="295"/>
      <c r="BZ116" s="295"/>
      <c r="CA116" s="295"/>
      <c r="CB116" s="295"/>
      <c r="CC116" s="295"/>
      <c r="CD116" s="295"/>
      <c r="CE116" s="295"/>
      <c r="CF116" s="295"/>
      <c r="CG116" s="295"/>
      <c r="CH116" s="295"/>
      <c r="CI116" s="295"/>
      <c r="CJ116" s="295"/>
      <c r="CK116" s="295"/>
    </row>
    <row r="117" spans="1:89" s="298" customFormat="1" ht="15.75">
      <c r="A117" s="308"/>
      <c r="B117" s="308"/>
      <c r="C117" s="308"/>
      <c r="D117" s="308"/>
      <c r="E117" s="308"/>
      <c r="F117" s="308"/>
      <c r="G117" s="309"/>
      <c r="H117" s="329"/>
      <c r="I117" s="383"/>
      <c r="J117" s="331"/>
      <c r="K117" s="370"/>
      <c r="L117" s="370"/>
      <c r="M117" s="403"/>
      <c r="N117" s="384"/>
      <c r="O117" s="332"/>
      <c r="P117" s="333"/>
      <c r="Q117" s="334"/>
      <c r="R117" s="334"/>
      <c r="S117" s="334"/>
      <c r="T117" s="334"/>
      <c r="U117" s="334"/>
      <c r="V117" s="334"/>
      <c r="W117" s="372"/>
      <c r="X117" s="372"/>
      <c r="Y117" s="394"/>
      <c r="Z117" s="394"/>
      <c r="AA117" s="372"/>
      <c r="AB117" s="342" t="s">
        <v>200</v>
      </c>
      <c r="AC117" s="339"/>
      <c r="AD117" s="339"/>
      <c r="AE117" s="339"/>
      <c r="AF117" s="339"/>
      <c r="AG117" s="339"/>
      <c r="AH117" s="339"/>
      <c r="AI117" s="339"/>
      <c r="AJ117" s="339"/>
      <c r="AK117" s="339"/>
      <c r="AL117" s="339"/>
      <c r="AM117" s="340"/>
      <c r="AN117" s="340"/>
      <c r="AO117" s="340"/>
      <c r="AP117" s="340"/>
      <c r="AQ117" s="340"/>
      <c r="AR117" s="340"/>
      <c r="AS117" s="340"/>
      <c r="AT117" s="340"/>
      <c r="AU117" s="340"/>
      <c r="AV117" s="340"/>
      <c r="AW117" s="340"/>
      <c r="AX117" s="340">
        <f t="shared" si="34"/>
        <v>0</v>
      </c>
      <c r="AY117" s="341">
        <f t="shared" si="34"/>
        <v>0</v>
      </c>
      <c r="AZ117" s="325">
        <f t="shared" si="22"/>
        <v>0</v>
      </c>
      <c r="BA117" s="326">
        <f t="shared" si="23"/>
        <v>0</v>
      </c>
      <c r="BB117" s="326">
        <f t="shared" si="23"/>
        <v>0</v>
      </c>
      <c r="BC117" s="326">
        <f t="shared" si="24"/>
        <v>0</v>
      </c>
      <c r="BD117" s="327">
        <f>+'[2]Metas'!S117:S132-S117</f>
        <v>0</v>
      </c>
      <c r="BE117" s="326">
        <f>+'[2]Metas'!T117:T132-T117</f>
        <v>0</v>
      </c>
      <c r="BF117" s="326">
        <f>+'[2]Metas'!U117:U132-U117</f>
        <v>0</v>
      </c>
      <c r="BG117" s="326">
        <f>+'[2]Metas'!V117:V132-V117</f>
        <v>0</v>
      </c>
      <c r="BH117" s="295"/>
      <c r="BI117" s="295"/>
      <c r="BJ117" s="295"/>
      <c r="BK117" s="328"/>
      <c r="BL117" s="328"/>
      <c r="BM117" s="328"/>
      <c r="BN117" s="328"/>
      <c r="BO117" s="328"/>
      <c r="BP117" s="328"/>
      <c r="BT117" s="295"/>
      <c r="BU117" s="295"/>
      <c r="BV117" s="295"/>
      <c r="BW117" s="295"/>
      <c r="BX117" s="295"/>
      <c r="BY117" s="295"/>
      <c r="BZ117" s="295"/>
      <c r="CA117" s="295"/>
      <c r="CB117" s="295"/>
      <c r="CC117" s="295"/>
      <c r="CD117" s="295"/>
      <c r="CE117" s="295"/>
      <c r="CF117" s="295"/>
      <c r="CG117" s="295"/>
      <c r="CH117" s="295"/>
      <c r="CI117" s="295"/>
      <c r="CJ117" s="295"/>
      <c r="CK117" s="295"/>
    </row>
    <row r="118" spans="1:89" s="298" customFormat="1" ht="15.75">
      <c r="A118" s="308"/>
      <c r="B118" s="308"/>
      <c r="C118" s="308"/>
      <c r="D118" s="308"/>
      <c r="E118" s="308"/>
      <c r="F118" s="308"/>
      <c r="G118" s="309"/>
      <c r="H118" s="329"/>
      <c r="I118" s="383"/>
      <c r="J118" s="331"/>
      <c r="K118" s="370"/>
      <c r="L118" s="370"/>
      <c r="M118" s="403"/>
      <c r="N118" s="384"/>
      <c r="O118" s="332"/>
      <c r="P118" s="333"/>
      <c r="Q118" s="334"/>
      <c r="R118" s="334"/>
      <c r="S118" s="334"/>
      <c r="T118" s="334"/>
      <c r="U118" s="334"/>
      <c r="V118" s="334"/>
      <c r="W118" s="372"/>
      <c r="X118" s="372"/>
      <c r="Y118" s="394"/>
      <c r="Z118" s="394"/>
      <c r="AA118" s="372"/>
      <c r="AB118" s="343" t="s">
        <v>201</v>
      </c>
      <c r="AC118" s="344">
        <f aca="true" t="shared" si="35" ref="AC118:AY118">SUM(AC112:AC117)</f>
        <v>0</v>
      </c>
      <c r="AD118" s="344">
        <f t="shared" si="35"/>
        <v>0</v>
      </c>
      <c r="AE118" s="344"/>
      <c r="AF118" s="344">
        <f t="shared" si="35"/>
        <v>0</v>
      </c>
      <c r="AG118" s="344">
        <f t="shared" si="35"/>
        <v>0</v>
      </c>
      <c r="AH118" s="344"/>
      <c r="AI118" s="344">
        <f t="shared" si="35"/>
        <v>0</v>
      </c>
      <c r="AJ118" s="344">
        <f t="shared" si="35"/>
        <v>0</v>
      </c>
      <c r="AK118" s="344"/>
      <c r="AL118" s="344">
        <f t="shared" si="35"/>
        <v>0</v>
      </c>
      <c r="AM118" s="345">
        <f t="shared" si="35"/>
        <v>0</v>
      </c>
      <c r="AN118" s="345"/>
      <c r="AO118" s="345">
        <f t="shared" si="35"/>
        <v>0</v>
      </c>
      <c r="AP118" s="345">
        <f t="shared" si="35"/>
        <v>0</v>
      </c>
      <c r="AQ118" s="345"/>
      <c r="AR118" s="345">
        <f t="shared" si="35"/>
        <v>0</v>
      </c>
      <c r="AS118" s="345">
        <f t="shared" si="35"/>
        <v>0</v>
      </c>
      <c r="AT118" s="345"/>
      <c r="AU118" s="345">
        <f t="shared" si="35"/>
        <v>0</v>
      </c>
      <c r="AV118" s="345">
        <f t="shared" si="35"/>
        <v>0</v>
      </c>
      <c r="AW118" s="345"/>
      <c r="AX118" s="345">
        <f t="shared" si="35"/>
        <v>0</v>
      </c>
      <c r="AY118" s="346">
        <f t="shared" si="35"/>
        <v>0</v>
      </c>
      <c r="AZ118" s="325">
        <f t="shared" si="22"/>
        <v>0</v>
      </c>
      <c r="BA118" s="326">
        <f t="shared" si="23"/>
        <v>0</v>
      </c>
      <c r="BB118" s="326">
        <f t="shared" si="23"/>
        <v>0</v>
      </c>
      <c r="BC118" s="326">
        <f t="shared" si="24"/>
        <v>0</v>
      </c>
      <c r="BD118" s="327">
        <f>+'[2]Metas'!S118:S133-S118</f>
        <v>0</v>
      </c>
      <c r="BE118" s="326">
        <f>+'[2]Metas'!T118:T133-T118</f>
        <v>0</v>
      </c>
      <c r="BF118" s="326">
        <f>+'[2]Metas'!U118:U133-U118</f>
        <v>0</v>
      </c>
      <c r="BG118" s="326">
        <f>+'[2]Metas'!V118:V133-V118</f>
        <v>0</v>
      </c>
      <c r="BH118" s="295"/>
      <c r="BI118" s="295"/>
      <c r="BJ118" s="295"/>
      <c r="BK118" s="328"/>
      <c r="BL118" s="328"/>
      <c r="BM118" s="328"/>
      <c r="BN118" s="328"/>
      <c r="BO118" s="328"/>
      <c r="BP118" s="328"/>
      <c r="BT118" s="295"/>
      <c r="BU118" s="295"/>
      <c r="BV118" s="295"/>
      <c r="BW118" s="295"/>
      <c r="BX118" s="295"/>
      <c r="BY118" s="295"/>
      <c r="BZ118" s="295"/>
      <c r="CA118" s="295"/>
      <c r="CB118" s="295"/>
      <c r="CC118" s="295"/>
      <c r="CD118" s="295"/>
      <c r="CE118" s="295"/>
      <c r="CF118" s="295"/>
      <c r="CG118" s="295"/>
      <c r="CH118" s="295"/>
      <c r="CI118" s="295"/>
      <c r="CJ118" s="295"/>
      <c r="CK118" s="295"/>
    </row>
    <row r="119" spans="1:89" s="298" customFormat="1" ht="15.75">
      <c r="A119" s="308"/>
      <c r="B119" s="308"/>
      <c r="C119" s="308"/>
      <c r="D119" s="308"/>
      <c r="E119" s="308"/>
      <c r="F119" s="308"/>
      <c r="G119" s="309"/>
      <c r="H119" s="329"/>
      <c r="I119" s="383"/>
      <c r="J119" s="331"/>
      <c r="K119" s="370"/>
      <c r="L119" s="370"/>
      <c r="M119" s="403"/>
      <c r="N119" s="384"/>
      <c r="O119" s="332"/>
      <c r="P119" s="333"/>
      <c r="Q119" s="334"/>
      <c r="R119" s="334"/>
      <c r="S119" s="334"/>
      <c r="T119" s="334"/>
      <c r="U119" s="334"/>
      <c r="V119" s="334"/>
      <c r="W119" s="372"/>
      <c r="X119" s="372"/>
      <c r="Y119" s="394"/>
      <c r="Z119" s="394"/>
      <c r="AA119" s="372"/>
      <c r="AB119" s="338" t="s">
        <v>202</v>
      </c>
      <c r="AC119" s="339"/>
      <c r="AD119" s="339"/>
      <c r="AE119" s="339"/>
      <c r="AF119" s="339"/>
      <c r="AG119" s="339"/>
      <c r="AH119" s="339"/>
      <c r="AI119" s="339"/>
      <c r="AJ119" s="339"/>
      <c r="AK119" s="339"/>
      <c r="AL119" s="339"/>
      <c r="AM119" s="340"/>
      <c r="AN119" s="340"/>
      <c r="AO119" s="340"/>
      <c r="AP119" s="340"/>
      <c r="AQ119" s="340"/>
      <c r="AR119" s="340"/>
      <c r="AS119" s="340"/>
      <c r="AT119" s="340"/>
      <c r="AU119" s="340"/>
      <c r="AV119" s="340"/>
      <c r="AW119" s="340"/>
      <c r="AX119" s="340">
        <f>+AC119+AF119+AI119+AL119+AO119+AR119+AU119</f>
        <v>0</v>
      </c>
      <c r="AY119" s="341">
        <f aca="true" t="shared" si="36" ref="AY119:AY125">+AD119+AG119+AJ119+AM119+AP119+AS119+AV119</f>
        <v>0</v>
      </c>
      <c r="AZ119" s="325">
        <f t="shared" si="22"/>
        <v>0</v>
      </c>
      <c r="BA119" s="326">
        <f t="shared" si="23"/>
        <v>0</v>
      </c>
      <c r="BB119" s="326">
        <f t="shared" si="23"/>
        <v>0</v>
      </c>
      <c r="BC119" s="326">
        <f t="shared" si="24"/>
        <v>0</v>
      </c>
      <c r="BD119" s="327">
        <f>+'[2]Metas'!S119:S134-S119</f>
        <v>0</v>
      </c>
      <c r="BE119" s="326">
        <f>+'[2]Metas'!T119:T134-T119</f>
        <v>0</v>
      </c>
      <c r="BF119" s="326">
        <f>+'[2]Metas'!U119:U134-U119</f>
        <v>0</v>
      </c>
      <c r="BG119" s="326">
        <f>+'[2]Metas'!V119:V134-V119</f>
        <v>0</v>
      </c>
      <c r="BH119" s="295"/>
      <c r="BI119" s="295"/>
      <c r="BJ119" s="295"/>
      <c r="BK119" s="328"/>
      <c r="BL119" s="328"/>
      <c r="BM119" s="328"/>
      <c r="BN119" s="328"/>
      <c r="BO119" s="328"/>
      <c r="BP119" s="328"/>
      <c r="BT119" s="295"/>
      <c r="BU119" s="295"/>
      <c r="BV119" s="295"/>
      <c r="BW119" s="295"/>
      <c r="BX119" s="295"/>
      <c r="BY119" s="295"/>
      <c r="BZ119" s="295"/>
      <c r="CA119" s="295"/>
      <c r="CB119" s="295"/>
      <c r="CC119" s="295"/>
      <c r="CD119" s="295"/>
      <c r="CE119" s="295"/>
      <c r="CF119" s="295"/>
      <c r="CG119" s="295"/>
      <c r="CH119" s="295"/>
      <c r="CI119" s="295"/>
      <c r="CJ119" s="295"/>
      <c r="CK119" s="295"/>
    </row>
    <row r="120" spans="1:89" s="298" customFormat="1" ht="15.75">
      <c r="A120" s="308"/>
      <c r="B120" s="308"/>
      <c r="C120" s="308"/>
      <c r="D120" s="308"/>
      <c r="E120" s="308"/>
      <c r="F120" s="308"/>
      <c r="G120" s="309"/>
      <c r="H120" s="329"/>
      <c r="I120" s="383"/>
      <c r="J120" s="331"/>
      <c r="K120" s="370"/>
      <c r="L120" s="370"/>
      <c r="M120" s="403"/>
      <c r="N120" s="384"/>
      <c r="O120" s="332"/>
      <c r="P120" s="333"/>
      <c r="Q120" s="334"/>
      <c r="R120" s="334"/>
      <c r="S120" s="334"/>
      <c r="T120" s="334"/>
      <c r="U120" s="334"/>
      <c r="V120" s="334"/>
      <c r="W120" s="372"/>
      <c r="X120" s="372"/>
      <c r="Y120" s="394"/>
      <c r="Z120" s="394"/>
      <c r="AA120" s="372"/>
      <c r="AB120" s="338" t="s">
        <v>203</v>
      </c>
      <c r="AC120" s="339"/>
      <c r="AD120" s="339"/>
      <c r="AE120" s="339"/>
      <c r="AF120" s="339"/>
      <c r="AG120" s="339"/>
      <c r="AH120" s="339"/>
      <c r="AI120" s="339"/>
      <c r="AJ120" s="339"/>
      <c r="AK120" s="339"/>
      <c r="AL120" s="339"/>
      <c r="AM120" s="340"/>
      <c r="AN120" s="340"/>
      <c r="AO120" s="340"/>
      <c r="AP120" s="340"/>
      <c r="AQ120" s="340"/>
      <c r="AR120" s="340"/>
      <c r="AS120" s="340"/>
      <c r="AT120" s="340"/>
      <c r="AU120" s="340"/>
      <c r="AV120" s="340"/>
      <c r="AW120" s="340"/>
      <c r="AX120" s="340">
        <f aca="true" t="shared" si="37" ref="AX120:AX125">+AC120+AF120+AI120+AL120+AO120+AR120+AU120</f>
        <v>0</v>
      </c>
      <c r="AY120" s="341">
        <f t="shared" si="36"/>
        <v>0</v>
      </c>
      <c r="AZ120" s="325">
        <f t="shared" si="22"/>
        <v>0</v>
      </c>
      <c r="BA120" s="326">
        <f t="shared" si="23"/>
        <v>0</v>
      </c>
      <c r="BB120" s="326">
        <f t="shared" si="23"/>
        <v>0</v>
      </c>
      <c r="BC120" s="326">
        <f t="shared" si="24"/>
        <v>0</v>
      </c>
      <c r="BD120" s="327">
        <f>+'[2]Metas'!S120:S135-S120</f>
        <v>0</v>
      </c>
      <c r="BE120" s="326">
        <f>+'[2]Metas'!T120:T135-T120</f>
        <v>0</v>
      </c>
      <c r="BF120" s="326">
        <f>+'[2]Metas'!U120:U135-U120</f>
        <v>0</v>
      </c>
      <c r="BG120" s="326">
        <f>+'[2]Metas'!V120:V135-V120</f>
        <v>0</v>
      </c>
      <c r="BH120" s="295"/>
      <c r="BI120" s="295"/>
      <c r="BJ120" s="295"/>
      <c r="BK120" s="328"/>
      <c r="BL120" s="328"/>
      <c r="BM120" s="328"/>
      <c r="BN120" s="328"/>
      <c r="BO120" s="328"/>
      <c r="BP120" s="328"/>
      <c r="BT120" s="295"/>
      <c r="BU120" s="295"/>
      <c r="BV120" s="295"/>
      <c r="BW120" s="295"/>
      <c r="BX120" s="295"/>
      <c r="BY120" s="295"/>
      <c r="BZ120" s="295"/>
      <c r="CA120" s="295"/>
      <c r="CB120" s="295"/>
      <c r="CC120" s="295"/>
      <c r="CD120" s="295"/>
      <c r="CE120" s="295"/>
      <c r="CF120" s="295"/>
      <c r="CG120" s="295"/>
      <c r="CH120" s="295"/>
      <c r="CI120" s="295"/>
      <c r="CJ120" s="295"/>
      <c r="CK120" s="295"/>
    </row>
    <row r="121" spans="1:89" s="298" customFormat="1" ht="15.75">
      <c r="A121" s="308"/>
      <c r="B121" s="308"/>
      <c r="C121" s="308"/>
      <c r="D121" s="308"/>
      <c r="E121" s="308"/>
      <c r="F121" s="308"/>
      <c r="G121" s="309"/>
      <c r="H121" s="329"/>
      <c r="I121" s="383"/>
      <c r="J121" s="331"/>
      <c r="K121" s="370"/>
      <c r="L121" s="370"/>
      <c r="M121" s="403"/>
      <c r="N121" s="384"/>
      <c r="O121" s="332"/>
      <c r="P121" s="333"/>
      <c r="Q121" s="334"/>
      <c r="R121" s="334"/>
      <c r="S121" s="334"/>
      <c r="T121" s="334"/>
      <c r="U121" s="334"/>
      <c r="V121" s="334"/>
      <c r="W121" s="372"/>
      <c r="X121" s="372"/>
      <c r="Y121" s="394"/>
      <c r="Z121" s="394"/>
      <c r="AA121" s="372"/>
      <c r="AB121" s="342" t="s">
        <v>204</v>
      </c>
      <c r="AC121" s="339"/>
      <c r="AD121" s="339"/>
      <c r="AE121" s="339"/>
      <c r="AF121" s="339"/>
      <c r="AG121" s="339"/>
      <c r="AH121" s="339"/>
      <c r="AI121" s="339"/>
      <c r="AJ121" s="339"/>
      <c r="AK121" s="339"/>
      <c r="AL121" s="339"/>
      <c r="AM121" s="340"/>
      <c r="AN121" s="340"/>
      <c r="AO121" s="340"/>
      <c r="AP121" s="340"/>
      <c r="AQ121" s="340"/>
      <c r="AR121" s="340"/>
      <c r="AS121" s="340"/>
      <c r="AT121" s="340"/>
      <c r="AU121" s="340"/>
      <c r="AV121" s="340"/>
      <c r="AW121" s="340"/>
      <c r="AX121" s="340">
        <f t="shared" si="37"/>
        <v>0</v>
      </c>
      <c r="AY121" s="341">
        <f t="shared" si="36"/>
        <v>0</v>
      </c>
      <c r="AZ121" s="325">
        <f t="shared" si="22"/>
        <v>0</v>
      </c>
      <c r="BA121" s="326">
        <f t="shared" si="23"/>
        <v>0</v>
      </c>
      <c r="BB121" s="326">
        <f t="shared" si="23"/>
        <v>0</v>
      </c>
      <c r="BC121" s="326">
        <f t="shared" si="24"/>
        <v>0</v>
      </c>
      <c r="BD121" s="327">
        <f>+'[2]Metas'!S121:S136-S121</f>
        <v>0</v>
      </c>
      <c r="BE121" s="326">
        <f>+'[2]Metas'!T121:T136-T121</f>
        <v>0</v>
      </c>
      <c r="BF121" s="326">
        <f>+'[2]Metas'!U121:U136-U121</f>
        <v>0</v>
      </c>
      <c r="BG121" s="326">
        <f>+'[2]Metas'!V121:V136-V121</f>
        <v>0</v>
      </c>
      <c r="BH121" s="295"/>
      <c r="BI121" s="295"/>
      <c r="BJ121" s="295"/>
      <c r="BK121" s="328"/>
      <c r="BL121" s="328"/>
      <c r="BM121" s="328"/>
      <c r="BN121" s="328"/>
      <c r="BO121" s="328"/>
      <c r="BP121" s="328"/>
      <c r="BT121" s="295"/>
      <c r="BU121" s="295"/>
      <c r="BV121" s="295"/>
      <c r="BW121" s="295"/>
      <c r="BX121" s="295"/>
      <c r="BY121" s="295"/>
      <c r="BZ121" s="295"/>
      <c r="CA121" s="295"/>
      <c r="CB121" s="295"/>
      <c r="CC121" s="295"/>
      <c r="CD121" s="295"/>
      <c r="CE121" s="295"/>
      <c r="CF121" s="295"/>
      <c r="CG121" s="295"/>
      <c r="CH121" s="295"/>
      <c r="CI121" s="295"/>
      <c r="CJ121" s="295"/>
      <c r="CK121" s="295"/>
    </row>
    <row r="122" spans="1:89" s="298" customFormat="1" ht="15.75">
      <c r="A122" s="308"/>
      <c r="B122" s="308"/>
      <c r="C122" s="308"/>
      <c r="D122" s="308"/>
      <c r="E122" s="308"/>
      <c r="F122" s="308"/>
      <c r="G122" s="309"/>
      <c r="H122" s="329"/>
      <c r="I122" s="383"/>
      <c r="J122" s="331"/>
      <c r="K122" s="370"/>
      <c r="L122" s="370"/>
      <c r="M122" s="403"/>
      <c r="N122" s="384"/>
      <c r="O122" s="332"/>
      <c r="P122" s="333"/>
      <c r="Q122" s="334"/>
      <c r="R122" s="334"/>
      <c r="S122" s="334"/>
      <c r="T122" s="334"/>
      <c r="U122" s="334"/>
      <c r="V122" s="334"/>
      <c r="W122" s="372"/>
      <c r="X122" s="372"/>
      <c r="Y122" s="394"/>
      <c r="Z122" s="409"/>
      <c r="AA122" s="372"/>
      <c r="AB122" s="342" t="s">
        <v>205</v>
      </c>
      <c r="AC122" s="339"/>
      <c r="AD122" s="339"/>
      <c r="AE122" s="339"/>
      <c r="AF122" s="339"/>
      <c r="AG122" s="339"/>
      <c r="AH122" s="339"/>
      <c r="AI122" s="339"/>
      <c r="AJ122" s="339"/>
      <c r="AK122" s="339"/>
      <c r="AL122" s="339"/>
      <c r="AM122" s="340"/>
      <c r="AN122" s="340"/>
      <c r="AO122" s="340"/>
      <c r="AP122" s="340"/>
      <c r="AQ122" s="340"/>
      <c r="AR122" s="340"/>
      <c r="AS122" s="340"/>
      <c r="AT122" s="340"/>
      <c r="AU122" s="340"/>
      <c r="AV122" s="340"/>
      <c r="AW122" s="340"/>
      <c r="AX122" s="340">
        <f t="shared" si="37"/>
        <v>0</v>
      </c>
      <c r="AY122" s="341">
        <f t="shared" si="36"/>
        <v>0</v>
      </c>
      <c r="AZ122" s="325">
        <f t="shared" si="22"/>
        <v>0</v>
      </c>
      <c r="BA122" s="326">
        <f t="shared" si="23"/>
        <v>0</v>
      </c>
      <c r="BB122" s="326">
        <f t="shared" si="23"/>
        <v>0</v>
      </c>
      <c r="BC122" s="326">
        <f t="shared" si="24"/>
        <v>0</v>
      </c>
      <c r="BD122" s="327">
        <f>+'[2]Metas'!S122:S137-S122</f>
        <v>0</v>
      </c>
      <c r="BE122" s="326">
        <f>+'[2]Metas'!T122:T137-T122</f>
        <v>0</v>
      </c>
      <c r="BF122" s="326">
        <f>+'[2]Metas'!U122:U137-U122</f>
        <v>0</v>
      </c>
      <c r="BG122" s="326">
        <f>+'[2]Metas'!V122:V137-V122</f>
        <v>0</v>
      </c>
      <c r="BH122" s="295"/>
      <c r="BI122" s="295"/>
      <c r="BJ122" s="295"/>
      <c r="BK122" s="328"/>
      <c r="BL122" s="328"/>
      <c r="BM122" s="328"/>
      <c r="BN122" s="328"/>
      <c r="BO122" s="328"/>
      <c r="BP122" s="328"/>
      <c r="BT122" s="295"/>
      <c r="BU122" s="295"/>
      <c r="BV122" s="295"/>
      <c r="BW122" s="295"/>
      <c r="BX122" s="295"/>
      <c r="BY122" s="295"/>
      <c r="BZ122" s="295"/>
      <c r="CA122" s="295"/>
      <c r="CB122" s="295"/>
      <c r="CC122" s="295"/>
      <c r="CD122" s="295"/>
      <c r="CE122" s="295"/>
      <c r="CF122" s="295"/>
      <c r="CG122" s="295"/>
      <c r="CH122" s="295"/>
      <c r="CI122" s="295"/>
      <c r="CJ122" s="295"/>
      <c r="CK122" s="295"/>
    </row>
    <row r="123" spans="1:89" s="298" customFormat="1" ht="15.75">
      <c r="A123" s="308"/>
      <c r="B123" s="308"/>
      <c r="C123" s="308"/>
      <c r="D123" s="308"/>
      <c r="E123" s="308"/>
      <c r="F123" s="308"/>
      <c r="G123" s="309"/>
      <c r="H123" s="329"/>
      <c r="I123" s="383"/>
      <c r="J123" s="331"/>
      <c r="K123" s="370"/>
      <c r="L123" s="370"/>
      <c r="M123" s="403"/>
      <c r="N123" s="384"/>
      <c r="O123" s="332"/>
      <c r="P123" s="333"/>
      <c r="Q123" s="334"/>
      <c r="R123" s="334"/>
      <c r="S123" s="334"/>
      <c r="T123" s="334"/>
      <c r="U123" s="334"/>
      <c r="V123" s="334"/>
      <c r="W123" s="372"/>
      <c r="X123" s="372"/>
      <c r="Y123" s="394"/>
      <c r="Z123" s="409"/>
      <c r="AA123" s="372"/>
      <c r="AB123" s="342" t="s">
        <v>206</v>
      </c>
      <c r="AC123" s="339"/>
      <c r="AD123" s="339"/>
      <c r="AE123" s="339"/>
      <c r="AF123" s="339"/>
      <c r="AG123" s="339"/>
      <c r="AH123" s="339"/>
      <c r="AI123" s="339"/>
      <c r="AJ123" s="339"/>
      <c r="AK123" s="339"/>
      <c r="AL123" s="339"/>
      <c r="AM123" s="340"/>
      <c r="AN123" s="340"/>
      <c r="AO123" s="340"/>
      <c r="AP123" s="340"/>
      <c r="AQ123" s="340"/>
      <c r="AR123" s="340"/>
      <c r="AS123" s="340"/>
      <c r="AT123" s="340"/>
      <c r="AU123" s="340"/>
      <c r="AV123" s="340"/>
      <c r="AW123" s="340"/>
      <c r="AX123" s="340">
        <f t="shared" si="37"/>
        <v>0</v>
      </c>
      <c r="AY123" s="341">
        <f t="shared" si="36"/>
        <v>0</v>
      </c>
      <c r="AZ123" s="325">
        <f t="shared" si="22"/>
        <v>0</v>
      </c>
      <c r="BA123" s="326">
        <f t="shared" si="23"/>
        <v>0</v>
      </c>
      <c r="BB123" s="326">
        <f t="shared" si="23"/>
        <v>0</v>
      </c>
      <c r="BC123" s="326">
        <f t="shared" si="24"/>
        <v>0</v>
      </c>
      <c r="BD123" s="327">
        <f>+'[2]Metas'!S123:S138-S123</f>
        <v>0</v>
      </c>
      <c r="BE123" s="326">
        <f>+'[2]Metas'!T123:T138-T123</f>
        <v>0</v>
      </c>
      <c r="BF123" s="326">
        <f>+'[2]Metas'!U123:U138-U123</f>
        <v>0</v>
      </c>
      <c r="BG123" s="326">
        <f>+'[2]Metas'!V123:V138-V123</f>
        <v>0</v>
      </c>
      <c r="BH123" s="295"/>
      <c r="BI123" s="295"/>
      <c r="BJ123" s="295"/>
      <c r="BK123" s="328"/>
      <c r="BL123" s="328"/>
      <c r="BM123" s="328"/>
      <c r="BN123" s="328"/>
      <c r="BO123" s="328"/>
      <c r="BP123" s="328"/>
      <c r="BT123" s="295"/>
      <c r="BU123" s="295"/>
      <c r="BV123" s="295"/>
      <c r="BW123" s="295"/>
      <c r="BX123" s="295"/>
      <c r="BY123" s="295"/>
      <c r="BZ123" s="295"/>
      <c r="CA123" s="295"/>
      <c r="CB123" s="295"/>
      <c r="CC123" s="295"/>
      <c r="CD123" s="295"/>
      <c r="CE123" s="295"/>
      <c r="CF123" s="295"/>
      <c r="CG123" s="295"/>
      <c r="CH123" s="295"/>
      <c r="CI123" s="295"/>
      <c r="CJ123" s="295"/>
      <c r="CK123" s="295"/>
    </row>
    <row r="124" spans="1:89" s="298" customFormat="1" ht="15.75">
      <c r="A124" s="308"/>
      <c r="B124" s="308"/>
      <c r="C124" s="308"/>
      <c r="D124" s="308"/>
      <c r="E124" s="308"/>
      <c r="F124" s="308"/>
      <c r="G124" s="309"/>
      <c r="H124" s="329"/>
      <c r="I124" s="383"/>
      <c r="J124" s="331"/>
      <c r="K124" s="370"/>
      <c r="L124" s="370"/>
      <c r="M124" s="403"/>
      <c r="N124" s="384"/>
      <c r="O124" s="332"/>
      <c r="P124" s="333"/>
      <c r="Q124" s="334"/>
      <c r="R124" s="334"/>
      <c r="S124" s="334"/>
      <c r="T124" s="334"/>
      <c r="U124" s="334"/>
      <c r="V124" s="334"/>
      <c r="W124" s="372"/>
      <c r="X124" s="372"/>
      <c r="Y124" s="394"/>
      <c r="Z124" s="409"/>
      <c r="AA124" s="372"/>
      <c r="AB124" s="342" t="s">
        <v>207</v>
      </c>
      <c r="AC124" s="339"/>
      <c r="AD124" s="339"/>
      <c r="AE124" s="339"/>
      <c r="AF124" s="339"/>
      <c r="AG124" s="339"/>
      <c r="AH124" s="339"/>
      <c r="AI124" s="339"/>
      <c r="AJ124" s="339"/>
      <c r="AK124" s="339"/>
      <c r="AL124" s="339"/>
      <c r="AM124" s="340"/>
      <c r="AN124" s="340"/>
      <c r="AO124" s="340"/>
      <c r="AP124" s="340"/>
      <c r="AQ124" s="340"/>
      <c r="AR124" s="340"/>
      <c r="AS124" s="340"/>
      <c r="AT124" s="340"/>
      <c r="AU124" s="340"/>
      <c r="AV124" s="340"/>
      <c r="AW124" s="340"/>
      <c r="AX124" s="340">
        <f t="shared" si="37"/>
        <v>0</v>
      </c>
      <c r="AY124" s="341">
        <f t="shared" si="36"/>
        <v>0</v>
      </c>
      <c r="AZ124" s="325">
        <f t="shared" si="22"/>
        <v>0</v>
      </c>
      <c r="BA124" s="326">
        <f t="shared" si="23"/>
        <v>0</v>
      </c>
      <c r="BB124" s="326">
        <f t="shared" si="23"/>
        <v>0</v>
      </c>
      <c r="BC124" s="326">
        <f t="shared" si="24"/>
        <v>0</v>
      </c>
      <c r="BD124" s="327">
        <f>+'[2]Metas'!S124:S139-S124</f>
        <v>0</v>
      </c>
      <c r="BE124" s="326">
        <f>+'[2]Metas'!T124:T139-T124</f>
        <v>0</v>
      </c>
      <c r="BF124" s="326">
        <f>+'[2]Metas'!U124:U139-U124</f>
        <v>0</v>
      </c>
      <c r="BG124" s="326">
        <f>+'[2]Metas'!V124:V139-V124</f>
        <v>0</v>
      </c>
      <c r="BH124" s="295"/>
      <c r="BI124" s="295"/>
      <c r="BJ124" s="295"/>
      <c r="BK124" s="328"/>
      <c r="BL124" s="328"/>
      <c r="BM124" s="328"/>
      <c r="BN124" s="328"/>
      <c r="BO124" s="328"/>
      <c r="BP124" s="328"/>
      <c r="BT124" s="295"/>
      <c r="BU124" s="295"/>
      <c r="BV124" s="295"/>
      <c r="BW124" s="295"/>
      <c r="BX124" s="295"/>
      <c r="BY124" s="295"/>
      <c r="BZ124" s="295"/>
      <c r="CA124" s="295"/>
      <c r="CB124" s="295"/>
      <c r="CC124" s="295"/>
      <c r="CD124" s="295"/>
      <c r="CE124" s="295"/>
      <c r="CF124" s="295"/>
      <c r="CG124" s="295"/>
      <c r="CH124" s="295"/>
      <c r="CI124" s="295"/>
      <c r="CJ124" s="295"/>
      <c r="CK124" s="295"/>
    </row>
    <row r="125" spans="1:89" s="298" customFormat="1" ht="15.75">
      <c r="A125" s="308"/>
      <c r="B125" s="308"/>
      <c r="C125" s="308"/>
      <c r="D125" s="308"/>
      <c r="E125" s="308"/>
      <c r="F125" s="308"/>
      <c r="G125" s="309"/>
      <c r="H125" s="329"/>
      <c r="I125" s="383"/>
      <c r="J125" s="331"/>
      <c r="K125" s="370"/>
      <c r="L125" s="370"/>
      <c r="M125" s="403"/>
      <c r="N125" s="384"/>
      <c r="O125" s="332"/>
      <c r="P125" s="333"/>
      <c r="Q125" s="334"/>
      <c r="R125" s="334"/>
      <c r="S125" s="334"/>
      <c r="T125" s="334"/>
      <c r="U125" s="334"/>
      <c r="V125" s="334"/>
      <c r="W125" s="372"/>
      <c r="X125" s="372"/>
      <c r="Y125" s="394"/>
      <c r="Z125" s="409"/>
      <c r="AA125" s="372"/>
      <c r="AB125" s="342" t="s">
        <v>208</v>
      </c>
      <c r="AC125" s="339"/>
      <c r="AD125" s="339"/>
      <c r="AE125" s="339"/>
      <c r="AF125" s="339"/>
      <c r="AG125" s="339"/>
      <c r="AH125" s="339"/>
      <c r="AI125" s="339"/>
      <c r="AJ125" s="339"/>
      <c r="AK125" s="339"/>
      <c r="AL125" s="339"/>
      <c r="AM125" s="340"/>
      <c r="AN125" s="340"/>
      <c r="AO125" s="340"/>
      <c r="AP125" s="340"/>
      <c r="AQ125" s="340"/>
      <c r="AR125" s="340"/>
      <c r="AS125" s="340"/>
      <c r="AT125" s="340"/>
      <c r="AU125" s="340"/>
      <c r="AV125" s="340"/>
      <c r="AW125" s="340"/>
      <c r="AX125" s="340">
        <f t="shared" si="37"/>
        <v>0</v>
      </c>
      <c r="AY125" s="341">
        <f t="shared" si="36"/>
        <v>0</v>
      </c>
      <c r="AZ125" s="325">
        <f t="shared" si="22"/>
        <v>0</v>
      </c>
      <c r="BA125" s="326">
        <f t="shared" si="23"/>
        <v>0</v>
      </c>
      <c r="BB125" s="326">
        <f t="shared" si="23"/>
        <v>0</v>
      </c>
      <c r="BC125" s="326">
        <f t="shared" si="24"/>
        <v>0</v>
      </c>
      <c r="BD125" s="327">
        <f>+'[2]Metas'!S125:S140-S125</f>
        <v>0</v>
      </c>
      <c r="BE125" s="326">
        <f>+'[2]Metas'!T125:T140-T125</f>
        <v>0</v>
      </c>
      <c r="BF125" s="326">
        <f>+'[2]Metas'!U125:U140-U125</f>
        <v>0</v>
      </c>
      <c r="BG125" s="326">
        <f>+'[2]Metas'!V125:V140-V125</f>
        <v>0</v>
      </c>
      <c r="BH125" s="295"/>
      <c r="BI125" s="295"/>
      <c r="BJ125" s="295"/>
      <c r="BK125" s="328"/>
      <c r="BL125" s="328"/>
      <c r="BM125" s="328"/>
      <c r="BN125" s="328"/>
      <c r="BO125" s="328"/>
      <c r="BP125" s="328"/>
      <c r="BT125" s="295"/>
      <c r="BU125" s="295"/>
      <c r="BV125" s="295"/>
      <c r="BW125" s="295"/>
      <c r="BX125" s="295"/>
      <c r="BY125" s="295"/>
      <c r="BZ125" s="295"/>
      <c r="CA125" s="295"/>
      <c r="CB125" s="295"/>
      <c r="CC125" s="295"/>
      <c r="CD125" s="295"/>
      <c r="CE125" s="295"/>
      <c r="CF125" s="295"/>
      <c r="CG125" s="295"/>
      <c r="CH125" s="295"/>
      <c r="CI125" s="295"/>
      <c r="CJ125" s="295"/>
      <c r="CK125" s="295"/>
    </row>
    <row r="126" spans="1:89" s="298" customFormat="1" ht="15.75">
      <c r="A126" s="308"/>
      <c r="B126" s="308"/>
      <c r="C126" s="308"/>
      <c r="D126" s="308"/>
      <c r="E126" s="308"/>
      <c r="F126" s="308"/>
      <c r="G126" s="309"/>
      <c r="H126" s="329"/>
      <c r="I126" s="383"/>
      <c r="J126" s="331"/>
      <c r="K126" s="370"/>
      <c r="L126" s="370"/>
      <c r="M126" s="403"/>
      <c r="N126" s="384"/>
      <c r="O126" s="332"/>
      <c r="P126" s="333"/>
      <c r="Q126" s="334"/>
      <c r="R126" s="334"/>
      <c r="S126" s="334"/>
      <c r="T126" s="334"/>
      <c r="U126" s="334"/>
      <c r="V126" s="334"/>
      <c r="W126" s="372"/>
      <c r="X126" s="372"/>
      <c r="Y126" s="394"/>
      <c r="Z126" s="409"/>
      <c r="AA126" s="372"/>
      <c r="AB126" s="343" t="s">
        <v>209</v>
      </c>
      <c r="AC126" s="344">
        <f aca="true" t="shared" si="38" ref="AC126:AY126">SUM(AC120:AC125)+IF(AC118=0,AC119,AC118)</f>
        <v>0</v>
      </c>
      <c r="AD126" s="344">
        <f t="shared" si="38"/>
        <v>0</v>
      </c>
      <c r="AE126" s="344"/>
      <c r="AF126" s="344">
        <f t="shared" si="38"/>
        <v>0</v>
      </c>
      <c r="AG126" s="344">
        <f t="shared" si="38"/>
        <v>0</v>
      </c>
      <c r="AH126" s="344"/>
      <c r="AI126" s="344">
        <f t="shared" si="38"/>
        <v>0</v>
      </c>
      <c r="AJ126" s="344">
        <f t="shared" si="38"/>
        <v>0</v>
      </c>
      <c r="AK126" s="344"/>
      <c r="AL126" s="344">
        <f t="shared" si="38"/>
        <v>0</v>
      </c>
      <c r="AM126" s="345">
        <f t="shared" si="38"/>
        <v>0</v>
      </c>
      <c r="AN126" s="345"/>
      <c r="AO126" s="345">
        <f t="shared" si="38"/>
        <v>0</v>
      </c>
      <c r="AP126" s="345">
        <f t="shared" si="38"/>
        <v>0</v>
      </c>
      <c r="AQ126" s="345"/>
      <c r="AR126" s="345">
        <f t="shared" si="38"/>
        <v>0</v>
      </c>
      <c r="AS126" s="345">
        <f t="shared" si="38"/>
        <v>0</v>
      </c>
      <c r="AT126" s="345"/>
      <c r="AU126" s="345">
        <f t="shared" si="38"/>
        <v>0</v>
      </c>
      <c r="AV126" s="345">
        <f t="shared" si="38"/>
        <v>0</v>
      </c>
      <c r="AW126" s="345"/>
      <c r="AX126" s="345">
        <f t="shared" si="38"/>
        <v>0</v>
      </c>
      <c r="AY126" s="346">
        <f t="shared" si="38"/>
        <v>0</v>
      </c>
      <c r="AZ126" s="325">
        <f t="shared" si="22"/>
        <v>0</v>
      </c>
      <c r="BA126" s="326">
        <f t="shared" si="23"/>
        <v>0</v>
      </c>
      <c r="BB126" s="326">
        <f t="shared" si="23"/>
        <v>0</v>
      </c>
      <c r="BC126" s="326">
        <f t="shared" si="24"/>
        <v>0</v>
      </c>
      <c r="BD126" s="327">
        <f>+'[2]Metas'!S126:S141-S126</f>
        <v>0</v>
      </c>
      <c r="BE126" s="326">
        <f>+'[2]Metas'!T126:T141-T126</f>
        <v>0</v>
      </c>
      <c r="BF126" s="326">
        <f>+'[2]Metas'!U126:U141-U126</f>
        <v>0</v>
      </c>
      <c r="BG126" s="326">
        <f>+'[2]Metas'!V126:V141-V126</f>
        <v>0</v>
      </c>
      <c r="BH126" s="295"/>
      <c r="BI126" s="295"/>
      <c r="BJ126" s="295"/>
      <c r="BK126" s="328"/>
      <c r="BL126" s="328"/>
      <c r="BM126" s="328"/>
      <c r="BN126" s="328"/>
      <c r="BO126" s="328"/>
      <c r="BP126" s="328"/>
      <c r="BT126" s="295"/>
      <c r="BU126" s="295"/>
      <c r="BV126" s="295"/>
      <c r="BW126" s="295"/>
      <c r="BX126" s="295"/>
      <c r="BY126" s="295"/>
      <c r="BZ126" s="295"/>
      <c r="CA126" s="295"/>
      <c r="CB126" s="295"/>
      <c r="CC126" s="295"/>
      <c r="CD126" s="295"/>
      <c r="CE126" s="295"/>
      <c r="CF126" s="295"/>
      <c r="CG126" s="295"/>
      <c r="CH126" s="295"/>
      <c r="CI126" s="295"/>
      <c r="CJ126" s="295"/>
      <c r="CK126" s="295"/>
    </row>
    <row r="127" spans="1:89" s="298" customFormat="1" ht="16.5" thickBot="1">
      <c r="A127" s="308"/>
      <c r="B127" s="308"/>
      <c r="C127" s="308"/>
      <c r="D127" s="308"/>
      <c r="E127" s="308"/>
      <c r="F127" s="308"/>
      <c r="G127" s="309"/>
      <c r="H127" s="347"/>
      <c r="I127" s="387"/>
      <c r="J127" s="349"/>
      <c r="K127" s="375"/>
      <c r="L127" s="375"/>
      <c r="M127" s="406"/>
      <c r="N127" s="388"/>
      <c r="O127" s="350"/>
      <c r="P127" s="351"/>
      <c r="Q127" s="352"/>
      <c r="R127" s="352"/>
      <c r="S127" s="352"/>
      <c r="T127" s="352"/>
      <c r="U127" s="352"/>
      <c r="V127" s="352"/>
      <c r="W127" s="377"/>
      <c r="X127" s="377"/>
      <c r="Y127" s="397"/>
      <c r="Z127" s="409"/>
      <c r="AA127" s="377"/>
      <c r="AB127" s="356" t="s">
        <v>210</v>
      </c>
      <c r="AC127" s="357"/>
      <c r="AD127" s="357"/>
      <c r="AE127" s="357"/>
      <c r="AF127" s="357"/>
      <c r="AG127" s="357"/>
      <c r="AH127" s="357"/>
      <c r="AI127" s="357"/>
      <c r="AJ127" s="357"/>
      <c r="AK127" s="357"/>
      <c r="AL127" s="357"/>
      <c r="AM127" s="358"/>
      <c r="AN127" s="358"/>
      <c r="AO127" s="358"/>
      <c r="AP127" s="358"/>
      <c r="AQ127" s="358"/>
      <c r="AR127" s="358"/>
      <c r="AS127" s="358"/>
      <c r="AT127" s="358"/>
      <c r="AU127" s="358"/>
      <c r="AV127" s="358"/>
      <c r="AW127" s="358"/>
      <c r="AX127" s="358">
        <f>+AC127+AF127+AI127+AL127+AO127+AR127+AU127</f>
        <v>0</v>
      </c>
      <c r="AY127" s="359">
        <f>+AD127+AG127+AJ127+AM127+AP127+AS127+AV127</f>
        <v>0</v>
      </c>
      <c r="AZ127" s="325">
        <f t="shared" si="22"/>
        <v>0</v>
      </c>
      <c r="BA127" s="326">
        <f t="shared" si="23"/>
        <v>0</v>
      </c>
      <c r="BB127" s="326">
        <f t="shared" si="23"/>
        <v>0</v>
      </c>
      <c r="BC127" s="326">
        <f t="shared" si="24"/>
        <v>0</v>
      </c>
      <c r="BD127" s="327">
        <f>+'[2]Metas'!S127:S142-S127</f>
        <v>0</v>
      </c>
      <c r="BE127" s="326">
        <f>+'[2]Metas'!T127:T142-T127</f>
        <v>0</v>
      </c>
      <c r="BF127" s="326">
        <f>+'[2]Metas'!U127:U142-U127</f>
        <v>0</v>
      </c>
      <c r="BG127" s="326">
        <f>+'[2]Metas'!V127:V142-V127</f>
        <v>0</v>
      </c>
      <c r="BH127" s="295"/>
      <c r="BI127" s="295"/>
      <c r="BJ127" s="295"/>
      <c r="BK127" s="328"/>
      <c r="BL127" s="328"/>
      <c r="BM127" s="328"/>
      <c r="BN127" s="328"/>
      <c r="BO127" s="328"/>
      <c r="BP127" s="328"/>
      <c r="BT127" s="295"/>
      <c r="BU127" s="295"/>
      <c r="BV127" s="295"/>
      <c r="BW127" s="295"/>
      <c r="BX127" s="295"/>
      <c r="BY127" s="295"/>
      <c r="BZ127" s="295"/>
      <c r="CA127" s="295"/>
      <c r="CB127" s="295"/>
      <c r="CC127" s="295"/>
      <c r="CD127" s="295"/>
      <c r="CE127" s="295"/>
      <c r="CF127" s="295"/>
      <c r="CG127" s="295"/>
      <c r="CH127" s="295"/>
      <c r="CI127" s="295"/>
      <c r="CJ127" s="295"/>
      <c r="CK127" s="295"/>
    </row>
    <row r="128" spans="7:68" s="410" customFormat="1" ht="15">
      <c r="G128" s="411"/>
      <c r="H128" s="411"/>
      <c r="I128" s="412"/>
      <c r="J128" s="411"/>
      <c r="K128" s="411"/>
      <c r="L128" s="411"/>
      <c r="M128" s="411"/>
      <c r="N128" s="411"/>
      <c r="O128" s="411"/>
      <c r="P128" s="411"/>
      <c r="Q128" s="413">
        <f aca="true" t="shared" si="39" ref="Q128:V128">SUBTOTAL(9,Q16:Q127)</f>
        <v>75071636000</v>
      </c>
      <c r="R128" s="413">
        <f t="shared" si="39"/>
        <v>75071636000</v>
      </c>
      <c r="S128" s="413">
        <f t="shared" si="39"/>
        <v>6428295098</v>
      </c>
      <c r="T128" s="413">
        <f t="shared" si="39"/>
        <v>617074569</v>
      </c>
      <c r="U128" s="413">
        <f t="shared" si="39"/>
        <v>21107079301</v>
      </c>
      <c r="V128" s="413">
        <f t="shared" si="39"/>
        <v>7731109733</v>
      </c>
      <c r="W128" s="414"/>
      <c r="X128" s="415"/>
      <c r="Y128" s="415"/>
      <c r="Z128" s="415"/>
      <c r="AA128" s="415"/>
      <c r="AB128" s="411"/>
      <c r="AC128" s="411"/>
      <c r="AD128" s="411"/>
      <c r="AE128" s="411"/>
      <c r="AF128" s="411"/>
      <c r="AG128" s="411"/>
      <c r="AH128" s="411"/>
      <c r="AI128" s="411"/>
      <c r="AJ128" s="411"/>
      <c r="AK128" s="411"/>
      <c r="AL128" s="411"/>
      <c r="AM128" s="411"/>
      <c r="AN128" s="411"/>
      <c r="AO128" s="411"/>
      <c r="AP128" s="411"/>
      <c r="AQ128" s="411"/>
      <c r="AR128" s="411"/>
      <c r="AS128" s="411"/>
      <c r="AT128" s="411"/>
      <c r="AU128" s="411"/>
      <c r="AV128" s="411"/>
      <c r="AW128" s="411"/>
      <c r="AX128" s="411"/>
      <c r="AY128" s="416"/>
      <c r="AZ128" s="416"/>
      <c r="BA128" s="326">
        <f t="shared" si="23"/>
        <v>68643340902</v>
      </c>
      <c r="BB128" s="326">
        <f t="shared" si="23"/>
        <v>5811220529</v>
      </c>
      <c r="BC128" s="326">
        <f t="shared" si="24"/>
        <v>13375969568</v>
      </c>
      <c r="BD128" s="327">
        <f>+'[2]Metas'!S128:S143-S128</f>
        <v>23728748552</v>
      </c>
      <c r="BE128" s="326">
        <f>+'[2]Metas'!T128:T143-T128</f>
        <v>501203537</v>
      </c>
      <c r="BF128" s="326">
        <f>+'[2]Metas'!U128:U143-U128</f>
        <v>6800336965</v>
      </c>
      <c r="BG128" s="326">
        <f>+'[2]Metas'!V128:V143-V128</f>
        <v>13941437011</v>
      </c>
      <c r="BK128" s="417">
        <f aca="true" t="shared" si="40" ref="BK128:BP128">SUBTOTAL(9,BK16:BK127)</f>
        <v>75071636000</v>
      </c>
      <c r="BL128" s="417">
        <f t="shared" si="40"/>
        <v>75071636000</v>
      </c>
      <c r="BM128" s="417">
        <f t="shared" si="40"/>
        <v>6428295098</v>
      </c>
      <c r="BN128" s="417">
        <f t="shared" si="40"/>
        <v>617074569</v>
      </c>
      <c r="BO128" s="417">
        <f t="shared" si="40"/>
        <v>21107079301</v>
      </c>
      <c r="BP128" s="417">
        <f t="shared" si="40"/>
        <v>7731109733</v>
      </c>
    </row>
    <row r="129" spans="17:68" ht="15">
      <c r="Q129" s="418">
        <v>75071636000</v>
      </c>
      <c r="R129" s="418">
        <v>75071636000</v>
      </c>
      <c r="S129" s="418">
        <v>1413738031</v>
      </c>
      <c r="T129" s="418">
        <v>0</v>
      </c>
      <c r="U129" s="418">
        <v>21107079301</v>
      </c>
      <c r="V129" s="418">
        <v>5273525669</v>
      </c>
      <c r="W129" s="419"/>
      <c r="X129" s="419"/>
      <c r="Y129" s="419"/>
      <c r="Z129" s="419"/>
      <c r="AA129" s="419"/>
      <c r="AB129" s="295"/>
      <c r="AC129" s="295"/>
      <c r="AD129" s="295"/>
      <c r="AE129" s="295"/>
      <c r="AF129" s="295"/>
      <c r="AG129" s="295"/>
      <c r="AH129" s="295"/>
      <c r="AI129" s="295"/>
      <c r="AJ129" s="295"/>
      <c r="AK129" s="295"/>
      <c r="AL129" s="295"/>
      <c r="AM129" s="295"/>
      <c r="AN129" s="295"/>
      <c r="AO129" s="295"/>
      <c r="AP129" s="295"/>
      <c r="AQ129" s="295"/>
      <c r="AR129" s="295"/>
      <c r="AS129" s="295"/>
      <c r="AT129" s="295"/>
      <c r="AU129" s="295"/>
      <c r="AV129" s="295"/>
      <c r="AW129" s="295"/>
      <c r="AX129" s="295"/>
      <c r="AY129" s="295"/>
      <c r="AZ129" s="295"/>
      <c r="BA129" s="326">
        <f t="shared" si="23"/>
        <v>73657897969</v>
      </c>
      <c r="BB129" s="326">
        <f t="shared" si="23"/>
        <v>1413738031</v>
      </c>
      <c r="BC129" s="326">
        <f t="shared" si="24"/>
        <v>15833553632</v>
      </c>
      <c r="BE129" s="295"/>
      <c r="BF129" s="295"/>
      <c r="BG129" s="295"/>
      <c r="BH129" s="295"/>
      <c r="BI129" s="295"/>
      <c r="BJ129" s="295"/>
      <c r="BK129" s="79"/>
      <c r="BL129" s="328"/>
      <c r="BM129" s="328"/>
      <c r="BN129" s="328"/>
      <c r="BO129" s="328"/>
      <c r="BP129" s="328"/>
    </row>
    <row r="130" spans="17:63" ht="15">
      <c r="Q130" s="420">
        <f aca="true" t="shared" si="41" ref="Q130:V130">+Q128-Q129</f>
        <v>0</v>
      </c>
      <c r="R130" s="420">
        <f t="shared" si="41"/>
        <v>0</v>
      </c>
      <c r="S130" s="420">
        <f t="shared" si="41"/>
        <v>5014557067</v>
      </c>
      <c r="T130" s="420">
        <f t="shared" si="41"/>
        <v>617074569</v>
      </c>
      <c r="U130" s="420">
        <f t="shared" si="41"/>
        <v>0</v>
      </c>
      <c r="V130" s="421">
        <f t="shared" si="41"/>
        <v>2457584064</v>
      </c>
      <c r="Y130" s="422"/>
      <c r="Z130" s="422"/>
      <c r="AA130" s="419"/>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5"/>
      <c r="AY130" s="295"/>
      <c r="AZ130" s="295"/>
      <c r="BA130" s="295"/>
      <c r="BB130" s="295"/>
      <c r="BE130" s="295"/>
      <c r="BF130" s="295"/>
      <c r="BG130" s="295"/>
      <c r="BH130" s="295"/>
      <c r="BI130" s="295"/>
      <c r="BJ130" s="295"/>
      <c r="BK130" s="79"/>
    </row>
    <row r="131" spans="20:63" ht="15">
      <c r="T131" s="423"/>
      <c r="Y131" s="422"/>
      <c r="Z131" s="422"/>
      <c r="AA131" s="419"/>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5"/>
      <c r="AY131" s="295"/>
      <c r="AZ131" s="295"/>
      <c r="BA131" s="295"/>
      <c r="BB131" s="295"/>
      <c r="BE131" s="295"/>
      <c r="BF131" s="295"/>
      <c r="BG131" s="295"/>
      <c r="BH131" s="295"/>
      <c r="BI131" s="295"/>
      <c r="BJ131" s="295"/>
      <c r="BK131" s="79"/>
    </row>
    <row r="132" spans="18:63" ht="15">
      <c r="R132" s="424"/>
      <c r="Y132" s="422"/>
      <c r="Z132" s="422"/>
      <c r="AA132" s="419"/>
      <c r="AB132" s="295"/>
      <c r="AC132" s="295"/>
      <c r="AD132" s="295"/>
      <c r="AE132" s="295"/>
      <c r="AF132" s="295"/>
      <c r="AG132" s="295"/>
      <c r="AH132" s="295"/>
      <c r="AI132" s="295"/>
      <c r="AJ132" s="295"/>
      <c r="AK132" s="295"/>
      <c r="AL132" s="295"/>
      <c r="AM132" s="295"/>
      <c r="AN132" s="295"/>
      <c r="AO132" s="295"/>
      <c r="AP132" s="295"/>
      <c r="AQ132" s="295"/>
      <c r="AR132" s="295"/>
      <c r="AS132" s="295"/>
      <c r="AT132" s="295"/>
      <c r="AU132" s="295"/>
      <c r="AV132" s="295"/>
      <c r="AW132" s="295"/>
      <c r="AX132" s="295"/>
      <c r="AY132" s="295"/>
      <c r="AZ132" s="295"/>
      <c r="BA132" s="295"/>
      <c r="BB132" s="295"/>
      <c r="BE132" s="295"/>
      <c r="BF132" s="295"/>
      <c r="BG132" s="295"/>
      <c r="BH132" s="295"/>
      <c r="BI132" s="295"/>
      <c r="BJ132" s="295"/>
      <c r="BK132" s="79"/>
    </row>
    <row r="133" spans="25:63" ht="15">
      <c r="Y133" s="422"/>
      <c r="Z133" s="422"/>
      <c r="AA133" s="419"/>
      <c r="AB133" s="295"/>
      <c r="AC133" s="295"/>
      <c r="AD133" s="295"/>
      <c r="AE133" s="295"/>
      <c r="AF133" s="295"/>
      <c r="AG133" s="295"/>
      <c r="AH133" s="295"/>
      <c r="AI133" s="295"/>
      <c r="AJ133" s="295"/>
      <c r="AK133" s="295"/>
      <c r="AL133" s="295"/>
      <c r="AM133" s="295"/>
      <c r="AN133" s="295"/>
      <c r="AO133" s="295"/>
      <c r="AP133" s="295"/>
      <c r="AQ133" s="295"/>
      <c r="AR133" s="295"/>
      <c r="AS133" s="295"/>
      <c r="AT133" s="295"/>
      <c r="AU133" s="295"/>
      <c r="AV133" s="295"/>
      <c r="AW133" s="295"/>
      <c r="AX133" s="295"/>
      <c r="AY133" s="295"/>
      <c r="AZ133" s="295"/>
      <c r="BA133" s="295"/>
      <c r="BB133" s="295"/>
      <c r="BE133" s="295"/>
      <c r="BF133" s="295"/>
      <c r="BG133" s="295"/>
      <c r="BH133" s="295"/>
      <c r="BI133" s="295"/>
      <c r="BJ133" s="295"/>
      <c r="BK133" s="79"/>
    </row>
    <row r="134" spans="18:63" ht="15">
      <c r="R134" s="425"/>
      <c r="S134" s="426"/>
      <c r="T134" s="295"/>
      <c r="Y134" s="422"/>
      <c r="Z134" s="422"/>
      <c r="AA134" s="419"/>
      <c r="AB134" s="295"/>
      <c r="AC134" s="295"/>
      <c r="AD134" s="295"/>
      <c r="AE134" s="295"/>
      <c r="AF134" s="295"/>
      <c r="AG134" s="295"/>
      <c r="AH134" s="295"/>
      <c r="AI134" s="295"/>
      <c r="AJ134" s="295"/>
      <c r="AK134" s="295"/>
      <c r="AL134" s="295"/>
      <c r="AM134" s="295"/>
      <c r="AN134" s="295"/>
      <c r="AO134" s="295"/>
      <c r="AP134" s="295"/>
      <c r="AQ134" s="295"/>
      <c r="AR134" s="295"/>
      <c r="AS134" s="295"/>
      <c r="AT134" s="295"/>
      <c r="AU134" s="295"/>
      <c r="AV134" s="295"/>
      <c r="AW134" s="295"/>
      <c r="AX134" s="295"/>
      <c r="AY134" s="295"/>
      <c r="AZ134" s="295"/>
      <c r="BA134" s="295"/>
      <c r="BB134" s="295"/>
      <c r="BE134" s="295"/>
      <c r="BF134" s="295"/>
      <c r="BG134" s="295"/>
      <c r="BH134" s="295"/>
      <c r="BI134" s="295"/>
      <c r="BJ134" s="295"/>
      <c r="BK134" s="79"/>
    </row>
    <row r="135" spans="18:63" ht="15">
      <c r="R135" s="425"/>
      <c r="S135" s="426"/>
      <c r="Y135" s="422"/>
      <c r="Z135" s="422"/>
      <c r="AA135" s="419"/>
      <c r="AB135" s="295"/>
      <c r="AC135" s="295"/>
      <c r="AD135" s="295"/>
      <c r="AE135" s="295"/>
      <c r="AF135" s="295"/>
      <c r="AG135" s="295"/>
      <c r="AH135" s="295"/>
      <c r="AI135" s="295"/>
      <c r="AJ135" s="295"/>
      <c r="AK135" s="295"/>
      <c r="AL135" s="295"/>
      <c r="AM135" s="295"/>
      <c r="AN135" s="295"/>
      <c r="AO135" s="295"/>
      <c r="AP135" s="295"/>
      <c r="AQ135" s="295"/>
      <c r="AR135" s="295"/>
      <c r="AS135" s="295"/>
      <c r="AT135" s="295"/>
      <c r="AU135" s="295"/>
      <c r="AV135" s="295"/>
      <c r="AW135" s="295"/>
      <c r="AX135" s="295"/>
      <c r="AY135" s="295"/>
      <c r="AZ135" s="295"/>
      <c r="BA135" s="295"/>
      <c r="BB135" s="295"/>
      <c r="BE135" s="295"/>
      <c r="BF135" s="295"/>
      <c r="BG135" s="295"/>
      <c r="BH135" s="295"/>
      <c r="BI135" s="295"/>
      <c r="BJ135" s="295"/>
      <c r="BK135" s="79"/>
    </row>
    <row r="136" spans="18:63" ht="15">
      <c r="R136" s="425"/>
      <c r="S136" s="426"/>
      <c r="Y136" s="422"/>
      <c r="Z136" s="422"/>
      <c r="AA136" s="419"/>
      <c r="AB136" s="295"/>
      <c r="AC136" s="295"/>
      <c r="AD136" s="295"/>
      <c r="AE136" s="295"/>
      <c r="AF136" s="295"/>
      <c r="AG136" s="295"/>
      <c r="AH136" s="295"/>
      <c r="AI136" s="295"/>
      <c r="AJ136" s="295"/>
      <c r="AK136" s="295"/>
      <c r="AL136" s="295"/>
      <c r="AM136" s="295"/>
      <c r="AN136" s="295"/>
      <c r="AO136" s="295"/>
      <c r="AP136" s="295"/>
      <c r="AQ136" s="295"/>
      <c r="AR136" s="295"/>
      <c r="AS136" s="295"/>
      <c r="AT136" s="295"/>
      <c r="AU136" s="295"/>
      <c r="AV136" s="295"/>
      <c r="AW136" s="295"/>
      <c r="AX136" s="295"/>
      <c r="AY136" s="295"/>
      <c r="AZ136" s="295"/>
      <c r="BA136" s="295"/>
      <c r="BB136" s="295"/>
      <c r="BE136" s="295"/>
      <c r="BF136" s="295"/>
      <c r="BG136" s="295"/>
      <c r="BH136" s="295"/>
      <c r="BI136" s="295"/>
      <c r="BJ136" s="295"/>
      <c r="BK136" s="79"/>
    </row>
    <row r="137" spans="18:63" ht="15">
      <c r="R137" s="425"/>
      <c r="S137" s="426"/>
      <c r="Y137" s="422"/>
      <c r="Z137" s="422"/>
      <c r="AA137" s="419"/>
      <c r="AB137" s="295"/>
      <c r="AC137" s="295"/>
      <c r="AD137" s="295"/>
      <c r="AE137" s="295"/>
      <c r="AF137" s="295"/>
      <c r="AG137" s="295"/>
      <c r="AH137" s="295"/>
      <c r="AI137" s="295"/>
      <c r="AJ137" s="295"/>
      <c r="AK137" s="295"/>
      <c r="AL137" s="295"/>
      <c r="AM137" s="295"/>
      <c r="AN137" s="295"/>
      <c r="AO137" s="295"/>
      <c r="AP137" s="295"/>
      <c r="AQ137" s="295"/>
      <c r="AR137" s="295"/>
      <c r="AS137" s="295"/>
      <c r="AT137" s="295"/>
      <c r="AU137" s="295"/>
      <c r="AV137" s="295"/>
      <c r="AW137" s="295"/>
      <c r="AX137" s="295"/>
      <c r="AY137" s="295"/>
      <c r="AZ137" s="295"/>
      <c r="BA137" s="295"/>
      <c r="BB137" s="295"/>
      <c r="BE137" s="295"/>
      <c r="BF137" s="295"/>
      <c r="BG137" s="295"/>
      <c r="BH137" s="295"/>
      <c r="BI137" s="295"/>
      <c r="BJ137" s="295"/>
      <c r="BK137" s="79"/>
    </row>
    <row r="138" spans="18:63" ht="15">
      <c r="R138" s="425"/>
      <c r="S138" s="426"/>
      <c r="Y138" s="422"/>
      <c r="Z138" s="422"/>
      <c r="AA138" s="419"/>
      <c r="AB138" s="295"/>
      <c r="AC138" s="295"/>
      <c r="AD138" s="295"/>
      <c r="AE138" s="295"/>
      <c r="AF138" s="295"/>
      <c r="AG138" s="295"/>
      <c r="AH138" s="295"/>
      <c r="AI138" s="295"/>
      <c r="AJ138" s="295"/>
      <c r="AK138" s="295"/>
      <c r="AL138" s="295"/>
      <c r="AM138" s="295"/>
      <c r="AN138" s="295"/>
      <c r="AO138" s="295"/>
      <c r="AP138" s="295"/>
      <c r="AQ138" s="295"/>
      <c r="AR138" s="295"/>
      <c r="AS138" s="295"/>
      <c r="AT138" s="295"/>
      <c r="AU138" s="295"/>
      <c r="AV138" s="295"/>
      <c r="AW138" s="295"/>
      <c r="AX138" s="295"/>
      <c r="AY138" s="295"/>
      <c r="AZ138" s="295"/>
      <c r="BA138" s="295"/>
      <c r="BB138" s="295"/>
      <c r="BE138" s="295"/>
      <c r="BF138" s="295"/>
      <c r="BG138" s="295"/>
      <c r="BH138" s="295"/>
      <c r="BI138" s="295"/>
      <c r="BJ138" s="295"/>
      <c r="BK138" s="79"/>
    </row>
    <row r="139" spans="18:63" ht="15">
      <c r="R139" s="425"/>
      <c r="S139" s="426"/>
      <c r="U139" s="424"/>
      <c r="Y139" s="422"/>
      <c r="Z139" s="422"/>
      <c r="AA139" s="419"/>
      <c r="AB139" s="295"/>
      <c r="AC139" s="295"/>
      <c r="AD139" s="295"/>
      <c r="AE139" s="295"/>
      <c r="AF139" s="295"/>
      <c r="AG139" s="295"/>
      <c r="AH139" s="295"/>
      <c r="AI139" s="295"/>
      <c r="AJ139" s="295"/>
      <c r="AK139" s="295"/>
      <c r="AL139" s="295"/>
      <c r="AM139" s="295"/>
      <c r="AN139" s="295"/>
      <c r="AO139" s="295"/>
      <c r="AP139" s="295"/>
      <c r="AQ139" s="295"/>
      <c r="AR139" s="295"/>
      <c r="AS139" s="295"/>
      <c r="AT139" s="295"/>
      <c r="AU139" s="295"/>
      <c r="AV139" s="295"/>
      <c r="AW139" s="295"/>
      <c r="AX139" s="295"/>
      <c r="AY139" s="295"/>
      <c r="AZ139" s="295"/>
      <c r="BA139" s="295"/>
      <c r="BB139" s="295"/>
      <c r="BE139" s="295"/>
      <c r="BF139" s="295"/>
      <c r="BG139" s="295"/>
      <c r="BH139" s="295"/>
      <c r="BI139" s="295"/>
      <c r="BJ139" s="295"/>
      <c r="BK139" s="79"/>
    </row>
    <row r="140" spans="18:63" ht="15">
      <c r="R140" s="425"/>
      <c r="S140" s="426"/>
      <c r="U140" s="424"/>
      <c r="V140" s="427"/>
      <c r="Y140" s="422"/>
      <c r="Z140" s="428"/>
      <c r="AA140" s="419"/>
      <c r="AB140" s="295"/>
      <c r="AC140" s="295"/>
      <c r="AD140" s="295"/>
      <c r="AE140" s="295"/>
      <c r="AF140" s="295"/>
      <c r="AG140" s="295"/>
      <c r="AH140" s="295"/>
      <c r="AI140" s="295"/>
      <c r="AJ140" s="295"/>
      <c r="AK140" s="295"/>
      <c r="AL140" s="295"/>
      <c r="AM140" s="295"/>
      <c r="AN140" s="295"/>
      <c r="AO140" s="295"/>
      <c r="AP140" s="295"/>
      <c r="AQ140" s="295"/>
      <c r="AR140" s="295"/>
      <c r="AS140" s="295"/>
      <c r="AT140" s="295"/>
      <c r="AU140" s="295"/>
      <c r="AV140" s="295"/>
      <c r="AW140" s="295"/>
      <c r="AX140" s="295"/>
      <c r="AY140" s="295"/>
      <c r="AZ140" s="295"/>
      <c r="BA140" s="295"/>
      <c r="BB140" s="295"/>
      <c r="BE140" s="295"/>
      <c r="BF140" s="295"/>
      <c r="BG140" s="295"/>
      <c r="BH140" s="295"/>
      <c r="BI140" s="295"/>
      <c r="BJ140" s="295"/>
      <c r="BK140" s="79"/>
    </row>
    <row r="141" spans="18:63" ht="15">
      <c r="R141" s="425"/>
      <c r="U141" s="424"/>
      <c r="V141" s="427"/>
      <c r="Y141" s="422"/>
      <c r="Z141" s="428"/>
      <c r="AA141" s="419"/>
      <c r="AB141" s="295"/>
      <c r="AC141" s="295"/>
      <c r="AD141" s="295"/>
      <c r="AE141" s="295"/>
      <c r="AF141" s="295"/>
      <c r="AG141" s="295"/>
      <c r="AH141" s="295"/>
      <c r="AI141" s="295"/>
      <c r="AJ141" s="295"/>
      <c r="AK141" s="295"/>
      <c r="AL141" s="295"/>
      <c r="AM141" s="295"/>
      <c r="AN141" s="295"/>
      <c r="AO141" s="295"/>
      <c r="AP141" s="295"/>
      <c r="AQ141" s="295"/>
      <c r="AR141" s="295"/>
      <c r="AS141" s="295"/>
      <c r="AT141" s="295"/>
      <c r="AU141" s="295"/>
      <c r="AV141" s="295"/>
      <c r="AW141" s="295"/>
      <c r="AX141" s="295"/>
      <c r="AY141" s="295"/>
      <c r="AZ141" s="295"/>
      <c r="BA141" s="295"/>
      <c r="BB141" s="295"/>
      <c r="BE141" s="295"/>
      <c r="BF141" s="295"/>
      <c r="BG141" s="295"/>
      <c r="BH141" s="295"/>
      <c r="BI141" s="295"/>
      <c r="BJ141" s="295"/>
      <c r="BK141" s="79"/>
    </row>
    <row r="142" spans="18:63" ht="15">
      <c r="R142" s="425"/>
      <c r="U142" s="424"/>
      <c r="V142" s="427"/>
      <c r="Y142" s="422"/>
      <c r="Z142" s="428"/>
      <c r="AA142" s="419"/>
      <c r="AB142" s="295"/>
      <c r="AC142" s="295"/>
      <c r="AD142" s="295"/>
      <c r="AE142" s="295"/>
      <c r="AF142" s="295"/>
      <c r="AG142" s="295"/>
      <c r="AH142" s="295"/>
      <c r="AI142" s="295"/>
      <c r="AJ142" s="295"/>
      <c r="AK142" s="295"/>
      <c r="AL142" s="295"/>
      <c r="AM142" s="295"/>
      <c r="AN142" s="295"/>
      <c r="AO142" s="295"/>
      <c r="AP142" s="295"/>
      <c r="AQ142" s="295"/>
      <c r="AR142" s="295"/>
      <c r="AS142" s="295"/>
      <c r="AT142" s="295"/>
      <c r="AU142" s="295"/>
      <c r="AV142" s="295"/>
      <c r="AW142" s="295"/>
      <c r="AX142" s="295"/>
      <c r="AY142" s="295"/>
      <c r="AZ142" s="295"/>
      <c r="BA142" s="295"/>
      <c r="BB142" s="295"/>
      <c r="BE142" s="295"/>
      <c r="BF142" s="295"/>
      <c r="BG142" s="295"/>
      <c r="BH142" s="295"/>
      <c r="BI142" s="295"/>
      <c r="BJ142" s="295"/>
      <c r="BK142" s="79"/>
    </row>
    <row r="143" spans="18:63" ht="15">
      <c r="R143" s="425"/>
      <c r="U143" s="424"/>
      <c r="V143" s="427"/>
      <c r="Y143" s="422"/>
      <c r="Z143" s="428"/>
      <c r="AA143" s="419"/>
      <c r="AB143" s="295"/>
      <c r="AC143" s="295"/>
      <c r="AD143" s="295"/>
      <c r="AE143" s="295"/>
      <c r="AF143" s="295"/>
      <c r="AG143" s="295"/>
      <c r="AH143" s="295"/>
      <c r="AI143" s="295"/>
      <c r="AJ143" s="295"/>
      <c r="AK143" s="295"/>
      <c r="AL143" s="295"/>
      <c r="AM143" s="295"/>
      <c r="AN143" s="295"/>
      <c r="AO143" s="295"/>
      <c r="AP143" s="295"/>
      <c r="AQ143" s="295"/>
      <c r="AR143" s="295"/>
      <c r="AS143" s="295"/>
      <c r="AT143" s="295"/>
      <c r="AU143" s="295"/>
      <c r="AV143" s="295"/>
      <c r="AW143" s="295"/>
      <c r="AX143" s="295"/>
      <c r="AY143" s="295"/>
      <c r="AZ143" s="295"/>
      <c r="BA143" s="295"/>
      <c r="BB143" s="295"/>
      <c r="BE143" s="295"/>
      <c r="BF143" s="295"/>
      <c r="BG143" s="295"/>
      <c r="BH143" s="295"/>
      <c r="BI143" s="295"/>
      <c r="BJ143" s="295"/>
      <c r="BK143" s="79"/>
    </row>
    <row r="144" spans="21:63" ht="15">
      <c r="U144" s="424"/>
      <c r="V144" s="427"/>
      <c r="Y144" s="422"/>
      <c r="Z144" s="428"/>
      <c r="AA144" s="419"/>
      <c r="AB144" s="295"/>
      <c r="AC144" s="295"/>
      <c r="AD144" s="295"/>
      <c r="AE144" s="295"/>
      <c r="AF144" s="295"/>
      <c r="AG144" s="295"/>
      <c r="AH144" s="295"/>
      <c r="AI144" s="295"/>
      <c r="AJ144" s="295"/>
      <c r="AK144" s="295"/>
      <c r="AL144" s="295"/>
      <c r="AM144" s="295"/>
      <c r="AN144" s="295"/>
      <c r="AO144" s="295"/>
      <c r="AP144" s="295"/>
      <c r="AQ144" s="295"/>
      <c r="AR144" s="295"/>
      <c r="AS144" s="295"/>
      <c r="AT144" s="295"/>
      <c r="AU144" s="295"/>
      <c r="AV144" s="295"/>
      <c r="AW144" s="295"/>
      <c r="AX144" s="295"/>
      <c r="AY144" s="295"/>
      <c r="AZ144" s="295"/>
      <c r="BA144" s="295"/>
      <c r="BB144" s="295"/>
      <c r="BE144" s="295"/>
      <c r="BF144" s="295"/>
      <c r="BG144" s="295"/>
      <c r="BH144" s="295"/>
      <c r="BI144" s="295"/>
      <c r="BJ144" s="295"/>
      <c r="BK144" s="79"/>
    </row>
    <row r="145" spans="21:63" ht="15">
      <c r="U145" s="424"/>
      <c r="V145" s="427"/>
      <c r="Y145" s="422"/>
      <c r="Z145" s="428"/>
      <c r="AA145" s="419"/>
      <c r="AB145" s="295"/>
      <c r="AC145" s="295"/>
      <c r="AD145" s="295"/>
      <c r="AE145" s="295"/>
      <c r="AF145" s="295"/>
      <c r="AG145" s="295"/>
      <c r="AH145" s="295"/>
      <c r="AI145" s="295"/>
      <c r="AJ145" s="295"/>
      <c r="AK145" s="295"/>
      <c r="AL145" s="295"/>
      <c r="AM145" s="295"/>
      <c r="AN145" s="295"/>
      <c r="AO145" s="295"/>
      <c r="AP145" s="295"/>
      <c r="AQ145" s="295"/>
      <c r="AR145" s="295"/>
      <c r="AS145" s="295"/>
      <c r="AT145" s="295"/>
      <c r="AU145" s="295"/>
      <c r="AV145" s="295"/>
      <c r="AW145" s="295"/>
      <c r="AX145" s="295"/>
      <c r="AY145" s="295"/>
      <c r="AZ145" s="295"/>
      <c r="BA145" s="295"/>
      <c r="BB145" s="295"/>
      <c r="BE145" s="295"/>
      <c r="BF145" s="295"/>
      <c r="BG145" s="295"/>
      <c r="BH145" s="295"/>
      <c r="BI145" s="295"/>
      <c r="BJ145" s="295"/>
      <c r="BK145" s="79"/>
    </row>
    <row r="146" spans="21:63" ht="15">
      <c r="U146" s="424"/>
      <c r="V146" s="427"/>
      <c r="W146" s="429"/>
      <c r="X146" s="430"/>
      <c r="Y146" s="295"/>
      <c r="Z146" s="295"/>
      <c r="AA146" s="295"/>
      <c r="AB146" s="295"/>
      <c r="AC146" s="295"/>
      <c r="AD146" s="295"/>
      <c r="AE146" s="295"/>
      <c r="AF146" s="295"/>
      <c r="AG146" s="295"/>
      <c r="AH146" s="295"/>
      <c r="AI146" s="295"/>
      <c r="AJ146" s="295"/>
      <c r="AK146" s="295"/>
      <c r="AL146" s="295"/>
      <c r="AM146" s="295"/>
      <c r="AN146" s="295"/>
      <c r="AO146" s="295"/>
      <c r="AP146" s="295"/>
      <c r="AQ146" s="295"/>
      <c r="AR146" s="295"/>
      <c r="AS146" s="295"/>
      <c r="AT146" s="295"/>
      <c r="AU146" s="295"/>
      <c r="AV146" s="295"/>
      <c r="AW146" s="295"/>
      <c r="AX146" s="295"/>
      <c r="AY146" s="295"/>
      <c r="AZ146" s="295"/>
      <c r="BA146" s="295"/>
      <c r="BB146" s="295"/>
      <c r="BE146" s="295"/>
      <c r="BF146" s="295"/>
      <c r="BG146" s="295"/>
      <c r="BH146" s="295"/>
      <c r="BI146" s="295"/>
      <c r="BJ146" s="295"/>
      <c r="BK146" s="79"/>
    </row>
    <row r="147" spans="21:63" ht="15">
      <c r="U147" s="424"/>
      <c r="V147" s="427"/>
      <c r="W147" s="429"/>
      <c r="X147" s="430"/>
      <c r="Y147" s="295"/>
      <c r="Z147" s="295"/>
      <c r="AA147" s="295"/>
      <c r="AB147" s="295"/>
      <c r="AC147" s="295"/>
      <c r="AD147" s="295"/>
      <c r="AE147" s="295"/>
      <c r="AF147" s="295"/>
      <c r="AG147" s="295"/>
      <c r="AH147" s="295"/>
      <c r="AI147" s="295"/>
      <c r="AJ147" s="295"/>
      <c r="AK147" s="295"/>
      <c r="AL147" s="295"/>
      <c r="AM147" s="295"/>
      <c r="AN147" s="295"/>
      <c r="AO147" s="295"/>
      <c r="AP147" s="295"/>
      <c r="AQ147" s="295"/>
      <c r="AR147" s="295"/>
      <c r="AS147" s="295"/>
      <c r="AT147" s="295"/>
      <c r="AU147" s="295"/>
      <c r="AV147" s="295"/>
      <c r="AW147" s="295"/>
      <c r="AX147" s="295"/>
      <c r="AY147" s="295"/>
      <c r="AZ147" s="295"/>
      <c r="BA147" s="295"/>
      <c r="BB147" s="295"/>
      <c r="BE147" s="295"/>
      <c r="BF147" s="295"/>
      <c r="BG147" s="295"/>
      <c r="BH147" s="295"/>
      <c r="BI147" s="295"/>
      <c r="BJ147" s="295"/>
      <c r="BK147" s="79"/>
    </row>
    <row r="148" spans="18:63" ht="15">
      <c r="R148" s="424"/>
      <c r="U148" s="424"/>
      <c r="V148" s="427"/>
      <c r="W148" s="429"/>
      <c r="X148" s="430"/>
      <c r="Y148" s="295"/>
      <c r="Z148" s="295"/>
      <c r="AA148" s="295"/>
      <c r="AB148" s="295"/>
      <c r="AC148" s="295"/>
      <c r="AD148" s="295"/>
      <c r="AE148" s="295"/>
      <c r="AF148" s="295"/>
      <c r="AG148" s="295"/>
      <c r="AH148" s="295"/>
      <c r="AI148" s="295"/>
      <c r="AJ148" s="295"/>
      <c r="AK148" s="295"/>
      <c r="AL148" s="295"/>
      <c r="AM148" s="295"/>
      <c r="AN148" s="295"/>
      <c r="AO148" s="295"/>
      <c r="AP148" s="295"/>
      <c r="AQ148" s="295"/>
      <c r="AR148" s="295"/>
      <c r="AS148" s="295"/>
      <c r="AT148" s="295"/>
      <c r="AU148" s="295"/>
      <c r="AV148" s="295"/>
      <c r="AW148" s="295"/>
      <c r="AX148" s="295"/>
      <c r="AY148" s="295"/>
      <c r="AZ148" s="295"/>
      <c r="BA148" s="295"/>
      <c r="BB148" s="295"/>
      <c r="BE148" s="295"/>
      <c r="BF148" s="295"/>
      <c r="BG148" s="295"/>
      <c r="BH148" s="295"/>
      <c r="BI148" s="295"/>
      <c r="BJ148" s="295"/>
      <c r="BK148" s="79"/>
    </row>
    <row r="149" spans="21:63" ht="15">
      <c r="U149" s="424"/>
      <c r="V149" s="427"/>
      <c r="W149" s="429"/>
      <c r="X149" s="430"/>
      <c r="Y149" s="295"/>
      <c r="Z149" s="295"/>
      <c r="AA149" s="295"/>
      <c r="AB149" s="295"/>
      <c r="AC149" s="295"/>
      <c r="AD149" s="295"/>
      <c r="AE149" s="295"/>
      <c r="AF149" s="295"/>
      <c r="AG149" s="295"/>
      <c r="AH149" s="295"/>
      <c r="AI149" s="295"/>
      <c r="AJ149" s="295"/>
      <c r="AK149" s="295"/>
      <c r="AL149" s="295"/>
      <c r="AM149" s="295"/>
      <c r="AN149" s="295"/>
      <c r="AO149" s="295"/>
      <c r="AP149" s="295"/>
      <c r="AQ149" s="295"/>
      <c r="AR149" s="295"/>
      <c r="AS149" s="295"/>
      <c r="AT149" s="295"/>
      <c r="AU149" s="295"/>
      <c r="AV149" s="295"/>
      <c r="AW149" s="295"/>
      <c r="AX149" s="295"/>
      <c r="AY149" s="295"/>
      <c r="AZ149" s="295"/>
      <c r="BA149" s="295"/>
      <c r="BB149" s="295"/>
      <c r="BE149" s="295"/>
      <c r="BF149" s="295"/>
      <c r="BG149" s="295"/>
      <c r="BH149" s="295"/>
      <c r="BI149" s="295"/>
      <c r="BJ149" s="295"/>
      <c r="BK149" s="79"/>
    </row>
    <row r="150" spans="21:63" ht="15">
      <c r="U150" s="424"/>
      <c r="V150" s="427"/>
      <c r="W150" s="429"/>
      <c r="X150" s="430"/>
      <c r="Y150" s="295"/>
      <c r="Z150" s="295"/>
      <c r="AA150" s="295"/>
      <c r="AB150" s="295"/>
      <c r="AC150" s="295"/>
      <c r="AD150" s="295"/>
      <c r="AE150" s="295"/>
      <c r="AF150" s="295"/>
      <c r="AG150" s="295"/>
      <c r="AH150" s="295"/>
      <c r="AI150" s="295"/>
      <c r="AJ150" s="295"/>
      <c r="AK150" s="295"/>
      <c r="AL150" s="295"/>
      <c r="AM150" s="295"/>
      <c r="AN150" s="295"/>
      <c r="AO150" s="295"/>
      <c r="AP150" s="295"/>
      <c r="AQ150" s="295"/>
      <c r="AR150" s="295"/>
      <c r="AS150" s="295"/>
      <c r="AT150" s="295"/>
      <c r="AU150" s="295"/>
      <c r="AV150" s="295"/>
      <c r="AW150" s="295"/>
      <c r="AX150" s="295"/>
      <c r="AY150" s="295"/>
      <c r="AZ150" s="295"/>
      <c r="BA150" s="295"/>
      <c r="BB150" s="295"/>
      <c r="BE150" s="295"/>
      <c r="BF150" s="295"/>
      <c r="BG150" s="295"/>
      <c r="BH150" s="295"/>
      <c r="BI150" s="295"/>
      <c r="BJ150" s="295"/>
      <c r="BK150" s="79"/>
    </row>
    <row r="151" spans="18:63" ht="15">
      <c r="R151" s="431"/>
      <c r="U151" s="424"/>
      <c r="V151" s="427"/>
      <c r="W151" s="429"/>
      <c r="X151" s="430"/>
      <c r="Y151" s="295"/>
      <c r="Z151" s="295"/>
      <c r="AA151" s="295"/>
      <c r="AB151" s="295"/>
      <c r="AC151" s="295"/>
      <c r="AD151" s="295"/>
      <c r="AE151" s="295"/>
      <c r="AF151" s="295"/>
      <c r="AG151" s="295"/>
      <c r="AH151" s="295"/>
      <c r="AI151" s="295"/>
      <c r="AJ151" s="295"/>
      <c r="AK151" s="295"/>
      <c r="AL151" s="295"/>
      <c r="AM151" s="295"/>
      <c r="AN151" s="295"/>
      <c r="AO151" s="295"/>
      <c r="AP151" s="295"/>
      <c r="AQ151" s="295"/>
      <c r="AR151" s="295"/>
      <c r="AS151" s="295"/>
      <c r="AT151" s="295"/>
      <c r="AU151" s="295"/>
      <c r="AV151" s="295"/>
      <c r="AW151" s="295"/>
      <c r="AX151" s="295"/>
      <c r="AY151" s="295"/>
      <c r="AZ151" s="295"/>
      <c r="BA151" s="295"/>
      <c r="BB151" s="295"/>
      <c r="BE151" s="295"/>
      <c r="BF151" s="295"/>
      <c r="BG151" s="295"/>
      <c r="BH151" s="295"/>
      <c r="BI151" s="295"/>
      <c r="BJ151" s="295"/>
      <c r="BK151" s="79"/>
    </row>
    <row r="152" spans="21:63" ht="15">
      <c r="U152" s="424"/>
      <c r="V152" s="427"/>
      <c r="W152" s="429"/>
      <c r="X152" s="430"/>
      <c r="Y152" s="295"/>
      <c r="Z152" s="295"/>
      <c r="AA152" s="295"/>
      <c r="AB152" s="295"/>
      <c r="AC152" s="295"/>
      <c r="AD152" s="295"/>
      <c r="AE152" s="295"/>
      <c r="AF152" s="295"/>
      <c r="AG152" s="295"/>
      <c r="AH152" s="295"/>
      <c r="AI152" s="295"/>
      <c r="AJ152" s="295"/>
      <c r="AK152" s="295"/>
      <c r="AL152" s="295"/>
      <c r="AM152" s="295"/>
      <c r="AN152" s="295"/>
      <c r="AO152" s="295"/>
      <c r="AP152" s="295"/>
      <c r="AQ152" s="295"/>
      <c r="AR152" s="295"/>
      <c r="AS152" s="295"/>
      <c r="AT152" s="295"/>
      <c r="AU152" s="295"/>
      <c r="AV152" s="295"/>
      <c r="AW152" s="295"/>
      <c r="AX152" s="295"/>
      <c r="AY152" s="295"/>
      <c r="AZ152" s="295"/>
      <c r="BA152" s="295"/>
      <c r="BB152" s="295"/>
      <c r="BE152" s="295"/>
      <c r="BF152" s="295"/>
      <c r="BG152" s="295"/>
      <c r="BH152" s="295"/>
      <c r="BI152" s="295"/>
      <c r="BJ152" s="295"/>
      <c r="BK152" s="79"/>
    </row>
    <row r="153" spans="21:63" ht="15">
      <c r="U153" s="424"/>
      <c r="V153" s="427"/>
      <c r="W153" s="429"/>
      <c r="X153" s="430"/>
      <c r="Y153" s="295"/>
      <c r="Z153" s="295"/>
      <c r="AA153" s="295"/>
      <c r="AB153" s="295"/>
      <c r="AC153" s="295"/>
      <c r="AD153" s="295"/>
      <c r="AE153" s="295"/>
      <c r="AF153" s="295"/>
      <c r="AG153" s="295"/>
      <c r="AH153" s="295"/>
      <c r="AI153" s="295"/>
      <c r="AJ153" s="295"/>
      <c r="AK153" s="295"/>
      <c r="AL153" s="295"/>
      <c r="AM153" s="295"/>
      <c r="AN153" s="295"/>
      <c r="AO153" s="295"/>
      <c r="AP153" s="295"/>
      <c r="AQ153" s="295"/>
      <c r="AR153" s="295"/>
      <c r="AS153" s="295"/>
      <c r="AT153" s="295"/>
      <c r="AU153" s="295"/>
      <c r="AV153" s="295"/>
      <c r="AW153" s="295"/>
      <c r="AX153" s="295"/>
      <c r="AY153" s="295"/>
      <c r="AZ153" s="295"/>
      <c r="BA153" s="295"/>
      <c r="BB153" s="295"/>
      <c r="BE153" s="295"/>
      <c r="BF153" s="295"/>
      <c r="BG153" s="295"/>
      <c r="BH153" s="295"/>
      <c r="BI153" s="295"/>
      <c r="BJ153" s="295"/>
      <c r="BK153" s="79"/>
    </row>
    <row r="154" spans="21:63" ht="15">
      <c r="U154" s="424"/>
      <c r="V154" s="427"/>
      <c r="W154" s="429"/>
      <c r="X154" s="430"/>
      <c r="Y154" s="295"/>
      <c r="Z154" s="295"/>
      <c r="AA154" s="295"/>
      <c r="AB154" s="295"/>
      <c r="AC154" s="295"/>
      <c r="AD154" s="295"/>
      <c r="AE154" s="295"/>
      <c r="AF154" s="295"/>
      <c r="AG154" s="295"/>
      <c r="AH154" s="295"/>
      <c r="AI154" s="295"/>
      <c r="AJ154" s="295"/>
      <c r="AK154" s="295"/>
      <c r="AL154" s="295"/>
      <c r="AM154" s="295"/>
      <c r="AN154" s="295"/>
      <c r="AO154" s="295"/>
      <c r="AP154" s="295"/>
      <c r="AQ154" s="295"/>
      <c r="AR154" s="295"/>
      <c r="AS154" s="295"/>
      <c r="AT154" s="295"/>
      <c r="AU154" s="295"/>
      <c r="AV154" s="295"/>
      <c r="AW154" s="295"/>
      <c r="AX154" s="295"/>
      <c r="AY154" s="295"/>
      <c r="AZ154" s="295"/>
      <c r="BA154" s="295"/>
      <c r="BB154" s="295"/>
      <c r="BE154" s="295"/>
      <c r="BF154" s="295"/>
      <c r="BG154" s="295"/>
      <c r="BH154" s="295"/>
      <c r="BI154" s="295"/>
      <c r="BJ154" s="295"/>
      <c r="BK154" s="79"/>
    </row>
    <row r="155" spans="21:63" ht="15">
      <c r="U155" s="424"/>
      <c r="V155" s="427"/>
      <c r="W155" s="429"/>
      <c r="X155" s="430"/>
      <c r="Y155" s="295"/>
      <c r="Z155" s="295"/>
      <c r="AA155" s="295"/>
      <c r="AB155" s="295"/>
      <c r="AC155" s="295"/>
      <c r="AD155" s="295"/>
      <c r="AE155" s="295"/>
      <c r="AF155" s="295"/>
      <c r="AG155" s="295"/>
      <c r="AH155" s="295"/>
      <c r="AI155" s="295"/>
      <c r="AJ155" s="295"/>
      <c r="AK155" s="295"/>
      <c r="AL155" s="295"/>
      <c r="AM155" s="295"/>
      <c r="AN155" s="295"/>
      <c r="AO155" s="295"/>
      <c r="AP155" s="295"/>
      <c r="AQ155" s="295"/>
      <c r="AR155" s="295"/>
      <c r="AS155" s="295"/>
      <c r="AT155" s="295"/>
      <c r="AU155" s="295"/>
      <c r="AV155" s="295"/>
      <c r="AW155" s="295"/>
      <c r="AX155" s="295"/>
      <c r="AY155" s="295"/>
      <c r="AZ155" s="295"/>
      <c r="BA155" s="295"/>
      <c r="BB155" s="295"/>
      <c r="BE155" s="295"/>
      <c r="BF155" s="295"/>
      <c r="BG155" s="295"/>
      <c r="BH155" s="295"/>
      <c r="BI155" s="295"/>
      <c r="BJ155" s="295"/>
      <c r="BK155" s="79"/>
    </row>
    <row r="156" spans="21:63" ht="15">
      <c r="U156" s="424"/>
      <c r="V156" s="427"/>
      <c r="W156" s="429"/>
      <c r="X156" s="430"/>
      <c r="Y156" s="295"/>
      <c r="Z156" s="295"/>
      <c r="AA156" s="295"/>
      <c r="AB156" s="295"/>
      <c r="AC156" s="295"/>
      <c r="AD156" s="295"/>
      <c r="AE156" s="295"/>
      <c r="AF156" s="295"/>
      <c r="AG156" s="295"/>
      <c r="AH156" s="295"/>
      <c r="AI156" s="295"/>
      <c r="AJ156" s="295"/>
      <c r="AK156" s="295"/>
      <c r="AL156" s="295"/>
      <c r="AM156" s="295"/>
      <c r="AN156" s="295"/>
      <c r="AO156" s="295"/>
      <c r="AP156" s="295"/>
      <c r="AQ156" s="295"/>
      <c r="AR156" s="295"/>
      <c r="AS156" s="295"/>
      <c r="AT156" s="295"/>
      <c r="AU156" s="295"/>
      <c r="AV156" s="295"/>
      <c r="AW156" s="295"/>
      <c r="AX156" s="295"/>
      <c r="AY156" s="295"/>
      <c r="AZ156" s="295"/>
      <c r="BA156" s="295"/>
      <c r="BB156" s="295"/>
      <c r="BE156" s="295"/>
      <c r="BF156" s="295"/>
      <c r="BG156" s="295"/>
      <c r="BH156" s="295"/>
      <c r="BI156" s="295"/>
      <c r="BJ156" s="295"/>
      <c r="BK156" s="79"/>
    </row>
    <row r="157" spans="21:63" ht="15">
      <c r="U157" s="424"/>
      <c r="V157" s="427"/>
      <c r="W157" s="429"/>
      <c r="X157" s="430"/>
      <c r="Y157" s="295"/>
      <c r="Z157" s="295"/>
      <c r="AA157" s="295"/>
      <c r="AB157" s="295"/>
      <c r="AC157" s="295"/>
      <c r="AD157" s="295"/>
      <c r="AE157" s="295"/>
      <c r="AF157" s="295"/>
      <c r="AG157" s="295"/>
      <c r="AH157" s="295"/>
      <c r="AI157" s="295"/>
      <c r="AJ157" s="295"/>
      <c r="AK157" s="295"/>
      <c r="AL157" s="295"/>
      <c r="AM157" s="295"/>
      <c r="AN157" s="295"/>
      <c r="AO157" s="295"/>
      <c r="AP157" s="295"/>
      <c r="AQ157" s="295"/>
      <c r="AR157" s="295"/>
      <c r="AS157" s="295"/>
      <c r="AT157" s="295"/>
      <c r="AU157" s="295"/>
      <c r="AV157" s="295"/>
      <c r="AW157" s="295"/>
      <c r="AX157" s="295"/>
      <c r="AY157" s="295"/>
      <c r="AZ157" s="295"/>
      <c r="BA157" s="295"/>
      <c r="BB157" s="295"/>
      <c r="BE157" s="295"/>
      <c r="BF157" s="295"/>
      <c r="BG157" s="295"/>
      <c r="BH157" s="295"/>
      <c r="BI157" s="295"/>
      <c r="BJ157" s="295"/>
      <c r="BK157" s="79"/>
    </row>
    <row r="158" spans="23:63" ht="15">
      <c r="W158" s="295"/>
      <c r="X158" s="295"/>
      <c r="Y158" s="295"/>
      <c r="Z158" s="295"/>
      <c r="AA158" s="295"/>
      <c r="AB158" s="295"/>
      <c r="AC158" s="295"/>
      <c r="AD158" s="295"/>
      <c r="AE158" s="295"/>
      <c r="AF158" s="295"/>
      <c r="AG158" s="295"/>
      <c r="AH158" s="295"/>
      <c r="AI158" s="295"/>
      <c r="AJ158" s="295"/>
      <c r="AK158" s="295"/>
      <c r="AL158" s="295"/>
      <c r="AM158" s="295"/>
      <c r="AN158" s="295"/>
      <c r="AO158" s="295"/>
      <c r="AP158" s="295"/>
      <c r="AQ158" s="295"/>
      <c r="AR158" s="295"/>
      <c r="AS158" s="295"/>
      <c r="AT158" s="295"/>
      <c r="AU158" s="295"/>
      <c r="AV158" s="295"/>
      <c r="AW158" s="295"/>
      <c r="AX158" s="295"/>
      <c r="AY158" s="295"/>
      <c r="AZ158" s="295"/>
      <c r="BA158" s="295"/>
      <c r="BB158" s="295"/>
      <c r="BE158" s="295"/>
      <c r="BF158" s="295"/>
      <c r="BG158" s="295"/>
      <c r="BH158" s="295"/>
      <c r="BI158" s="295"/>
      <c r="BJ158" s="295"/>
      <c r="BK158" s="79"/>
    </row>
    <row r="159" spans="18:63" ht="15">
      <c r="R159" s="431"/>
      <c r="U159" s="432"/>
      <c r="W159" s="295"/>
      <c r="X159" s="295"/>
      <c r="Y159" s="295"/>
      <c r="Z159" s="295"/>
      <c r="AA159" s="295"/>
      <c r="AB159" s="295"/>
      <c r="AC159" s="295"/>
      <c r="AD159" s="295"/>
      <c r="AE159" s="295"/>
      <c r="AF159" s="295"/>
      <c r="AG159" s="295"/>
      <c r="AH159" s="295"/>
      <c r="AI159" s="295"/>
      <c r="AJ159" s="295"/>
      <c r="AK159" s="295"/>
      <c r="AL159" s="295"/>
      <c r="AM159" s="295"/>
      <c r="AN159" s="295"/>
      <c r="AO159" s="295"/>
      <c r="AP159" s="295"/>
      <c r="AQ159" s="295"/>
      <c r="AR159" s="295"/>
      <c r="AS159" s="295"/>
      <c r="AT159" s="295"/>
      <c r="AU159" s="295"/>
      <c r="AV159" s="295"/>
      <c r="AW159" s="295"/>
      <c r="AX159" s="295"/>
      <c r="AY159" s="295"/>
      <c r="AZ159" s="295"/>
      <c r="BA159" s="295"/>
      <c r="BB159" s="295"/>
      <c r="BE159" s="295"/>
      <c r="BF159" s="295"/>
      <c r="BG159" s="295"/>
      <c r="BH159" s="295"/>
      <c r="BI159" s="295"/>
      <c r="BJ159" s="295"/>
      <c r="BK159" s="79"/>
    </row>
    <row r="160" spans="21:63" ht="15">
      <c r="U160" s="432"/>
      <c r="V160" s="427"/>
      <c r="W160" s="433"/>
      <c r="X160" s="295"/>
      <c r="Y160" s="295"/>
      <c r="Z160" s="295"/>
      <c r="AA160" s="295"/>
      <c r="AB160" s="295"/>
      <c r="AC160" s="295"/>
      <c r="AD160" s="295"/>
      <c r="AE160" s="295"/>
      <c r="AF160" s="295"/>
      <c r="AG160" s="295"/>
      <c r="AH160" s="295"/>
      <c r="AI160" s="295"/>
      <c r="AJ160" s="295"/>
      <c r="AK160" s="295"/>
      <c r="AL160" s="295"/>
      <c r="AM160" s="295"/>
      <c r="AN160" s="295"/>
      <c r="AO160" s="295"/>
      <c r="AP160" s="295"/>
      <c r="AQ160" s="295"/>
      <c r="AR160" s="295"/>
      <c r="AS160" s="295"/>
      <c r="AT160" s="295"/>
      <c r="AU160" s="295"/>
      <c r="AV160" s="295"/>
      <c r="AW160" s="295"/>
      <c r="AX160" s="295"/>
      <c r="AY160" s="295"/>
      <c r="AZ160" s="295"/>
      <c r="BA160" s="295"/>
      <c r="BB160" s="295"/>
      <c r="BE160" s="295"/>
      <c r="BF160" s="295"/>
      <c r="BG160" s="295"/>
      <c r="BH160" s="295"/>
      <c r="BI160" s="295"/>
      <c r="BJ160" s="295"/>
      <c r="BK160" s="79"/>
    </row>
    <row r="161" spans="21:63" ht="15">
      <c r="U161" s="432"/>
      <c r="V161" s="427"/>
      <c r="W161" s="295"/>
      <c r="X161" s="295"/>
      <c r="Y161" s="295"/>
      <c r="Z161" s="295"/>
      <c r="AA161" s="295"/>
      <c r="AB161" s="295"/>
      <c r="AC161" s="295"/>
      <c r="AD161" s="295"/>
      <c r="AE161" s="295"/>
      <c r="AF161" s="295"/>
      <c r="AG161" s="295"/>
      <c r="AH161" s="295"/>
      <c r="AI161" s="295"/>
      <c r="AJ161" s="295"/>
      <c r="AK161" s="295"/>
      <c r="AL161" s="295"/>
      <c r="AM161" s="295"/>
      <c r="AN161" s="295"/>
      <c r="AO161" s="295"/>
      <c r="AP161" s="295"/>
      <c r="AQ161" s="295"/>
      <c r="AR161" s="295"/>
      <c r="AS161" s="295"/>
      <c r="AT161" s="295"/>
      <c r="AU161" s="295"/>
      <c r="AV161" s="295"/>
      <c r="AW161" s="295"/>
      <c r="AX161" s="295"/>
      <c r="AY161" s="295"/>
      <c r="AZ161" s="295"/>
      <c r="BA161" s="295"/>
      <c r="BB161" s="295"/>
      <c r="BE161" s="295"/>
      <c r="BF161" s="295"/>
      <c r="BG161" s="295"/>
      <c r="BH161" s="295"/>
      <c r="BI161" s="295"/>
      <c r="BJ161" s="295"/>
      <c r="BK161" s="79"/>
    </row>
    <row r="162" spans="21:63" ht="15">
      <c r="U162" s="432"/>
      <c r="V162" s="427"/>
      <c r="W162" s="295"/>
      <c r="X162" s="295"/>
      <c r="Y162" s="295"/>
      <c r="Z162" s="295"/>
      <c r="AA162" s="295"/>
      <c r="AB162" s="295"/>
      <c r="AC162" s="295"/>
      <c r="AD162" s="295"/>
      <c r="AE162" s="295"/>
      <c r="AF162" s="295"/>
      <c r="AG162" s="295"/>
      <c r="AH162" s="295"/>
      <c r="AI162" s="295"/>
      <c r="AJ162" s="295"/>
      <c r="AK162" s="295"/>
      <c r="AL162" s="295"/>
      <c r="AM162" s="295"/>
      <c r="AN162" s="295"/>
      <c r="AO162" s="295"/>
      <c r="AP162" s="295"/>
      <c r="AQ162" s="295"/>
      <c r="AR162" s="295"/>
      <c r="AS162" s="295"/>
      <c r="AT162" s="295"/>
      <c r="AU162" s="295"/>
      <c r="AV162" s="295"/>
      <c r="AW162" s="295"/>
      <c r="AX162" s="295"/>
      <c r="AY162" s="295"/>
      <c r="AZ162" s="295"/>
      <c r="BA162" s="295"/>
      <c r="BB162" s="295"/>
      <c r="BE162" s="295"/>
      <c r="BF162" s="295"/>
      <c r="BG162" s="295"/>
      <c r="BH162" s="295"/>
      <c r="BI162" s="295"/>
      <c r="BJ162" s="295"/>
      <c r="BK162" s="79"/>
    </row>
    <row r="163" spans="21:63" ht="15">
      <c r="U163" s="432"/>
      <c r="V163" s="427"/>
      <c r="W163" s="295"/>
      <c r="X163" s="295"/>
      <c r="Y163" s="295"/>
      <c r="Z163" s="295"/>
      <c r="AA163" s="295"/>
      <c r="AB163" s="295"/>
      <c r="AC163" s="295"/>
      <c r="AD163" s="295"/>
      <c r="AE163" s="295"/>
      <c r="AF163" s="295"/>
      <c r="AG163" s="295"/>
      <c r="AH163" s="295"/>
      <c r="AI163" s="295"/>
      <c r="AJ163" s="295"/>
      <c r="AK163" s="295"/>
      <c r="AL163" s="295"/>
      <c r="AM163" s="295"/>
      <c r="AN163" s="295"/>
      <c r="AO163" s="295"/>
      <c r="AP163" s="295"/>
      <c r="AQ163" s="295"/>
      <c r="AR163" s="295"/>
      <c r="AS163" s="295"/>
      <c r="AT163" s="295"/>
      <c r="AU163" s="295"/>
      <c r="AV163" s="295"/>
      <c r="AW163" s="295"/>
      <c r="AX163" s="295"/>
      <c r="AY163" s="295"/>
      <c r="AZ163" s="295"/>
      <c r="BA163" s="295"/>
      <c r="BB163" s="295"/>
      <c r="BE163" s="295"/>
      <c r="BF163" s="295"/>
      <c r="BG163" s="295"/>
      <c r="BH163" s="295"/>
      <c r="BI163" s="295"/>
      <c r="BJ163" s="295"/>
      <c r="BK163" s="79"/>
    </row>
    <row r="164" spans="18:63" ht="15">
      <c r="R164" s="424"/>
      <c r="U164" s="432"/>
      <c r="V164" s="427"/>
      <c r="W164" s="295"/>
      <c r="X164" s="295"/>
      <c r="Y164" s="295"/>
      <c r="Z164" s="295"/>
      <c r="AA164" s="295"/>
      <c r="AB164" s="295"/>
      <c r="AC164" s="295"/>
      <c r="AD164" s="295"/>
      <c r="AE164" s="295"/>
      <c r="AF164" s="295"/>
      <c r="AG164" s="295"/>
      <c r="AH164" s="295"/>
      <c r="AI164" s="295"/>
      <c r="AJ164" s="295"/>
      <c r="AK164" s="295"/>
      <c r="AL164" s="295"/>
      <c r="AM164" s="295"/>
      <c r="AN164" s="295"/>
      <c r="AO164" s="295"/>
      <c r="AP164" s="295"/>
      <c r="AQ164" s="295"/>
      <c r="AR164" s="295"/>
      <c r="AS164" s="295"/>
      <c r="AT164" s="295"/>
      <c r="AU164" s="295"/>
      <c r="AV164" s="295"/>
      <c r="AW164" s="295"/>
      <c r="AX164" s="295"/>
      <c r="AY164" s="295"/>
      <c r="AZ164" s="295"/>
      <c r="BA164" s="295"/>
      <c r="BB164" s="295"/>
      <c r="BE164" s="295"/>
      <c r="BF164" s="295"/>
      <c r="BG164" s="295"/>
      <c r="BH164" s="295"/>
      <c r="BI164" s="295"/>
      <c r="BJ164" s="295"/>
      <c r="BK164" s="79"/>
    </row>
    <row r="165" spans="21:63" ht="15">
      <c r="U165" s="432"/>
      <c r="V165" s="427"/>
      <c r="W165" s="295"/>
      <c r="X165" s="295"/>
      <c r="Y165" s="295"/>
      <c r="Z165" s="295"/>
      <c r="AA165" s="295"/>
      <c r="AB165" s="295"/>
      <c r="AC165" s="295"/>
      <c r="AD165" s="295"/>
      <c r="AE165" s="295"/>
      <c r="AF165" s="295"/>
      <c r="AG165" s="295"/>
      <c r="AH165" s="295"/>
      <c r="AI165" s="295"/>
      <c r="AJ165" s="295"/>
      <c r="AK165" s="295"/>
      <c r="AL165" s="295"/>
      <c r="AM165" s="295"/>
      <c r="AN165" s="295"/>
      <c r="AO165" s="295"/>
      <c r="AP165" s="295"/>
      <c r="AQ165" s="295"/>
      <c r="AR165" s="295"/>
      <c r="AS165" s="295"/>
      <c r="AT165" s="295"/>
      <c r="AU165" s="295"/>
      <c r="AV165" s="295"/>
      <c r="AW165" s="295"/>
      <c r="AX165" s="295"/>
      <c r="AY165" s="295"/>
      <c r="AZ165" s="295"/>
      <c r="BA165" s="295"/>
      <c r="BB165" s="295"/>
      <c r="BE165" s="295"/>
      <c r="BF165" s="295"/>
      <c r="BG165" s="295"/>
      <c r="BH165" s="295"/>
      <c r="BI165" s="295"/>
      <c r="BJ165" s="295"/>
      <c r="BK165" s="79"/>
    </row>
    <row r="166" spans="21:63" ht="15">
      <c r="U166" s="424"/>
      <c r="V166" s="427"/>
      <c r="W166" s="295"/>
      <c r="X166" s="295"/>
      <c r="Y166" s="295"/>
      <c r="Z166" s="295"/>
      <c r="AA166" s="295"/>
      <c r="AB166" s="295"/>
      <c r="AC166" s="295"/>
      <c r="AD166" s="295"/>
      <c r="AE166" s="295"/>
      <c r="AF166" s="295"/>
      <c r="AG166" s="295"/>
      <c r="AH166" s="295"/>
      <c r="AI166" s="295"/>
      <c r="AJ166" s="295"/>
      <c r="AK166" s="295"/>
      <c r="AL166" s="295"/>
      <c r="AM166" s="295"/>
      <c r="AN166" s="295"/>
      <c r="AO166" s="295"/>
      <c r="AP166" s="295"/>
      <c r="AQ166" s="295"/>
      <c r="AR166" s="295"/>
      <c r="AS166" s="295"/>
      <c r="AT166" s="295"/>
      <c r="AU166" s="295"/>
      <c r="AV166" s="295"/>
      <c r="AW166" s="295"/>
      <c r="AX166" s="295"/>
      <c r="AY166" s="295"/>
      <c r="AZ166" s="295"/>
      <c r="BA166" s="295"/>
      <c r="BB166" s="295"/>
      <c r="BE166" s="295"/>
      <c r="BF166" s="295"/>
      <c r="BG166" s="295"/>
      <c r="BH166" s="295"/>
      <c r="BI166" s="295"/>
      <c r="BJ166" s="295"/>
      <c r="BK166" s="79"/>
    </row>
    <row r="167" spans="23:63" ht="15">
      <c r="W167" s="295"/>
      <c r="X167" s="295"/>
      <c r="Y167" s="295"/>
      <c r="Z167" s="295"/>
      <c r="AA167" s="295"/>
      <c r="AB167" s="295"/>
      <c r="AC167" s="295"/>
      <c r="AD167" s="295"/>
      <c r="AE167" s="295"/>
      <c r="AF167" s="295"/>
      <c r="AG167" s="295"/>
      <c r="AH167" s="295"/>
      <c r="AI167" s="295"/>
      <c r="AJ167" s="295"/>
      <c r="AK167" s="295"/>
      <c r="AL167" s="295"/>
      <c r="AM167" s="295"/>
      <c r="AN167" s="295"/>
      <c r="AO167" s="295"/>
      <c r="AP167" s="295"/>
      <c r="AQ167" s="295"/>
      <c r="AR167" s="295"/>
      <c r="AS167" s="295"/>
      <c r="AT167" s="295"/>
      <c r="AU167" s="295"/>
      <c r="AV167" s="295"/>
      <c r="AW167" s="295"/>
      <c r="AX167" s="295"/>
      <c r="AY167" s="295"/>
      <c r="AZ167" s="295"/>
      <c r="BA167" s="295"/>
      <c r="BB167" s="295"/>
      <c r="BE167" s="295"/>
      <c r="BF167" s="295"/>
      <c r="BG167" s="295"/>
      <c r="BH167" s="295"/>
      <c r="BI167" s="295"/>
      <c r="BJ167" s="295"/>
      <c r="BK167" s="79"/>
    </row>
    <row r="168" spans="18:63" ht="15">
      <c r="R168" s="431"/>
      <c r="W168" s="295"/>
      <c r="X168" s="295"/>
      <c r="Y168" s="295"/>
      <c r="Z168" s="295"/>
      <c r="AA168" s="295"/>
      <c r="AB168" s="295"/>
      <c r="AC168" s="295"/>
      <c r="AD168" s="295"/>
      <c r="AE168" s="295"/>
      <c r="AF168" s="295"/>
      <c r="AG168" s="295"/>
      <c r="AH168" s="295"/>
      <c r="AI168" s="295"/>
      <c r="AJ168" s="295"/>
      <c r="AK168" s="295"/>
      <c r="AL168" s="295"/>
      <c r="AM168" s="295"/>
      <c r="AN168" s="295"/>
      <c r="AO168" s="295"/>
      <c r="AP168" s="295"/>
      <c r="AQ168" s="295"/>
      <c r="AR168" s="295"/>
      <c r="AS168" s="295"/>
      <c r="AT168" s="295"/>
      <c r="AU168" s="295"/>
      <c r="AV168" s="295"/>
      <c r="AW168" s="295"/>
      <c r="AX168" s="295"/>
      <c r="AY168" s="295"/>
      <c r="AZ168" s="295"/>
      <c r="BA168" s="295"/>
      <c r="BB168" s="295"/>
      <c r="BE168" s="295"/>
      <c r="BF168" s="295"/>
      <c r="BG168" s="295"/>
      <c r="BH168" s="295"/>
      <c r="BI168" s="295"/>
      <c r="BJ168" s="295"/>
      <c r="BK168" s="79"/>
    </row>
    <row r="169" spans="21:63" ht="15">
      <c r="U169" s="432"/>
      <c r="V169" s="427"/>
      <c r="W169" s="295"/>
      <c r="X169" s="295"/>
      <c r="Y169" s="295"/>
      <c r="Z169" s="295"/>
      <c r="AA169" s="295"/>
      <c r="AB169" s="295"/>
      <c r="AC169" s="295"/>
      <c r="AD169" s="295"/>
      <c r="AE169" s="295"/>
      <c r="AF169" s="295"/>
      <c r="AG169" s="295"/>
      <c r="AH169" s="295"/>
      <c r="AI169" s="295"/>
      <c r="AJ169" s="295"/>
      <c r="AK169" s="295"/>
      <c r="AL169" s="295"/>
      <c r="AM169" s="295"/>
      <c r="AN169" s="295"/>
      <c r="AO169" s="295"/>
      <c r="AP169" s="295"/>
      <c r="AQ169" s="295"/>
      <c r="AR169" s="295"/>
      <c r="AS169" s="295"/>
      <c r="AT169" s="295"/>
      <c r="AU169" s="295"/>
      <c r="AV169" s="295"/>
      <c r="AW169" s="295"/>
      <c r="AX169" s="295"/>
      <c r="AY169" s="295"/>
      <c r="AZ169" s="295"/>
      <c r="BA169" s="295"/>
      <c r="BB169" s="295"/>
      <c r="BE169" s="295"/>
      <c r="BF169" s="295"/>
      <c r="BG169" s="295"/>
      <c r="BH169" s="295"/>
      <c r="BI169" s="295"/>
      <c r="BJ169" s="295"/>
      <c r="BK169" s="79"/>
    </row>
    <row r="170" spans="21:63" ht="15">
      <c r="U170" s="432"/>
      <c r="V170" s="427"/>
      <c r="AB170" s="295"/>
      <c r="AC170" s="295"/>
      <c r="AD170" s="295"/>
      <c r="AE170" s="295"/>
      <c r="AF170" s="295"/>
      <c r="AG170" s="295"/>
      <c r="AH170" s="295"/>
      <c r="AI170" s="295"/>
      <c r="AJ170" s="295"/>
      <c r="AK170" s="295"/>
      <c r="AL170" s="295"/>
      <c r="AM170" s="295"/>
      <c r="AN170" s="295"/>
      <c r="AO170" s="295"/>
      <c r="AP170" s="295"/>
      <c r="AQ170" s="295"/>
      <c r="AR170" s="295"/>
      <c r="AS170" s="295"/>
      <c r="AT170" s="295"/>
      <c r="AU170" s="295"/>
      <c r="AV170" s="295"/>
      <c r="AW170" s="295"/>
      <c r="AX170" s="295"/>
      <c r="AY170" s="295"/>
      <c r="AZ170" s="295"/>
      <c r="BA170" s="295"/>
      <c r="BB170" s="295"/>
      <c r="BE170" s="295"/>
      <c r="BF170" s="295"/>
      <c r="BG170" s="295"/>
      <c r="BH170" s="295"/>
      <c r="BI170" s="295"/>
      <c r="BJ170" s="295"/>
      <c r="BK170" s="79"/>
    </row>
    <row r="171" spans="21:63" ht="15">
      <c r="U171" s="432"/>
      <c r="V171" s="427"/>
      <c r="AB171" s="295"/>
      <c r="AC171" s="295"/>
      <c r="AD171" s="295"/>
      <c r="AE171" s="295"/>
      <c r="AF171" s="295"/>
      <c r="AG171" s="295"/>
      <c r="AH171" s="295"/>
      <c r="AI171" s="295"/>
      <c r="AJ171" s="295"/>
      <c r="AK171" s="295"/>
      <c r="AL171" s="295"/>
      <c r="AM171" s="295"/>
      <c r="AN171" s="295"/>
      <c r="AO171" s="295"/>
      <c r="AP171" s="295"/>
      <c r="AQ171" s="295"/>
      <c r="AR171" s="295"/>
      <c r="AS171" s="295"/>
      <c r="AT171" s="295"/>
      <c r="AU171" s="295"/>
      <c r="AV171" s="295"/>
      <c r="AW171" s="295"/>
      <c r="AX171" s="295"/>
      <c r="AY171" s="295"/>
      <c r="AZ171" s="295"/>
      <c r="BA171" s="295"/>
      <c r="BB171" s="295"/>
      <c r="BE171" s="295"/>
      <c r="BF171" s="295"/>
      <c r="BG171" s="295"/>
      <c r="BH171" s="295"/>
      <c r="BI171" s="295"/>
      <c r="BJ171" s="295"/>
      <c r="BK171" s="79"/>
    </row>
    <row r="172" spans="21:63" ht="15">
      <c r="U172" s="432"/>
      <c r="V172" s="427"/>
      <c r="AB172" s="295"/>
      <c r="AC172" s="295"/>
      <c r="AD172" s="295"/>
      <c r="AE172" s="295"/>
      <c r="AF172" s="295"/>
      <c r="AG172" s="295"/>
      <c r="AH172" s="295"/>
      <c r="AI172" s="295"/>
      <c r="AJ172" s="295"/>
      <c r="AK172" s="295"/>
      <c r="AL172" s="295"/>
      <c r="AM172" s="295"/>
      <c r="AN172" s="295"/>
      <c r="AO172" s="295"/>
      <c r="AP172" s="295"/>
      <c r="AQ172" s="295"/>
      <c r="AR172" s="295"/>
      <c r="AS172" s="295"/>
      <c r="AT172" s="295"/>
      <c r="AU172" s="295"/>
      <c r="AV172" s="295"/>
      <c r="AW172" s="295"/>
      <c r="AX172" s="295"/>
      <c r="AY172" s="295"/>
      <c r="AZ172" s="295"/>
      <c r="BA172" s="295"/>
      <c r="BB172" s="295"/>
      <c r="BE172" s="295"/>
      <c r="BF172" s="295"/>
      <c r="BG172" s="295"/>
      <c r="BH172" s="295"/>
      <c r="BI172" s="295"/>
      <c r="BJ172" s="295"/>
      <c r="BK172" s="79"/>
    </row>
    <row r="173" spans="21:63" ht="15">
      <c r="U173" s="432"/>
      <c r="V173" s="427"/>
      <c r="AB173" s="295"/>
      <c r="AC173" s="295"/>
      <c r="AD173" s="295"/>
      <c r="AE173" s="295"/>
      <c r="AF173" s="295"/>
      <c r="AG173" s="295"/>
      <c r="AH173" s="295"/>
      <c r="AI173" s="295"/>
      <c r="AJ173" s="295"/>
      <c r="AK173" s="295"/>
      <c r="AL173" s="295"/>
      <c r="AM173" s="295"/>
      <c r="AN173" s="295"/>
      <c r="AO173" s="295"/>
      <c r="AP173" s="295"/>
      <c r="AQ173" s="295"/>
      <c r="AR173" s="295"/>
      <c r="AS173" s="295"/>
      <c r="AT173" s="295"/>
      <c r="AU173" s="295"/>
      <c r="AV173" s="295"/>
      <c r="AW173" s="295"/>
      <c r="AX173" s="295"/>
      <c r="AY173" s="295"/>
      <c r="AZ173" s="295"/>
      <c r="BA173" s="295"/>
      <c r="BB173" s="295"/>
      <c r="BE173" s="295"/>
      <c r="BF173" s="295"/>
      <c r="BG173" s="295"/>
      <c r="BH173" s="295"/>
      <c r="BI173" s="295"/>
      <c r="BJ173" s="295"/>
      <c r="BK173" s="79"/>
    </row>
    <row r="174" spans="21:63" ht="15">
      <c r="U174" s="432"/>
      <c r="V174" s="427"/>
      <c r="AB174" s="295"/>
      <c r="AC174" s="295"/>
      <c r="AD174" s="295"/>
      <c r="AE174" s="295"/>
      <c r="AF174" s="295"/>
      <c r="AG174" s="295"/>
      <c r="AH174" s="295"/>
      <c r="AI174" s="295"/>
      <c r="AJ174" s="295"/>
      <c r="AK174" s="295"/>
      <c r="AL174" s="295"/>
      <c r="AM174" s="295"/>
      <c r="AN174" s="295"/>
      <c r="AO174" s="295"/>
      <c r="AP174" s="295"/>
      <c r="AQ174" s="295"/>
      <c r="AR174" s="295"/>
      <c r="AS174" s="295"/>
      <c r="AT174" s="295"/>
      <c r="AU174" s="295"/>
      <c r="AV174" s="295"/>
      <c r="AW174" s="295"/>
      <c r="AX174" s="295"/>
      <c r="AY174" s="295"/>
      <c r="AZ174" s="295"/>
      <c r="BA174" s="295"/>
      <c r="BB174" s="295"/>
      <c r="BE174" s="295"/>
      <c r="BF174" s="295"/>
      <c r="BG174" s="295"/>
      <c r="BH174" s="295"/>
      <c r="BI174" s="295"/>
      <c r="BJ174" s="295"/>
      <c r="BK174" s="79"/>
    </row>
    <row r="175" spans="22:63" ht="15">
      <c r="V175" s="427"/>
      <c r="AB175" s="295"/>
      <c r="AC175" s="295"/>
      <c r="AD175" s="295"/>
      <c r="AE175" s="295"/>
      <c r="AF175" s="295"/>
      <c r="AG175" s="295"/>
      <c r="AH175" s="295"/>
      <c r="AI175" s="295"/>
      <c r="AJ175" s="295"/>
      <c r="AK175" s="295"/>
      <c r="AL175" s="295"/>
      <c r="AM175" s="295"/>
      <c r="AN175" s="295"/>
      <c r="AO175" s="295"/>
      <c r="AP175" s="295"/>
      <c r="AQ175" s="295"/>
      <c r="AR175" s="295"/>
      <c r="AS175" s="295"/>
      <c r="AT175" s="295"/>
      <c r="AU175" s="295"/>
      <c r="AV175" s="295"/>
      <c r="AW175" s="295"/>
      <c r="AX175" s="295"/>
      <c r="AY175" s="295"/>
      <c r="AZ175" s="295"/>
      <c r="BA175" s="295"/>
      <c r="BB175" s="295"/>
      <c r="BE175" s="295"/>
      <c r="BF175" s="295"/>
      <c r="BG175" s="295"/>
      <c r="BH175" s="295"/>
      <c r="BI175" s="295"/>
      <c r="BJ175" s="295"/>
      <c r="BK175" s="79"/>
    </row>
    <row r="176" spans="28:63" ht="15">
      <c r="AB176" s="295"/>
      <c r="AC176" s="295"/>
      <c r="AD176" s="295"/>
      <c r="AE176" s="295"/>
      <c r="AF176" s="295"/>
      <c r="AG176" s="295"/>
      <c r="AH176" s="295"/>
      <c r="AI176" s="295"/>
      <c r="AJ176" s="295"/>
      <c r="AK176" s="295"/>
      <c r="AL176" s="295"/>
      <c r="AM176" s="295"/>
      <c r="AN176" s="295"/>
      <c r="AO176" s="295"/>
      <c r="AP176" s="295"/>
      <c r="AQ176" s="295"/>
      <c r="AR176" s="295"/>
      <c r="AS176" s="295"/>
      <c r="AT176" s="295"/>
      <c r="AU176" s="295"/>
      <c r="AV176" s="295"/>
      <c r="AW176" s="295"/>
      <c r="AX176" s="295"/>
      <c r="AY176" s="295"/>
      <c r="AZ176" s="295"/>
      <c r="BA176" s="295"/>
      <c r="BB176" s="295"/>
      <c r="BE176" s="295"/>
      <c r="BF176" s="295"/>
      <c r="BG176" s="295"/>
      <c r="BH176" s="295"/>
      <c r="BI176" s="295"/>
      <c r="BJ176" s="295"/>
      <c r="BK176" s="79"/>
    </row>
    <row r="177" spans="18:63" ht="15">
      <c r="R177" s="431"/>
      <c r="AB177" s="295"/>
      <c r="AC177" s="295"/>
      <c r="AD177" s="295"/>
      <c r="AE177" s="295"/>
      <c r="AF177" s="295"/>
      <c r="AG177" s="295"/>
      <c r="AH177" s="295"/>
      <c r="AI177" s="295"/>
      <c r="AJ177" s="295"/>
      <c r="AK177" s="295"/>
      <c r="AL177" s="295"/>
      <c r="AM177" s="295"/>
      <c r="AN177" s="295"/>
      <c r="AO177" s="295"/>
      <c r="AP177" s="295"/>
      <c r="AQ177" s="295"/>
      <c r="AR177" s="295"/>
      <c r="AS177" s="295"/>
      <c r="AT177" s="295"/>
      <c r="AU177" s="295"/>
      <c r="AV177" s="295"/>
      <c r="AW177" s="295"/>
      <c r="AX177" s="295"/>
      <c r="AY177" s="295"/>
      <c r="AZ177" s="295"/>
      <c r="BA177" s="295"/>
      <c r="BB177" s="295"/>
      <c r="BE177" s="295"/>
      <c r="BF177" s="295"/>
      <c r="BG177" s="295"/>
      <c r="BH177" s="295"/>
      <c r="BI177" s="295"/>
      <c r="BJ177" s="295"/>
      <c r="BK177" s="79"/>
    </row>
    <row r="178" spans="21:63" ht="15">
      <c r="U178" s="432"/>
      <c r="V178" s="427"/>
      <c r="AB178" s="295"/>
      <c r="AC178" s="295"/>
      <c r="AD178" s="295"/>
      <c r="AE178" s="295"/>
      <c r="AF178" s="295"/>
      <c r="AG178" s="295"/>
      <c r="AH178" s="295"/>
      <c r="AI178" s="295"/>
      <c r="AJ178" s="295"/>
      <c r="AK178" s="295"/>
      <c r="AL178" s="295"/>
      <c r="AM178" s="295"/>
      <c r="AN178" s="295"/>
      <c r="AO178" s="295"/>
      <c r="AP178" s="295"/>
      <c r="AQ178" s="295"/>
      <c r="AR178" s="295"/>
      <c r="AS178" s="295"/>
      <c r="AT178" s="295"/>
      <c r="AU178" s="295"/>
      <c r="AV178" s="295"/>
      <c r="AW178" s="295"/>
      <c r="AX178" s="295"/>
      <c r="AY178" s="295"/>
      <c r="AZ178" s="295"/>
      <c r="BA178" s="295"/>
      <c r="BB178" s="295"/>
      <c r="BE178" s="295"/>
      <c r="BF178" s="295"/>
      <c r="BG178" s="295"/>
      <c r="BH178" s="295"/>
      <c r="BI178" s="295"/>
      <c r="BJ178" s="295"/>
      <c r="BK178" s="79"/>
    </row>
    <row r="179" spans="21:63" ht="15">
      <c r="U179" s="432"/>
      <c r="V179" s="427"/>
      <c r="AB179" s="295"/>
      <c r="AC179" s="295"/>
      <c r="AD179" s="295"/>
      <c r="AE179" s="295"/>
      <c r="AF179" s="295"/>
      <c r="AG179" s="295"/>
      <c r="AH179" s="295"/>
      <c r="AI179" s="295"/>
      <c r="AJ179" s="295"/>
      <c r="AK179" s="295"/>
      <c r="AL179" s="295"/>
      <c r="AM179" s="295"/>
      <c r="AN179" s="295"/>
      <c r="AO179" s="295"/>
      <c r="AP179" s="295"/>
      <c r="AQ179" s="295"/>
      <c r="AR179" s="295"/>
      <c r="AS179" s="295"/>
      <c r="AT179" s="295"/>
      <c r="AU179" s="295"/>
      <c r="AV179" s="295"/>
      <c r="AW179" s="295"/>
      <c r="AX179" s="295"/>
      <c r="AY179" s="295"/>
      <c r="AZ179" s="295"/>
      <c r="BA179" s="295"/>
      <c r="BB179" s="295"/>
      <c r="BE179" s="295"/>
      <c r="BF179" s="295"/>
      <c r="BG179" s="295"/>
      <c r="BH179" s="295"/>
      <c r="BI179" s="295"/>
      <c r="BJ179" s="295"/>
      <c r="BK179" s="79"/>
    </row>
    <row r="180" spans="21:63" ht="15">
      <c r="U180" s="432"/>
      <c r="V180" s="427"/>
      <c r="AB180" s="295"/>
      <c r="AC180" s="295"/>
      <c r="AD180" s="295"/>
      <c r="AE180" s="295"/>
      <c r="AF180" s="295"/>
      <c r="AG180" s="295"/>
      <c r="AH180" s="295"/>
      <c r="AI180" s="295"/>
      <c r="AJ180" s="295"/>
      <c r="AK180" s="295"/>
      <c r="AL180" s="295"/>
      <c r="AM180" s="295"/>
      <c r="AN180" s="295"/>
      <c r="AO180" s="295"/>
      <c r="AP180" s="295"/>
      <c r="AQ180" s="295"/>
      <c r="AR180" s="295"/>
      <c r="AS180" s="295"/>
      <c r="AT180" s="295"/>
      <c r="AU180" s="295"/>
      <c r="AV180" s="295"/>
      <c r="AW180" s="295"/>
      <c r="AX180" s="295"/>
      <c r="AY180" s="295"/>
      <c r="AZ180" s="295"/>
      <c r="BA180" s="295"/>
      <c r="BB180" s="295"/>
      <c r="BE180" s="295"/>
      <c r="BF180" s="295"/>
      <c r="BG180" s="295"/>
      <c r="BH180" s="295"/>
      <c r="BI180" s="295"/>
      <c r="BJ180" s="295"/>
      <c r="BK180" s="79"/>
    </row>
    <row r="181" spans="21:63" ht="15">
      <c r="U181" s="432"/>
      <c r="V181" s="427"/>
      <c r="AB181" s="295"/>
      <c r="AC181" s="295"/>
      <c r="AD181" s="295"/>
      <c r="AE181" s="295"/>
      <c r="AF181" s="295"/>
      <c r="AG181" s="295"/>
      <c r="AH181" s="295"/>
      <c r="AI181" s="295"/>
      <c r="AJ181" s="295"/>
      <c r="AK181" s="295"/>
      <c r="AL181" s="295"/>
      <c r="AM181" s="295"/>
      <c r="AN181" s="295"/>
      <c r="AO181" s="295"/>
      <c r="AP181" s="295"/>
      <c r="AQ181" s="295"/>
      <c r="AR181" s="295"/>
      <c r="AS181" s="295"/>
      <c r="AT181" s="295"/>
      <c r="AU181" s="295"/>
      <c r="AV181" s="295"/>
      <c r="AW181" s="295"/>
      <c r="AX181" s="295"/>
      <c r="AY181" s="295"/>
      <c r="AZ181" s="295"/>
      <c r="BA181" s="295"/>
      <c r="BB181" s="295"/>
      <c r="BE181" s="295"/>
      <c r="BF181" s="295"/>
      <c r="BG181" s="295"/>
      <c r="BH181" s="295"/>
      <c r="BI181" s="295"/>
      <c r="BJ181" s="295"/>
      <c r="BK181" s="79"/>
    </row>
    <row r="182" spans="21:63" ht="15">
      <c r="U182" s="432"/>
      <c r="V182" s="427"/>
      <c r="AB182" s="295"/>
      <c r="AC182" s="295"/>
      <c r="AD182" s="295"/>
      <c r="AE182" s="295"/>
      <c r="AF182" s="295"/>
      <c r="AG182" s="295"/>
      <c r="AH182" s="295"/>
      <c r="AI182" s="295"/>
      <c r="AJ182" s="295"/>
      <c r="AK182" s="295"/>
      <c r="AL182" s="295"/>
      <c r="AM182" s="295"/>
      <c r="AN182" s="295"/>
      <c r="AO182" s="295"/>
      <c r="AP182" s="295"/>
      <c r="AQ182" s="295"/>
      <c r="AR182" s="295"/>
      <c r="AS182" s="295"/>
      <c r="AT182" s="295"/>
      <c r="AU182" s="295"/>
      <c r="AV182" s="295"/>
      <c r="AW182" s="295"/>
      <c r="AX182" s="295"/>
      <c r="AY182" s="295"/>
      <c r="AZ182" s="295"/>
      <c r="BA182" s="295"/>
      <c r="BB182" s="295"/>
      <c r="BE182" s="295"/>
      <c r="BF182" s="295"/>
      <c r="BG182" s="295"/>
      <c r="BH182" s="295"/>
      <c r="BI182" s="295"/>
      <c r="BJ182" s="295"/>
      <c r="BK182" s="79"/>
    </row>
    <row r="183" spans="21:63" ht="15">
      <c r="U183" s="432"/>
      <c r="V183" s="427"/>
      <c r="AB183" s="295"/>
      <c r="AC183" s="295"/>
      <c r="AD183" s="295"/>
      <c r="AE183" s="295"/>
      <c r="AF183" s="295"/>
      <c r="AG183" s="295"/>
      <c r="AH183" s="295"/>
      <c r="AI183" s="295"/>
      <c r="AJ183" s="295"/>
      <c r="AK183" s="295"/>
      <c r="AL183" s="295"/>
      <c r="AM183" s="295"/>
      <c r="AN183" s="295"/>
      <c r="AO183" s="295"/>
      <c r="AP183" s="295"/>
      <c r="AQ183" s="295"/>
      <c r="AR183" s="295"/>
      <c r="AS183" s="295"/>
      <c r="AT183" s="295"/>
      <c r="AU183" s="295"/>
      <c r="AV183" s="295"/>
      <c r="AW183" s="295"/>
      <c r="AX183" s="295"/>
      <c r="AY183" s="295"/>
      <c r="AZ183" s="295"/>
      <c r="BA183" s="295"/>
      <c r="BB183" s="295"/>
      <c r="BE183" s="295"/>
      <c r="BF183" s="295"/>
      <c r="BG183" s="295"/>
      <c r="BH183" s="295"/>
      <c r="BI183" s="295"/>
      <c r="BJ183" s="295"/>
      <c r="BK183" s="79"/>
    </row>
    <row r="184" spans="21:63" ht="15">
      <c r="U184" s="424"/>
      <c r="V184" s="427"/>
      <c r="AB184" s="295"/>
      <c r="AC184" s="295"/>
      <c r="AD184" s="295"/>
      <c r="AE184" s="295"/>
      <c r="AF184" s="295"/>
      <c r="AG184" s="295"/>
      <c r="AH184" s="295"/>
      <c r="AI184" s="295"/>
      <c r="AJ184" s="295"/>
      <c r="AK184" s="295"/>
      <c r="AL184" s="295"/>
      <c r="AM184" s="295"/>
      <c r="AN184" s="295"/>
      <c r="AO184" s="295"/>
      <c r="AP184" s="295"/>
      <c r="AQ184" s="295"/>
      <c r="AR184" s="295"/>
      <c r="AS184" s="295"/>
      <c r="AT184" s="295"/>
      <c r="AU184" s="295"/>
      <c r="AV184" s="295"/>
      <c r="AW184" s="295"/>
      <c r="AX184" s="295"/>
      <c r="AY184" s="295"/>
      <c r="AZ184" s="295"/>
      <c r="BA184" s="295"/>
      <c r="BB184" s="295"/>
      <c r="BE184" s="295"/>
      <c r="BF184" s="295"/>
      <c r="BG184" s="295"/>
      <c r="BH184" s="295"/>
      <c r="BI184" s="295"/>
      <c r="BJ184" s="295"/>
      <c r="BK184" s="79"/>
    </row>
    <row r="185" spans="28:63" ht="15">
      <c r="AB185" s="295"/>
      <c r="AC185" s="295"/>
      <c r="AD185" s="295"/>
      <c r="AE185" s="295"/>
      <c r="AF185" s="295"/>
      <c r="AG185" s="295"/>
      <c r="AH185" s="295"/>
      <c r="AI185" s="295"/>
      <c r="AJ185" s="295"/>
      <c r="AK185" s="295"/>
      <c r="AL185" s="295"/>
      <c r="AM185" s="295"/>
      <c r="AN185" s="295"/>
      <c r="AO185" s="295"/>
      <c r="AP185" s="295"/>
      <c r="AQ185" s="295"/>
      <c r="AR185" s="295"/>
      <c r="AS185" s="295"/>
      <c r="AT185" s="295"/>
      <c r="AU185" s="295"/>
      <c r="AV185" s="295"/>
      <c r="AW185" s="295"/>
      <c r="AX185" s="295"/>
      <c r="AY185" s="295"/>
      <c r="AZ185" s="295"/>
      <c r="BA185" s="295"/>
      <c r="BB185" s="295"/>
      <c r="BE185" s="295"/>
      <c r="BF185" s="295"/>
      <c r="BG185" s="295"/>
      <c r="BH185" s="295"/>
      <c r="BI185" s="295"/>
      <c r="BJ185" s="295"/>
      <c r="BK185" s="79"/>
    </row>
    <row r="186" spans="18:63" ht="15">
      <c r="R186" s="431"/>
      <c r="U186" s="432"/>
      <c r="AB186" s="295"/>
      <c r="AC186" s="295"/>
      <c r="AD186" s="295"/>
      <c r="AE186" s="295"/>
      <c r="AF186" s="295"/>
      <c r="AG186" s="295"/>
      <c r="AH186" s="295"/>
      <c r="AI186" s="295"/>
      <c r="AJ186" s="295"/>
      <c r="AK186" s="295"/>
      <c r="AL186" s="295"/>
      <c r="AM186" s="295"/>
      <c r="AN186" s="295"/>
      <c r="AO186" s="295"/>
      <c r="AP186" s="295"/>
      <c r="AQ186" s="295"/>
      <c r="AR186" s="295"/>
      <c r="AS186" s="295"/>
      <c r="AT186" s="295"/>
      <c r="AU186" s="295"/>
      <c r="AV186" s="295"/>
      <c r="AW186" s="295"/>
      <c r="AX186" s="295"/>
      <c r="AY186" s="295"/>
      <c r="AZ186" s="295"/>
      <c r="BA186" s="295"/>
      <c r="BB186" s="295"/>
      <c r="BE186" s="295"/>
      <c r="BF186" s="295"/>
      <c r="BG186" s="295"/>
      <c r="BH186" s="295"/>
      <c r="BI186" s="295"/>
      <c r="BJ186" s="295"/>
      <c r="BK186" s="79"/>
    </row>
    <row r="187" spans="21:63" ht="15">
      <c r="U187" s="432"/>
      <c r="V187" s="427"/>
      <c r="AB187" s="295"/>
      <c r="AC187" s="295"/>
      <c r="AD187" s="295"/>
      <c r="AE187" s="295"/>
      <c r="AF187" s="295"/>
      <c r="AG187" s="295"/>
      <c r="AH187" s="295"/>
      <c r="AI187" s="295"/>
      <c r="AJ187" s="295"/>
      <c r="AK187" s="295"/>
      <c r="AL187" s="295"/>
      <c r="AM187" s="295"/>
      <c r="AN187" s="295"/>
      <c r="AO187" s="295"/>
      <c r="AP187" s="295"/>
      <c r="AQ187" s="295"/>
      <c r="AR187" s="295"/>
      <c r="AS187" s="295"/>
      <c r="AT187" s="295"/>
      <c r="AU187" s="295"/>
      <c r="AV187" s="295"/>
      <c r="AW187" s="295"/>
      <c r="AX187" s="295"/>
      <c r="AY187" s="295"/>
      <c r="AZ187" s="295"/>
      <c r="BA187" s="295"/>
      <c r="BB187" s="295"/>
      <c r="BE187" s="295"/>
      <c r="BF187" s="295"/>
      <c r="BG187" s="295"/>
      <c r="BH187" s="295"/>
      <c r="BI187" s="295"/>
      <c r="BJ187" s="295"/>
      <c r="BK187" s="79"/>
    </row>
    <row r="188" spans="21:63" ht="15">
      <c r="U188" s="432"/>
      <c r="V188" s="427"/>
      <c r="AB188" s="295"/>
      <c r="AC188" s="295"/>
      <c r="AD188" s="295"/>
      <c r="AE188" s="295"/>
      <c r="AF188" s="295"/>
      <c r="AG188" s="295"/>
      <c r="AH188" s="295"/>
      <c r="AI188" s="295"/>
      <c r="AJ188" s="295"/>
      <c r="AK188" s="295"/>
      <c r="AL188" s="295"/>
      <c r="AM188" s="295"/>
      <c r="AN188" s="295"/>
      <c r="AO188" s="295"/>
      <c r="AP188" s="295"/>
      <c r="AQ188" s="295"/>
      <c r="AR188" s="295"/>
      <c r="AS188" s="295"/>
      <c r="AT188" s="295"/>
      <c r="AU188" s="295"/>
      <c r="AV188" s="295"/>
      <c r="AW188" s="295"/>
      <c r="AX188" s="295"/>
      <c r="AY188" s="295"/>
      <c r="AZ188" s="295"/>
      <c r="BA188" s="295"/>
      <c r="BB188" s="295"/>
      <c r="BE188" s="295"/>
      <c r="BF188" s="295"/>
      <c r="BG188" s="295"/>
      <c r="BH188" s="295"/>
      <c r="BI188" s="295"/>
      <c r="BJ188" s="295"/>
      <c r="BK188" s="79"/>
    </row>
    <row r="189" spans="21:63" ht="15">
      <c r="U189" s="432"/>
      <c r="V189" s="427"/>
      <c r="AB189" s="295"/>
      <c r="AC189" s="295"/>
      <c r="AD189" s="295"/>
      <c r="AE189" s="295"/>
      <c r="AF189" s="295"/>
      <c r="AG189" s="295"/>
      <c r="AH189" s="295"/>
      <c r="AI189" s="295"/>
      <c r="AJ189" s="295"/>
      <c r="AK189" s="295"/>
      <c r="AL189" s="295"/>
      <c r="AM189" s="295"/>
      <c r="AN189" s="295"/>
      <c r="AO189" s="295"/>
      <c r="AP189" s="295"/>
      <c r="AQ189" s="295"/>
      <c r="AR189" s="295"/>
      <c r="AS189" s="295"/>
      <c r="AT189" s="295"/>
      <c r="AU189" s="295"/>
      <c r="AV189" s="295"/>
      <c r="AW189" s="295"/>
      <c r="AX189" s="295"/>
      <c r="AY189" s="295"/>
      <c r="AZ189" s="295"/>
      <c r="BA189" s="295"/>
      <c r="BB189" s="295"/>
      <c r="BE189" s="295"/>
      <c r="BF189" s="295"/>
      <c r="BG189" s="295"/>
      <c r="BH189" s="295"/>
      <c r="BI189" s="295"/>
      <c r="BJ189" s="295"/>
      <c r="BK189" s="79"/>
    </row>
    <row r="190" spans="21:63" ht="15">
      <c r="U190" s="432"/>
      <c r="V190" s="427"/>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5"/>
      <c r="AY190" s="295"/>
      <c r="AZ190" s="295"/>
      <c r="BA190" s="295"/>
      <c r="BB190" s="295"/>
      <c r="BE190" s="295"/>
      <c r="BF190" s="295"/>
      <c r="BG190" s="295"/>
      <c r="BH190" s="295"/>
      <c r="BI190" s="295"/>
      <c r="BJ190" s="295"/>
      <c r="BK190" s="79"/>
    </row>
    <row r="191" spans="21:63" ht="15">
      <c r="U191" s="432"/>
      <c r="V191" s="427"/>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5"/>
      <c r="AY191" s="295"/>
      <c r="AZ191" s="295"/>
      <c r="BA191" s="295"/>
      <c r="BB191" s="295"/>
      <c r="BE191" s="295"/>
      <c r="BF191" s="295"/>
      <c r="BG191" s="295"/>
      <c r="BH191" s="295"/>
      <c r="BI191" s="295"/>
      <c r="BJ191" s="295"/>
      <c r="BK191" s="79"/>
    </row>
    <row r="192" spans="21:63" ht="15">
      <c r="U192" s="432"/>
      <c r="V192" s="427"/>
      <c r="AB192" s="295"/>
      <c r="AC192" s="295"/>
      <c r="AD192" s="295"/>
      <c r="AE192" s="295"/>
      <c r="AF192" s="295"/>
      <c r="AG192" s="295"/>
      <c r="AH192" s="295"/>
      <c r="AI192" s="295"/>
      <c r="AJ192" s="295"/>
      <c r="AK192" s="295"/>
      <c r="AL192" s="295"/>
      <c r="AM192" s="295"/>
      <c r="AN192" s="295"/>
      <c r="AO192" s="295"/>
      <c r="AP192" s="295"/>
      <c r="AQ192" s="295"/>
      <c r="AR192" s="295"/>
      <c r="AS192" s="295"/>
      <c r="AT192" s="295"/>
      <c r="AU192" s="295"/>
      <c r="AV192" s="295"/>
      <c r="AW192" s="295"/>
      <c r="AX192" s="295"/>
      <c r="AY192" s="295"/>
      <c r="AZ192" s="295"/>
      <c r="BA192" s="295"/>
      <c r="BB192" s="295"/>
      <c r="BE192" s="295"/>
      <c r="BF192" s="295"/>
      <c r="BG192" s="295"/>
      <c r="BH192" s="295"/>
      <c r="BI192" s="295"/>
      <c r="BJ192" s="295"/>
      <c r="BK192" s="79"/>
    </row>
    <row r="193" spans="21:63" ht="15">
      <c r="U193" s="432"/>
      <c r="V193" s="427"/>
      <c r="AB193" s="295"/>
      <c r="AC193" s="295"/>
      <c r="AD193" s="295"/>
      <c r="AE193" s="295"/>
      <c r="AF193" s="295"/>
      <c r="AG193" s="295"/>
      <c r="AH193" s="295"/>
      <c r="AI193" s="295"/>
      <c r="AJ193" s="295"/>
      <c r="AK193" s="295"/>
      <c r="AL193" s="295"/>
      <c r="AM193" s="295"/>
      <c r="AN193" s="295"/>
      <c r="AO193" s="295"/>
      <c r="AP193" s="295"/>
      <c r="AQ193" s="295"/>
      <c r="AR193" s="295"/>
      <c r="AS193" s="295"/>
      <c r="AT193" s="295"/>
      <c r="AU193" s="295"/>
      <c r="AV193" s="295"/>
      <c r="AW193" s="295"/>
      <c r="AX193" s="295"/>
      <c r="AY193" s="295"/>
      <c r="AZ193" s="295"/>
      <c r="BA193" s="295"/>
      <c r="BB193" s="295"/>
      <c r="BE193" s="295"/>
      <c r="BF193" s="295"/>
      <c r="BG193" s="295"/>
      <c r="BH193" s="295"/>
      <c r="BI193" s="295"/>
      <c r="BJ193" s="295"/>
      <c r="BK193" s="79"/>
    </row>
    <row r="194" spans="22:63" ht="15">
      <c r="V194" s="427"/>
      <c r="AB194" s="295"/>
      <c r="AC194" s="295"/>
      <c r="AD194" s="295"/>
      <c r="AE194" s="295"/>
      <c r="AF194" s="295"/>
      <c r="AG194" s="295"/>
      <c r="AH194" s="295"/>
      <c r="AI194" s="295"/>
      <c r="AJ194" s="295"/>
      <c r="AK194" s="295"/>
      <c r="AL194" s="295"/>
      <c r="AM194" s="295"/>
      <c r="AN194" s="295"/>
      <c r="AO194" s="295"/>
      <c r="AP194" s="295"/>
      <c r="AQ194" s="295"/>
      <c r="AR194" s="295"/>
      <c r="AS194" s="295"/>
      <c r="AT194" s="295"/>
      <c r="AU194" s="295"/>
      <c r="AV194" s="295"/>
      <c r="AW194" s="295"/>
      <c r="AX194" s="295"/>
      <c r="AY194" s="295"/>
      <c r="AZ194" s="295"/>
      <c r="BA194" s="295"/>
      <c r="BB194" s="295"/>
      <c r="BE194" s="295"/>
      <c r="BF194" s="295"/>
      <c r="BG194" s="295"/>
      <c r="BH194" s="295"/>
      <c r="BI194" s="295"/>
      <c r="BJ194" s="295"/>
      <c r="BK194" s="79"/>
    </row>
    <row r="195" spans="18:63" ht="15">
      <c r="R195" s="431"/>
      <c r="U195" s="432"/>
      <c r="AB195" s="295"/>
      <c r="AC195" s="295"/>
      <c r="AD195" s="295"/>
      <c r="AE195" s="295"/>
      <c r="AF195" s="295"/>
      <c r="AG195" s="295"/>
      <c r="AH195" s="295"/>
      <c r="AI195" s="295"/>
      <c r="AJ195" s="295"/>
      <c r="AK195" s="295"/>
      <c r="AL195" s="295"/>
      <c r="AM195" s="295"/>
      <c r="AN195" s="295"/>
      <c r="AO195" s="295"/>
      <c r="AP195" s="295"/>
      <c r="AQ195" s="295"/>
      <c r="AR195" s="295"/>
      <c r="AS195" s="295"/>
      <c r="AT195" s="295"/>
      <c r="AU195" s="295"/>
      <c r="AV195" s="295"/>
      <c r="AW195" s="295"/>
      <c r="AX195" s="295"/>
      <c r="AY195" s="295"/>
      <c r="AZ195" s="295"/>
      <c r="BA195" s="295"/>
      <c r="BB195" s="295"/>
      <c r="BE195" s="295"/>
      <c r="BF195" s="295"/>
      <c r="BG195" s="295"/>
      <c r="BH195" s="295"/>
      <c r="BI195" s="295"/>
      <c r="BJ195" s="295"/>
      <c r="BK195" s="79"/>
    </row>
    <row r="196" spans="18:22" ht="15">
      <c r="R196" s="424"/>
      <c r="U196" s="432"/>
      <c r="V196" s="427"/>
    </row>
    <row r="197" spans="21:22" ht="15">
      <c r="U197" s="432"/>
      <c r="V197" s="427"/>
    </row>
    <row r="198" spans="21:22" ht="15">
      <c r="U198" s="432"/>
      <c r="V198" s="427"/>
    </row>
    <row r="199" spans="21:22" ht="15">
      <c r="U199" s="432"/>
      <c r="V199" s="427"/>
    </row>
    <row r="200" spans="21:22" ht="15">
      <c r="U200" s="432"/>
      <c r="V200" s="427"/>
    </row>
    <row r="201" spans="21:22" ht="15">
      <c r="U201" s="432"/>
      <c r="V201" s="427"/>
    </row>
    <row r="202" spans="21:22" ht="15">
      <c r="U202" s="432"/>
      <c r="V202" s="427"/>
    </row>
    <row r="205" spans="18:21" ht="15">
      <c r="R205" s="431"/>
      <c r="U205" s="432"/>
    </row>
    <row r="206" spans="21:22" ht="15">
      <c r="U206" s="432"/>
      <c r="V206" s="424"/>
    </row>
    <row r="207" spans="21:22" ht="15">
      <c r="U207" s="432"/>
      <c r="V207" s="424"/>
    </row>
    <row r="208" spans="21:22" ht="15">
      <c r="U208" s="432"/>
      <c r="V208" s="424"/>
    </row>
    <row r="209" spans="21:22" ht="15">
      <c r="U209" s="432"/>
      <c r="V209" s="424"/>
    </row>
    <row r="210" spans="21:22" ht="15">
      <c r="U210" s="432"/>
      <c r="V210" s="424"/>
    </row>
    <row r="211" spans="21:22" ht="15">
      <c r="U211" s="432"/>
      <c r="V211" s="424"/>
    </row>
    <row r="212" spans="18:22" ht="15">
      <c r="R212" s="424"/>
      <c r="U212" s="432"/>
      <c r="V212" s="424"/>
    </row>
    <row r="214" ht="15">
      <c r="R214" s="424"/>
    </row>
    <row r="215" spans="18:21" ht="15">
      <c r="R215" s="431"/>
      <c r="U215" s="432"/>
    </row>
    <row r="216" spans="21:22" ht="15">
      <c r="U216" s="432"/>
      <c r="V216" s="424"/>
    </row>
    <row r="217" spans="21:22" ht="15">
      <c r="U217" s="432"/>
      <c r="V217" s="424"/>
    </row>
    <row r="218" spans="21:22" ht="15">
      <c r="U218" s="432"/>
      <c r="V218" s="424"/>
    </row>
    <row r="219" spans="21:22" ht="15">
      <c r="U219" s="432"/>
      <c r="V219" s="424"/>
    </row>
    <row r="220" spans="21:22" ht="15">
      <c r="U220" s="432"/>
      <c r="V220" s="424"/>
    </row>
    <row r="221" spans="21:22" ht="15">
      <c r="U221" s="432"/>
      <c r="V221" s="424"/>
    </row>
    <row r="222" spans="21:22" ht="15">
      <c r="U222" s="432"/>
      <c r="V222" s="424"/>
    </row>
    <row r="223" ht="15">
      <c r="U223" s="424"/>
    </row>
    <row r="224" spans="18:21" ht="15">
      <c r="R224" s="431"/>
      <c r="U224" s="432"/>
    </row>
    <row r="225" spans="21:22" ht="15">
      <c r="U225" s="432"/>
      <c r="V225" s="424"/>
    </row>
    <row r="226" spans="21:22" ht="15">
      <c r="U226" s="432"/>
      <c r="V226" s="424"/>
    </row>
    <row r="227" spans="21:22" ht="15">
      <c r="U227" s="432"/>
      <c r="V227" s="424"/>
    </row>
    <row r="228" spans="21:22" ht="15">
      <c r="U228" s="432"/>
      <c r="V228" s="424"/>
    </row>
    <row r="229" spans="21:22" ht="15">
      <c r="U229" s="432"/>
      <c r="V229" s="424"/>
    </row>
    <row r="230" spans="21:22" ht="15">
      <c r="U230" s="432"/>
      <c r="V230" s="424"/>
    </row>
    <row r="231" spans="21:22" ht="15">
      <c r="U231" s="432"/>
      <c r="V231" s="424"/>
    </row>
    <row r="233" spans="18:21" ht="15">
      <c r="R233" s="431"/>
      <c r="U233" s="432"/>
    </row>
    <row r="234" spans="21:22" ht="15">
      <c r="U234" s="432"/>
      <c r="V234" s="424"/>
    </row>
    <row r="235" spans="21:22" ht="15">
      <c r="U235" s="432"/>
      <c r="V235" s="424"/>
    </row>
    <row r="236" spans="21:22" ht="15">
      <c r="U236" s="432"/>
      <c r="V236" s="424"/>
    </row>
    <row r="237" spans="21:22" ht="15">
      <c r="U237" s="432"/>
      <c r="V237" s="424"/>
    </row>
    <row r="238" spans="21:22" ht="15">
      <c r="U238" s="432"/>
      <c r="V238" s="424"/>
    </row>
    <row r="239" spans="21:22" ht="15">
      <c r="U239" s="432"/>
      <c r="V239" s="424"/>
    </row>
    <row r="240" spans="21:22" ht="15">
      <c r="U240" s="432"/>
      <c r="V240" s="424"/>
    </row>
    <row r="241" spans="21:22" ht="15">
      <c r="U241" s="432"/>
      <c r="V241" s="424"/>
    </row>
    <row r="242" spans="21:22" ht="15">
      <c r="U242" s="432"/>
      <c r="V242" s="424"/>
    </row>
    <row r="243" spans="21:22" ht="15">
      <c r="U243" s="424"/>
      <c r="V243" s="427"/>
    </row>
    <row r="244" spans="21:22" ht="15">
      <c r="U244" s="424"/>
      <c r="V244" s="427"/>
    </row>
    <row r="245" spans="18:22" ht="15">
      <c r="R245" s="431"/>
      <c r="U245" s="424"/>
      <c r="V245" s="427"/>
    </row>
    <row r="246" spans="21:22" ht="15">
      <c r="U246" s="424"/>
      <c r="V246" s="427"/>
    </row>
    <row r="247" spans="21:22" ht="15">
      <c r="U247" s="424"/>
      <c r="V247" s="427"/>
    </row>
    <row r="248" spans="21:22" ht="15">
      <c r="U248" s="424"/>
      <c r="V248" s="427"/>
    </row>
    <row r="249" spans="21:22" ht="15">
      <c r="U249" s="424"/>
      <c r="V249" s="427"/>
    </row>
    <row r="250" spans="21:22" ht="15">
      <c r="U250" s="424"/>
      <c r="V250" s="427"/>
    </row>
    <row r="251" spans="21:22" ht="15">
      <c r="U251" s="432"/>
      <c r="V251" s="424"/>
    </row>
    <row r="252" spans="21:22" ht="15">
      <c r="U252" s="432"/>
      <c r="V252" s="424"/>
    </row>
    <row r="253" spans="21:22" ht="15">
      <c r="U253" s="424"/>
      <c r="V253" s="427"/>
    </row>
    <row r="254" spans="21:22" ht="15">
      <c r="U254" s="424"/>
      <c r="V254" s="427"/>
    </row>
    <row r="255" spans="18:22" ht="15">
      <c r="R255" s="431"/>
      <c r="U255" s="424"/>
      <c r="V255" s="427"/>
    </row>
    <row r="256" spans="21:22" ht="15">
      <c r="U256" s="424"/>
      <c r="V256" s="427"/>
    </row>
    <row r="257" spans="21:22" ht="15">
      <c r="U257" s="424"/>
      <c r="V257" s="427"/>
    </row>
    <row r="258" spans="21:22" ht="15">
      <c r="U258" s="424"/>
      <c r="V258" s="427"/>
    </row>
    <row r="259" spans="21:22" ht="15">
      <c r="U259" s="424"/>
      <c r="V259" s="427"/>
    </row>
    <row r="260" spans="21:22" ht="15">
      <c r="U260" s="424"/>
      <c r="V260" s="427"/>
    </row>
    <row r="261" spans="21:22" ht="15">
      <c r="U261" s="432"/>
      <c r="V261" s="424"/>
    </row>
    <row r="262" spans="21:22" ht="15">
      <c r="U262" s="432"/>
      <c r="V262" s="424"/>
    </row>
    <row r="265" spans="18:21" ht="15">
      <c r="R265" s="431"/>
      <c r="U265" s="432"/>
    </row>
    <row r="266" spans="18:22" ht="15">
      <c r="R266" s="431"/>
      <c r="U266" s="432"/>
      <c r="V266" s="424"/>
    </row>
    <row r="267" spans="18:22" ht="15">
      <c r="R267" s="431"/>
      <c r="U267" s="432"/>
      <c r="V267" s="424"/>
    </row>
    <row r="268" spans="18:22" ht="15">
      <c r="R268" s="431"/>
      <c r="U268" s="432"/>
      <c r="V268" s="424"/>
    </row>
    <row r="269" spans="18:22" ht="15">
      <c r="R269" s="431"/>
      <c r="U269" s="432"/>
      <c r="V269" s="424"/>
    </row>
    <row r="270" spans="18:22" ht="15">
      <c r="R270" s="431"/>
      <c r="U270" s="432"/>
      <c r="V270" s="424"/>
    </row>
    <row r="271" spans="18:22" ht="15">
      <c r="R271" s="431"/>
      <c r="U271" s="432"/>
      <c r="V271" s="424"/>
    </row>
    <row r="272" spans="18:22" ht="15">
      <c r="R272" s="431"/>
      <c r="U272" s="432"/>
      <c r="V272" s="424"/>
    </row>
    <row r="273" ht="15">
      <c r="R273" s="431"/>
    </row>
    <row r="274" ht="15">
      <c r="R274" s="431"/>
    </row>
    <row r="275" spans="18:21" ht="15">
      <c r="R275" s="431"/>
      <c r="U275" s="432"/>
    </row>
    <row r="276" spans="18:22" ht="15">
      <c r="R276" s="431"/>
      <c r="U276" s="432"/>
      <c r="V276" s="424"/>
    </row>
    <row r="277" spans="18:22" ht="15">
      <c r="R277" s="431"/>
      <c r="U277" s="432"/>
      <c r="V277" s="424"/>
    </row>
    <row r="278" spans="18:22" ht="15">
      <c r="R278" s="431"/>
      <c r="U278" s="432"/>
      <c r="V278" s="424"/>
    </row>
    <row r="279" spans="18:22" ht="15">
      <c r="R279" s="431"/>
      <c r="U279" s="432"/>
      <c r="V279" s="424"/>
    </row>
    <row r="280" spans="18:22" ht="15">
      <c r="R280" s="431"/>
      <c r="U280" s="432"/>
      <c r="V280" s="424"/>
    </row>
    <row r="281" spans="18:22" ht="15">
      <c r="R281" s="431"/>
      <c r="U281" s="432"/>
      <c r="V281" s="424"/>
    </row>
    <row r="282" spans="18:22" ht="15">
      <c r="R282" s="431"/>
      <c r="U282" s="432"/>
      <c r="V282" s="424"/>
    </row>
    <row r="283" ht="15">
      <c r="R283" s="431"/>
    </row>
    <row r="284" ht="15">
      <c r="R284" s="431"/>
    </row>
    <row r="285" spans="18:21" ht="15">
      <c r="R285" s="431"/>
      <c r="U285" s="432"/>
    </row>
    <row r="286" spans="18:22" ht="15">
      <c r="R286" s="431"/>
      <c r="U286" s="432"/>
      <c r="V286" s="424"/>
    </row>
    <row r="287" spans="18:22" ht="15">
      <c r="R287" s="431"/>
      <c r="U287" s="432"/>
      <c r="V287" s="424"/>
    </row>
    <row r="288" spans="18:22" ht="15">
      <c r="R288" s="431"/>
      <c r="U288" s="432"/>
      <c r="V288" s="424"/>
    </row>
    <row r="289" spans="18:22" ht="15">
      <c r="R289" s="431"/>
      <c r="U289" s="432"/>
      <c r="V289" s="424"/>
    </row>
    <row r="290" spans="18:22" ht="15">
      <c r="R290" s="431"/>
      <c r="U290" s="432"/>
      <c r="V290" s="424"/>
    </row>
    <row r="291" spans="18:22" ht="15">
      <c r="R291" s="431"/>
      <c r="U291" s="432"/>
      <c r="V291" s="424"/>
    </row>
    <row r="292" spans="18:22" ht="15">
      <c r="R292" s="431"/>
      <c r="U292" s="432"/>
      <c r="V292" s="424"/>
    </row>
    <row r="293" ht="15">
      <c r="R293" s="431"/>
    </row>
    <row r="294" ht="15">
      <c r="R294" s="431"/>
    </row>
    <row r="295" spans="18:21" ht="15">
      <c r="R295" s="431"/>
      <c r="U295" s="432"/>
    </row>
    <row r="296" spans="21:22" ht="15">
      <c r="U296" s="432"/>
      <c r="V296" s="424"/>
    </row>
    <row r="297" spans="21:22" ht="15">
      <c r="U297" s="432"/>
      <c r="V297" s="424"/>
    </row>
    <row r="298" spans="21:22" ht="15">
      <c r="U298" s="432"/>
      <c r="V298" s="424"/>
    </row>
    <row r="299" spans="21:22" ht="15">
      <c r="U299" s="432"/>
      <c r="V299" s="424"/>
    </row>
    <row r="300" spans="21:22" ht="15">
      <c r="U300" s="432"/>
      <c r="V300" s="424"/>
    </row>
    <row r="301" spans="21:22" ht="15">
      <c r="U301" s="432"/>
      <c r="V301" s="424"/>
    </row>
    <row r="302" spans="21:22" ht="15">
      <c r="U302" s="432"/>
      <c r="V302" s="424"/>
    </row>
    <row r="305" spans="18:21" ht="15">
      <c r="R305" s="431"/>
      <c r="U305" s="432"/>
    </row>
    <row r="306" spans="21:22" ht="15">
      <c r="U306" s="432"/>
      <c r="V306" s="424"/>
    </row>
    <row r="307" spans="21:22" ht="15">
      <c r="U307" s="432"/>
      <c r="V307" s="424"/>
    </row>
    <row r="308" spans="21:22" ht="15">
      <c r="U308" s="432"/>
      <c r="V308" s="424"/>
    </row>
    <row r="309" spans="21:22" ht="15">
      <c r="U309" s="432"/>
      <c r="V309" s="424"/>
    </row>
    <row r="310" spans="21:22" ht="15">
      <c r="U310" s="432"/>
      <c r="V310" s="424"/>
    </row>
    <row r="311" spans="21:22" ht="15">
      <c r="U311" s="432"/>
      <c r="V311" s="424"/>
    </row>
    <row r="312" spans="21:22" ht="15">
      <c r="U312" s="432"/>
      <c r="V312" s="424"/>
    </row>
    <row r="314" spans="18:21" ht="15">
      <c r="R314" s="431"/>
      <c r="U314" s="432"/>
    </row>
    <row r="315" spans="21:22" ht="15">
      <c r="U315" s="432"/>
      <c r="V315" s="424"/>
    </row>
    <row r="316" spans="21:22" ht="15">
      <c r="U316" s="432"/>
      <c r="V316" s="424"/>
    </row>
    <row r="317" spans="21:22" ht="15">
      <c r="U317" s="432"/>
      <c r="V317" s="424"/>
    </row>
    <row r="318" spans="21:22" ht="15">
      <c r="U318" s="432"/>
      <c r="V318" s="424"/>
    </row>
    <row r="319" spans="21:22" ht="15">
      <c r="U319" s="432"/>
      <c r="V319" s="424"/>
    </row>
    <row r="320" spans="21:22" ht="15">
      <c r="U320" s="432"/>
      <c r="V320" s="424"/>
    </row>
    <row r="321" spans="21:22" ht="15">
      <c r="U321" s="432"/>
      <c r="V321" s="424"/>
    </row>
    <row r="324" spans="18:21" ht="15">
      <c r="R324" s="431"/>
      <c r="U324" s="432"/>
    </row>
    <row r="325" spans="21:22" ht="15">
      <c r="U325" s="432"/>
      <c r="V325" s="424"/>
    </row>
    <row r="326" spans="21:22" ht="15">
      <c r="U326" s="432"/>
      <c r="V326" s="424"/>
    </row>
    <row r="327" spans="21:22" ht="15">
      <c r="U327" s="432"/>
      <c r="V327" s="424"/>
    </row>
    <row r="328" spans="21:22" ht="15">
      <c r="U328" s="432"/>
      <c r="V328" s="424"/>
    </row>
    <row r="329" spans="21:22" ht="15">
      <c r="U329" s="432"/>
      <c r="V329" s="424"/>
    </row>
    <row r="330" spans="21:22" ht="15">
      <c r="U330" s="432"/>
      <c r="V330" s="424"/>
    </row>
    <row r="331" spans="21:22" ht="15">
      <c r="U331" s="432"/>
      <c r="V331" s="424"/>
    </row>
    <row r="334" ht="15">
      <c r="U334" s="432"/>
    </row>
    <row r="335" spans="21:22" ht="15">
      <c r="U335" s="432"/>
      <c r="V335" s="424"/>
    </row>
    <row r="336" spans="21:22" ht="15">
      <c r="U336" s="432"/>
      <c r="V336" s="424"/>
    </row>
    <row r="337" spans="21:22" ht="15">
      <c r="U337" s="432"/>
      <c r="V337" s="424"/>
    </row>
    <row r="338" spans="21:22" ht="15">
      <c r="U338" s="432"/>
      <c r="V338" s="424"/>
    </row>
    <row r="339" spans="21:22" ht="15">
      <c r="U339" s="432"/>
      <c r="V339" s="424"/>
    </row>
    <row r="340" spans="21:22" ht="15">
      <c r="U340" s="432"/>
      <c r="V340" s="424"/>
    </row>
    <row r="341" spans="21:22" ht="15">
      <c r="U341" s="432"/>
      <c r="V341" s="424"/>
    </row>
    <row r="343" ht="15">
      <c r="U343" s="434"/>
    </row>
    <row r="344" spans="19:20" ht="15">
      <c r="S344" s="432"/>
      <c r="T344" s="434"/>
    </row>
    <row r="345" spans="19:20" ht="15">
      <c r="S345" s="432"/>
      <c r="T345" s="434"/>
    </row>
    <row r="346" spans="19:20" ht="15">
      <c r="S346" s="432"/>
      <c r="T346" s="434"/>
    </row>
    <row r="347" spans="19:20" ht="15">
      <c r="S347" s="432"/>
      <c r="T347" s="434"/>
    </row>
    <row r="348" spans="19:20" ht="15">
      <c r="S348" s="432"/>
      <c r="T348" s="434"/>
    </row>
    <row r="349" spans="19:20" ht="15">
      <c r="S349" s="432"/>
      <c r="T349" s="434"/>
    </row>
    <row r="350" ht="15">
      <c r="S350" s="432"/>
    </row>
    <row r="352" ht="15">
      <c r="U352" s="424"/>
    </row>
    <row r="354" ht="15">
      <c r="U354" s="434"/>
    </row>
    <row r="355" ht="15">
      <c r="U355" s="434"/>
    </row>
    <row r="356" ht="15">
      <c r="U356" s="434"/>
    </row>
    <row r="357" spans="21:22" ht="15">
      <c r="U357" s="434"/>
      <c r="V357" s="435"/>
    </row>
    <row r="358" spans="21:22" ht="15">
      <c r="U358" s="434"/>
      <c r="V358" s="435"/>
    </row>
    <row r="359" spans="21:22" ht="15">
      <c r="U359" s="434"/>
      <c r="V359" s="435"/>
    </row>
    <row r="360" spans="21:22" ht="15">
      <c r="U360" s="434"/>
      <c r="V360" s="435"/>
    </row>
    <row r="361" spans="21:22" ht="15">
      <c r="U361" s="434"/>
      <c r="V361" s="435"/>
    </row>
    <row r="362" spans="21:22" ht="15">
      <c r="U362" s="434"/>
      <c r="V362" s="435"/>
    </row>
    <row r="363" spans="21:22" ht="15">
      <c r="U363" s="434"/>
      <c r="V363" s="435"/>
    </row>
    <row r="365" ht="15">
      <c r="X365" s="434"/>
    </row>
    <row r="366" ht="15">
      <c r="X366" s="434"/>
    </row>
    <row r="367" ht="15">
      <c r="X367" s="434"/>
    </row>
    <row r="368" ht="15">
      <c r="X368" s="434"/>
    </row>
    <row r="369" ht="15">
      <c r="X369" s="434"/>
    </row>
    <row r="370" ht="15">
      <c r="X370" s="434"/>
    </row>
    <row r="371" ht="15">
      <c r="X371" s="434"/>
    </row>
    <row r="372" ht="15">
      <c r="X372" s="434"/>
    </row>
    <row r="373" ht="15">
      <c r="X373" s="434"/>
    </row>
    <row r="374" ht="15">
      <c r="X374" s="434"/>
    </row>
    <row r="375" ht="15">
      <c r="X375" s="434"/>
    </row>
    <row r="376" ht="15">
      <c r="X376" s="434"/>
    </row>
    <row r="377" ht="15.75" thickBot="1"/>
    <row r="378" spans="19:20" ht="15.75" thickBot="1">
      <c r="S378" s="436"/>
      <c r="T378" s="437"/>
    </row>
    <row r="379" spans="20:25" ht="15">
      <c r="T379" s="437"/>
      <c r="V379" s="424"/>
      <c r="X379" s="432"/>
      <c r="Y379" s="420"/>
    </row>
    <row r="380" spans="20:25" ht="15">
      <c r="T380" s="437"/>
      <c r="V380" s="424"/>
      <c r="X380" s="432"/>
      <c r="Y380" s="420"/>
    </row>
    <row r="381" spans="20:25" ht="15">
      <c r="T381" s="437"/>
      <c r="V381" s="424"/>
      <c r="X381" s="432"/>
      <c r="Y381" s="420"/>
    </row>
    <row r="382" spans="20:25" ht="15">
      <c r="T382" s="437"/>
      <c r="V382" s="424"/>
      <c r="X382" s="432"/>
      <c r="Y382" s="420"/>
    </row>
    <row r="383" spans="20:25" ht="15">
      <c r="T383" s="437"/>
      <c r="V383" s="424"/>
      <c r="X383" s="432"/>
      <c r="Y383" s="420"/>
    </row>
    <row r="384" spans="20:25" ht="15">
      <c r="T384" s="437"/>
      <c r="V384" s="424"/>
      <c r="X384" s="432"/>
      <c r="Y384" s="420"/>
    </row>
    <row r="385" ht="15">
      <c r="T385" s="437"/>
    </row>
    <row r="386" spans="24:25" ht="15">
      <c r="X386" s="420"/>
      <c r="Y386" s="420"/>
    </row>
    <row r="387" spans="24:25" ht="15">
      <c r="X387" s="420"/>
      <c r="Y387" s="420"/>
    </row>
    <row r="388" spans="24:25" ht="15">
      <c r="X388" s="420"/>
      <c r="Y388" s="420"/>
    </row>
    <row r="389" spans="20:25" ht="15">
      <c r="T389" s="437"/>
      <c r="U389" s="424"/>
      <c r="X389" s="420"/>
      <c r="Y389" s="420"/>
    </row>
    <row r="390" spans="20:25" ht="15">
      <c r="T390" s="437"/>
      <c r="U390" s="424"/>
      <c r="X390" s="420"/>
      <c r="Y390" s="420"/>
    </row>
    <row r="391" spans="20:25" ht="15">
      <c r="T391" s="437"/>
      <c r="U391" s="424"/>
      <c r="X391" s="420"/>
      <c r="Y391" s="420"/>
    </row>
    <row r="392" spans="20:21" ht="15">
      <c r="T392" s="437"/>
      <c r="U392" s="424"/>
    </row>
    <row r="393" spans="20:21" ht="15">
      <c r="T393" s="437"/>
      <c r="U393" s="424"/>
    </row>
    <row r="394" spans="20:23" ht="15">
      <c r="T394" s="437"/>
      <c r="U394" s="424"/>
      <c r="W394" s="438"/>
    </row>
    <row r="395" ht="15">
      <c r="T395" s="437"/>
    </row>
    <row r="401" ht="15">
      <c r="V401" s="438"/>
    </row>
    <row r="403" ht="15.75" thickBot="1"/>
    <row r="404" ht="15.75" thickBot="1">
      <c r="V404" s="439"/>
    </row>
  </sheetData>
  <sheetProtection password="C61F" sheet="1"/>
  <autoFilter ref="A15:AA127"/>
  <mergeCells count="166">
    <mergeCell ref="Y130:Y145"/>
    <mergeCell ref="Z130:Z139"/>
    <mergeCell ref="V112:V127"/>
    <mergeCell ref="W112:W127"/>
    <mergeCell ref="X112:X127"/>
    <mergeCell ref="Y112:Y127"/>
    <mergeCell ref="Z112:Z121"/>
    <mergeCell ref="AA112:AA127"/>
    <mergeCell ref="P112:P127"/>
    <mergeCell ref="Q112:Q127"/>
    <mergeCell ref="R112:R127"/>
    <mergeCell ref="S112:S127"/>
    <mergeCell ref="T112:T127"/>
    <mergeCell ref="U112:U127"/>
    <mergeCell ref="H112:H127"/>
    <mergeCell ref="I112:I127"/>
    <mergeCell ref="J112:J127"/>
    <mergeCell ref="M112:M127"/>
    <mergeCell ref="N112:N127"/>
    <mergeCell ref="O112:O127"/>
    <mergeCell ref="V96:V111"/>
    <mergeCell ref="W96:W111"/>
    <mergeCell ref="X96:X111"/>
    <mergeCell ref="Y96:Y111"/>
    <mergeCell ref="Z96:Z111"/>
    <mergeCell ref="AA96:AA111"/>
    <mergeCell ref="P96:P111"/>
    <mergeCell ref="Q96:Q111"/>
    <mergeCell ref="R96:R111"/>
    <mergeCell ref="S96:S111"/>
    <mergeCell ref="T96:T111"/>
    <mergeCell ref="U96:U111"/>
    <mergeCell ref="H96:H111"/>
    <mergeCell ref="I96:I111"/>
    <mergeCell ref="J96:J111"/>
    <mergeCell ref="M96:M111"/>
    <mergeCell ref="N96:N111"/>
    <mergeCell ref="O96:O111"/>
    <mergeCell ref="V80:V95"/>
    <mergeCell ref="W80:W95"/>
    <mergeCell ref="X80:X95"/>
    <mergeCell ref="Y80:Y95"/>
    <mergeCell ref="Z80:Z95"/>
    <mergeCell ref="AA80:AA95"/>
    <mergeCell ref="P80:P95"/>
    <mergeCell ref="Q80:Q95"/>
    <mergeCell ref="R80:R95"/>
    <mergeCell ref="S80:S95"/>
    <mergeCell ref="T80:T95"/>
    <mergeCell ref="U80:U95"/>
    <mergeCell ref="H80:H95"/>
    <mergeCell ref="I80:I95"/>
    <mergeCell ref="K80:K95"/>
    <mergeCell ref="M80:M95"/>
    <mergeCell ref="N80:N95"/>
    <mergeCell ref="O80:O95"/>
    <mergeCell ref="V64:V79"/>
    <mergeCell ref="W64:W79"/>
    <mergeCell ref="X64:X79"/>
    <mergeCell ref="Y64:Y79"/>
    <mergeCell ref="Z64:Z79"/>
    <mergeCell ref="AA64:AA79"/>
    <mergeCell ref="P64:P79"/>
    <mergeCell ref="Q64:Q79"/>
    <mergeCell ref="R64:R79"/>
    <mergeCell ref="S64:S79"/>
    <mergeCell ref="T64:T79"/>
    <mergeCell ref="U64:U79"/>
    <mergeCell ref="X48:X63"/>
    <mergeCell ref="Y48:Y63"/>
    <mergeCell ref="Z48:Z63"/>
    <mergeCell ref="AA48:AA63"/>
    <mergeCell ref="H64:H79"/>
    <mergeCell ref="I64:I79"/>
    <mergeCell ref="K64:K79"/>
    <mergeCell ref="M64:M79"/>
    <mergeCell ref="N64:N79"/>
    <mergeCell ref="O64:O79"/>
    <mergeCell ref="R48:R63"/>
    <mergeCell ref="S48:S63"/>
    <mergeCell ref="T48:T63"/>
    <mergeCell ref="U48:U63"/>
    <mergeCell ref="V48:V63"/>
    <mergeCell ref="W48:W63"/>
    <mergeCell ref="AA32:AA47"/>
    <mergeCell ref="H48:H63"/>
    <mergeCell ref="I48:I63"/>
    <mergeCell ref="J48:J63"/>
    <mergeCell ref="K48:K63"/>
    <mergeCell ref="M48:M63"/>
    <mergeCell ref="N48:N63"/>
    <mergeCell ref="O48:O63"/>
    <mergeCell ref="P48:P63"/>
    <mergeCell ref="Q48:Q63"/>
    <mergeCell ref="U32:U47"/>
    <mergeCell ref="V32:V47"/>
    <mergeCell ref="W32:W47"/>
    <mergeCell ref="X32:X47"/>
    <mergeCell ref="Y32:Y47"/>
    <mergeCell ref="Z32:Z47"/>
    <mergeCell ref="O32:O47"/>
    <mergeCell ref="P32:P47"/>
    <mergeCell ref="Q32:Q47"/>
    <mergeCell ref="R32:R47"/>
    <mergeCell ref="S32:S47"/>
    <mergeCell ref="T32:T47"/>
    <mergeCell ref="Y16:Y31"/>
    <mergeCell ref="Z16:Z31"/>
    <mergeCell ref="AA16:AA31"/>
    <mergeCell ref="H32:H47"/>
    <mergeCell ref="I32:I47"/>
    <mergeCell ref="J32:J47"/>
    <mergeCell ref="K32:K47"/>
    <mergeCell ref="L32:L47"/>
    <mergeCell ref="M32:M47"/>
    <mergeCell ref="N32:N47"/>
    <mergeCell ref="S16:S31"/>
    <mergeCell ref="T16:T31"/>
    <mergeCell ref="U16:U31"/>
    <mergeCell ref="V16:V31"/>
    <mergeCell ref="W16:W31"/>
    <mergeCell ref="X16:X31"/>
    <mergeCell ref="M16:M31"/>
    <mergeCell ref="N16:N31"/>
    <mergeCell ref="O16:O31"/>
    <mergeCell ref="P16:P31"/>
    <mergeCell ref="Q16:Q31"/>
    <mergeCell ref="R16:R31"/>
    <mergeCell ref="AU14:AV14"/>
    <mergeCell ref="AX14:AZ14"/>
    <mergeCell ref="BK14:BL14"/>
    <mergeCell ref="BM14:BN14"/>
    <mergeCell ref="BO14:BP14"/>
    <mergeCell ref="H16:H31"/>
    <mergeCell ref="I16:I31"/>
    <mergeCell ref="J16:J31"/>
    <mergeCell ref="K16:K31"/>
    <mergeCell ref="L16:L31"/>
    <mergeCell ref="AC14:AD14"/>
    <mergeCell ref="AF14:AG14"/>
    <mergeCell ref="AI14:AJ14"/>
    <mergeCell ref="AL14:AM14"/>
    <mergeCell ref="AO14:AP14"/>
    <mergeCell ref="AR14:AS14"/>
    <mergeCell ref="W14:W15"/>
    <mergeCell ref="X14:X15"/>
    <mergeCell ref="Y14:Y15"/>
    <mergeCell ref="Z14:Z15"/>
    <mergeCell ref="AA14:AA15"/>
    <mergeCell ref="AB14:AB15"/>
    <mergeCell ref="AO1:AS8"/>
    <mergeCell ref="AU1:AX8"/>
    <mergeCell ref="G14:G15"/>
    <mergeCell ref="H14:H15"/>
    <mergeCell ref="I14:I15"/>
    <mergeCell ref="J14:L14"/>
    <mergeCell ref="O14:P14"/>
    <mergeCell ref="Q14:R14"/>
    <mergeCell ref="S14:T14"/>
    <mergeCell ref="U14:V14"/>
    <mergeCell ref="A1:D8"/>
    <mergeCell ref="E1:N8"/>
    <mergeCell ref="O1:R8"/>
    <mergeCell ref="S1:U8"/>
    <mergeCell ref="W1:Y8"/>
    <mergeCell ref="Z1:AM8"/>
  </mergeCells>
  <conditionalFormatting sqref="Q128:T128 BK128:BP128">
    <cfRule type="cellIs" priority="2" dxfId="2" operator="notEqual" stopIfTrue="1">
      <formula>#REF!</formula>
    </cfRule>
  </conditionalFormatting>
  <conditionalFormatting sqref="Q16:V127">
    <cfRule type="cellIs" priority="1" dxfId="3" operator="notEqual" stopIfTrue="1">
      <formula>BK16</formula>
    </cfRule>
  </conditionalFormatting>
  <dataValidations count="1">
    <dataValidation type="whole" allowBlank="1" showInputMessage="1" showErrorMessage="1" sqref="AC62:AW127 AC16:AY60 AX61:AY127 AZ61:AZ62">
      <formula1>0</formula1>
      <formula2>99999999999</formula2>
    </dataValidation>
  </dataValidation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Hoja3"/>
  <dimension ref="A1:BC55"/>
  <sheetViews>
    <sheetView showGridLines="0" tabSelected="1" zoomScale="85" zoomScaleNormal="85" zoomScalePageLayoutView="0" workbookViewId="0" topLeftCell="D1">
      <selection activeCell="F48" sqref="F48"/>
    </sheetView>
  </sheetViews>
  <sheetFormatPr defaultColWidth="11.421875" defaultRowHeight="119.25" customHeight="1" outlineLevelRow="2"/>
  <cols>
    <col min="1" max="2" width="8.00390625" style="3" hidden="1" customWidth="1"/>
    <col min="3" max="3" width="10.140625" style="3" hidden="1" customWidth="1"/>
    <col min="4" max="4" width="27.7109375" style="3" customWidth="1"/>
    <col min="5" max="5" width="7.57421875" style="3" bestFit="1" customWidth="1"/>
    <col min="6" max="6" width="59.7109375" style="3" customWidth="1"/>
    <col min="7" max="7" width="11.421875" style="3" customWidth="1"/>
    <col min="8" max="8" width="9.00390625" style="3" customWidth="1"/>
    <col min="9" max="9" width="10.28125" style="3" customWidth="1"/>
    <col min="10" max="10" width="45.7109375" style="3" customWidth="1"/>
    <col min="11" max="11" width="11.421875" style="3" customWidth="1"/>
    <col min="12" max="12" width="14.00390625" style="444" customWidth="1"/>
    <col min="13" max="13" width="18.421875" style="3" customWidth="1"/>
    <col min="14" max="14" width="26.140625" style="295" customWidth="1"/>
    <col min="15" max="15" width="19.00390625" style="3" customWidth="1"/>
    <col min="16" max="16" width="16.7109375" style="3" customWidth="1"/>
    <col min="17" max="17" width="22.00390625" style="3" bestFit="1" customWidth="1"/>
    <col min="18" max="18" width="17.8515625" style="3" bestFit="1" customWidth="1"/>
    <col min="19" max="19" width="39.57421875" style="3" customWidth="1"/>
    <col min="20" max="20" width="30.57421875" style="3" customWidth="1"/>
    <col min="21" max="21" width="19.421875" style="3" customWidth="1"/>
    <col min="22" max="22" width="19.8515625" style="3" customWidth="1"/>
    <col min="23" max="23" width="9.7109375" style="3" customWidth="1"/>
    <col min="24" max="25" width="15.7109375" style="3" customWidth="1"/>
    <col min="26" max="26" width="9.7109375" style="3" customWidth="1"/>
    <col min="27" max="28" width="15.7109375" style="3" customWidth="1"/>
    <col min="29" max="29" width="9.7109375" style="3" customWidth="1"/>
    <col min="30" max="31" width="15.7109375" style="3" customWidth="1"/>
    <col min="32" max="32" width="9.7109375" style="3" customWidth="1"/>
    <col min="33" max="34" width="15.7109375" style="3" customWidth="1"/>
    <col min="35" max="35" width="9.7109375" style="3" customWidth="1"/>
    <col min="36" max="37" width="15.7109375" style="3" customWidth="1"/>
    <col min="38" max="38" width="9.7109375" style="3" customWidth="1"/>
    <col min="39" max="40" width="15.7109375" style="3" customWidth="1"/>
    <col min="41" max="41" width="9.7109375" style="3" customWidth="1"/>
    <col min="42" max="43" width="15.7109375" style="3" customWidth="1"/>
    <col min="44" max="44" width="9.7109375" style="3" customWidth="1"/>
    <col min="45" max="46" width="15.7109375" style="3" customWidth="1"/>
    <col min="47" max="47" width="9.7109375" style="3" customWidth="1"/>
    <col min="48" max="49" width="14.8515625" style="3" customWidth="1"/>
    <col min="50" max="50" width="13.8515625" style="3" customWidth="1"/>
    <col min="51" max="51" width="17.7109375" style="298" customWidth="1"/>
    <col min="52" max="52" width="14.28125" style="3" bestFit="1" customWidth="1"/>
    <col min="53" max="53" width="13.421875" style="3" customWidth="1"/>
    <col min="54" max="54" width="15.57421875" style="3" customWidth="1"/>
    <col min="55" max="55" width="14.00390625" style="3" customWidth="1"/>
    <col min="56" max="16384" width="11.421875" style="3" customWidth="1"/>
  </cols>
  <sheetData>
    <row r="1" spans="1:51" s="256" customFormat="1" ht="21.75" customHeight="1">
      <c r="A1" s="247"/>
      <c r="B1" s="248"/>
      <c r="C1" s="250"/>
      <c r="D1" s="251" t="s">
        <v>251</v>
      </c>
      <c r="E1" s="252"/>
      <c r="F1" s="252"/>
      <c r="G1" s="252"/>
      <c r="H1" s="252"/>
      <c r="I1" s="253"/>
      <c r="J1" s="244" t="s">
        <v>159</v>
      </c>
      <c r="K1" s="245"/>
      <c r="L1" s="245"/>
      <c r="M1" s="246"/>
      <c r="N1" s="251"/>
      <c r="O1" s="253"/>
      <c r="P1" s="251"/>
      <c r="Q1" s="252"/>
      <c r="R1" s="253"/>
      <c r="S1" s="272" t="s">
        <v>252</v>
      </c>
      <c r="T1" s="273"/>
      <c r="U1" s="273"/>
      <c r="V1" s="273"/>
      <c r="W1" s="273"/>
      <c r="X1" s="273"/>
      <c r="Y1" s="273"/>
      <c r="Z1" s="273"/>
      <c r="AA1" s="274"/>
      <c r="AB1" s="244" t="s">
        <v>159</v>
      </c>
      <c r="AC1" s="245"/>
      <c r="AD1" s="245"/>
      <c r="AE1" s="246"/>
      <c r="AF1" s="441"/>
      <c r="AG1" s="441"/>
      <c r="AH1" s="251"/>
      <c r="AI1" s="252"/>
      <c r="AJ1" s="253"/>
      <c r="AK1" s="272" t="s">
        <v>253</v>
      </c>
      <c r="AL1" s="273"/>
      <c r="AM1" s="273"/>
      <c r="AN1" s="273"/>
      <c r="AO1" s="273"/>
      <c r="AP1" s="273"/>
      <c r="AQ1" s="273"/>
      <c r="AR1" s="274"/>
      <c r="AS1" s="244" t="s">
        <v>159</v>
      </c>
      <c r="AT1" s="245"/>
      <c r="AU1" s="245"/>
      <c r="AV1" s="246"/>
      <c r="AW1" s="247"/>
      <c r="AX1" s="248"/>
      <c r="AY1" s="250"/>
    </row>
    <row r="2" spans="1:51" s="256" customFormat="1" ht="21.75" customHeight="1">
      <c r="A2" s="268"/>
      <c r="B2" s="269"/>
      <c r="C2" s="271"/>
      <c r="D2" s="272"/>
      <c r="E2" s="273"/>
      <c r="F2" s="273"/>
      <c r="G2" s="273"/>
      <c r="H2" s="273"/>
      <c r="I2" s="274"/>
      <c r="J2" s="265"/>
      <c r="K2" s="266"/>
      <c r="L2" s="266"/>
      <c r="M2" s="267"/>
      <c r="N2" s="272"/>
      <c r="O2" s="274"/>
      <c r="P2" s="272"/>
      <c r="Q2" s="273"/>
      <c r="R2" s="274"/>
      <c r="S2" s="272"/>
      <c r="T2" s="273"/>
      <c r="U2" s="273"/>
      <c r="V2" s="273"/>
      <c r="W2" s="273"/>
      <c r="X2" s="273"/>
      <c r="Y2" s="273"/>
      <c r="Z2" s="273"/>
      <c r="AA2" s="274"/>
      <c r="AB2" s="265"/>
      <c r="AC2" s="266"/>
      <c r="AD2" s="266"/>
      <c r="AE2" s="267"/>
      <c r="AF2" s="442"/>
      <c r="AG2" s="442"/>
      <c r="AH2" s="272"/>
      <c r="AI2" s="273"/>
      <c r="AJ2" s="274"/>
      <c r="AK2" s="272"/>
      <c r="AL2" s="273"/>
      <c r="AM2" s="273"/>
      <c r="AN2" s="273"/>
      <c r="AO2" s="273"/>
      <c r="AP2" s="273"/>
      <c r="AQ2" s="273"/>
      <c r="AR2" s="274"/>
      <c r="AS2" s="265"/>
      <c r="AT2" s="266"/>
      <c r="AU2" s="266"/>
      <c r="AV2" s="267"/>
      <c r="AW2" s="268"/>
      <c r="AX2" s="269"/>
      <c r="AY2" s="271"/>
    </row>
    <row r="3" spans="1:51" s="256" customFormat="1" ht="21.75" customHeight="1">
      <c r="A3" s="268"/>
      <c r="B3" s="269"/>
      <c r="C3" s="271"/>
      <c r="D3" s="272"/>
      <c r="E3" s="273"/>
      <c r="F3" s="273"/>
      <c r="G3" s="273"/>
      <c r="H3" s="273"/>
      <c r="I3" s="274"/>
      <c r="J3" s="265"/>
      <c r="K3" s="266"/>
      <c r="L3" s="266"/>
      <c r="M3" s="267"/>
      <c r="N3" s="272"/>
      <c r="O3" s="274"/>
      <c r="P3" s="272"/>
      <c r="Q3" s="273"/>
      <c r="R3" s="274"/>
      <c r="S3" s="272"/>
      <c r="T3" s="273"/>
      <c r="U3" s="273"/>
      <c r="V3" s="273"/>
      <c r="W3" s="273"/>
      <c r="X3" s="273"/>
      <c r="Y3" s="273"/>
      <c r="Z3" s="273"/>
      <c r="AA3" s="274"/>
      <c r="AB3" s="265"/>
      <c r="AC3" s="266"/>
      <c r="AD3" s="266"/>
      <c r="AE3" s="267"/>
      <c r="AF3" s="442"/>
      <c r="AG3" s="442"/>
      <c r="AH3" s="272"/>
      <c r="AI3" s="273"/>
      <c r="AJ3" s="274"/>
      <c r="AK3" s="272"/>
      <c r="AL3" s="273"/>
      <c r="AM3" s="273"/>
      <c r="AN3" s="273"/>
      <c r="AO3" s="273"/>
      <c r="AP3" s="273"/>
      <c r="AQ3" s="273"/>
      <c r="AR3" s="274"/>
      <c r="AS3" s="265"/>
      <c r="AT3" s="266"/>
      <c r="AU3" s="266"/>
      <c r="AV3" s="267"/>
      <c r="AW3" s="268"/>
      <c r="AX3" s="269"/>
      <c r="AY3" s="271"/>
    </row>
    <row r="4" spans="1:51" s="256" customFormat="1" ht="21.75" customHeight="1">
      <c r="A4" s="268"/>
      <c r="B4" s="269"/>
      <c r="C4" s="271"/>
      <c r="D4" s="272"/>
      <c r="E4" s="273"/>
      <c r="F4" s="273"/>
      <c r="G4" s="273"/>
      <c r="H4" s="273"/>
      <c r="I4" s="274"/>
      <c r="J4" s="265"/>
      <c r="K4" s="266"/>
      <c r="L4" s="266"/>
      <c r="M4" s="267"/>
      <c r="N4" s="272"/>
      <c r="O4" s="274"/>
      <c r="P4" s="272"/>
      <c r="Q4" s="273"/>
      <c r="R4" s="274"/>
      <c r="S4" s="272"/>
      <c r="T4" s="273"/>
      <c r="U4" s="273"/>
      <c r="V4" s="273"/>
      <c r="W4" s="273"/>
      <c r="X4" s="273"/>
      <c r="Y4" s="273"/>
      <c r="Z4" s="273"/>
      <c r="AA4" s="274"/>
      <c r="AB4" s="265"/>
      <c r="AC4" s="266"/>
      <c r="AD4" s="266"/>
      <c r="AE4" s="267"/>
      <c r="AF4" s="442"/>
      <c r="AG4" s="442"/>
      <c r="AH4" s="272"/>
      <c r="AI4" s="273"/>
      <c r="AJ4" s="274"/>
      <c r="AK4" s="272"/>
      <c r="AL4" s="273"/>
      <c r="AM4" s="273"/>
      <c r="AN4" s="273"/>
      <c r="AO4" s="273"/>
      <c r="AP4" s="273"/>
      <c r="AQ4" s="273"/>
      <c r="AR4" s="274"/>
      <c r="AS4" s="265"/>
      <c r="AT4" s="266"/>
      <c r="AU4" s="266"/>
      <c r="AV4" s="267"/>
      <c r="AW4" s="268"/>
      <c r="AX4" s="269"/>
      <c r="AY4" s="271"/>
    </row>
    <row r="5" spans="1:51" s="256" customFormat="1" ht="21.75" customHeight="1">
      <c r="A5" s="268"/>
      <c r="B5" s="269"/>
      <c r="C5" s="271"/>
      <c r="D5" s="272"/>
      <c r="E5" s="273"/>
      <c r="F5" s="273"/>
      <c r="G5" s="273"/>
      <c r="H5" s="273"/>
      <c r="I5" s="274"/>
      <c r="J5" s="265"/>
      <c r="K5" s="266"/>
      <c r="L5" s="266"/>
      <c r="M5" s="267"/>
      <c r="N5" s="272"/>
      <c r="O5" s="274"/>
      <c r="P5" s="272"/>
      <c r="Q5" s="273"/>
      <c r="R5" s="274"/>
      <c r="S5" s="272"/>
      <c r="T5" s="273"/>
      <c r="U5" s="273"/>
      <c r="V5" s="273"/>
      <c r="W5" s="273"/>
      <c r="X5" s="273"/>
      <c r="Y5" s="273"/>
      <c r="Z5" s="273"/>
      <c r="AA5" s="274"/>
      <c r="AB5" s="265"/>
      <c r="AC5" s="266"/>
      <c r="AD5" s="266"/>
      <c r="AE5" s="267"/>
      <c r="AF5" s="442"/>
      <c r="AG5" s="442"/>
      <c r="AH5" s="272"/>
      <c r="AI5" s="273"/>
      <c r="AJ5" s="274"/>
      <c r="AK5" s="272"/>
      <c r="AL5" s="273"/>
      <c r="AM5" s="273"/>
      <c r="AN5" s="273"/>
      <c r="AO5" s="273"/>
      <c r="AP5" s="273"/>
      <c r="AQ5" s="273"/>
      <c r="AR5" s="274"/>
      <c r="AS5" s="265"/>
      <c r="AT5" s="266"/>
      <c r="AU5" s="266"/>
      <c r="AV5" s="267"/>
      <c r="AW5" s="268"/>
      <c r="AX5" s="269"/>
      <c r="AY5" s="271"/>
    </row>
    <row r="6" spans="1:51" s="256" customFormat="1" ht="21.75" customHeight="1">
      <c r="A6" s="268"/>
      <c r="B6" s="269"/>
      <c r="C6" s="271"/>
      <c r="D6" s="272"/>
      <c r="E6" s="273"/>
      <c r="F6" s="273"/>
      <c r="G6" s="273"/>
      <c r="H6" s="273"/>
      <c r="I6" s="274"/>
      <c r="J6" s="265"/>
      <c r="K6" s="266"/>
      <c r="L6" s="266"/>
      <c r="M6" s="267"/>
      <c r="N6" s="272"/>
      <c r="O6" s="274"/>
      <c r="P6" s="272"/>
      <c r="Q6" s="273"/>
      <c r="R6" s="274"/>
      <c r="S6" s="272"/>
      <c r="T6" s="273"/>
      <c r="U6" s="273"/>
      <c r="V6" s="273"/>
      <c r="W6" s="273"/>
      <c r="X6" s="273"/>
      <c r="Y6" s="273"/>
      <c r="Z6" s="273"/>
      <c r="AA6" s="274"/>
      <c r="AB6" s="265"/>
      <c r="AC6" s="266"/>
      <c r="AD6" s="266"/>
      <c r="AE6" s="267"/>
      <c r="AF6" s="442"/>
      <c r="AG6" s="442"/>
      <c r="AH6" s="272"/>
      <c r="AI6" s="273"/>
      <c r="AJ6" s="274"/>
      <c r="AK6" s="272"/>
      <c r="AL6" s="273"/>
      <c r="AM6" s="273"/>
      <c r="AN6" s="273"/>
      <c r="AO6" s="273"/>
      <c r="AP6" s="273"/>
      <c r="AQ6" s="273"/>
      <c r="AR6" s="274"/>
      <c r="AS6" s="265"/>
      <c r="AT6" s="266"/>
      <c r="AU6" s="266"/>
      <c r="AV6" s="267"/>
      <c r="AW6" s="268"/>
      <c r="AX6" s="269"/>
      <c r="AY6" s="271"/>
    </row>
    <row r="7" spans="1:51" s="256" customFormat="1" ht="21.75" customHeight="1">
      <c r="A7" s="268"/>
      <c r="B7" s="269"/>
      <c r="C7" s="271"/>
      <c r="D7" s="272"/>
      <c r="E7" s="273"/>
      <c r="F7" s="273"/>
      <c r="G7" s="273"/>
      <c r="H7" s="273"/>
      <c r="I7" s="274"/>
      <c r="J7" s="265"/>
      <c r="K7" s="266"/>
      <c r="L7" s="266"/>
      <c r="M7" s="267"/>
      <c r="N7" s="272"/>
      <c r="O7" s="274"/>
      <c r="P7" s="272"/>
      <c r="Q7" s="273"/>
      <c r="R7" s="274"/>
      <c r="S7" s="272"/>
      <c r="T7" s="273"/>
      <c r="U7" s="273"/>
      <c r="V7" s="273"/>
      <c r="W7" s="273"/>
      <c r="X7" s="273"/>
      <c r="Y7" s="273"/>
      <c r="Z7" s="273"/>
      <c r="AA7" s="274"/>
      <c r="AB7" s="265"/>
      <c r="AC7" s="266"/>
      <c r="AD7" s="266"/>
      <c r="AE7" s="267"/>
      <c r="AF7" s="442"/>
      <c r="AG7" s="442"/>
      <c r="AH7" s="272"/>
      <c r="AI7" s="273"/>
      <c r="AJ7" s="274"/>
      <c r="AK7" s="272"/>
      <c r="AL7" s="273"/>
      <c r="AM7" s="273"/>
      <c r="AN7" s="273"/>
      <c r="AO7" s="273"/>
      <c r="AP7" s="273"/>
      <c r="AQ7" s="273"/>
      <c r="AR7" s="274"/>
      <c r="AS7" s="265"/>
      <c r="AT7" s="266"/>
      <c r="AU7" s="266"/>
      <c r="AV7" s="267"/>
      <c r="AW7" s="268"/>
      <c r="AX7" s="269"/>
      <c r="AY7" s="271"/>
    </row>
    <row r="8" spans="1:51" s="256" customFormat="1" ht="21.75" customHeight="1" thickBot="1">
      <c r="A8" s="286"/>
      <c r="B8" s="287"/>
      <c r="C8" s="289"/>
      <c r="D8" s="290"/>
      <c r="E8" s="291"/>
      <c r="F8" s="291"/>
      <c r="G8" s="291"/>
      <c r="H8" s="291"/>
      <c r="I8" s="292"/>
      <c r="J8" s="283"/>
      <c r="K8" s="284"/>
      <c r="L8" s="284"/>
      <c r="M8" s="285"/>
      <c r="N8" s="290"/>
      <c r="O8" s="292"/>
      <c r="P8" s="290"/>
      <c r="Q8" s="291"/>
      <c r="R8" s="292"/>
      <c r="S8" s="290"/>
      <c r="T8" s="291"/>
      <c r="U8" s="291"/>
      <c r="V8" s="291"/>
      <c r="W8" s="291"/>
      <c r="X8" s="291"/>
      <c r="Y8" s="291"/>
      <c r="Z8" s="291"/>
      <c r="AA8" s="292"/>
      <c r="AB8" s="283"/>
      <c r="AC8" s="284"/>
      <c r="AD8" s="284"/>
      <c r="AE8" s="285"/>
      <c r="AF8" s="443"/>
      <c r="AG8" s="443"/>
      <c r="AH8" s="290"/>
      <c r="AI8" s="291"/>
      <c r="AJ8" s="292"/>
      <c r="AK8" s="290"/>
      <c r="AL8" s="291"/>
      <c r="AM8" s="291"/>
      <c r="AN8" s="291"/>
      <c r="AO8" s="291"/>
      <c r="AP8" s="291"/>
      <c r="AQ8" s="291"/>
      <c r="AR8" s="292"/>
      <c r="AS8" s="283"/>
      <c r="AT8" s="284"/>
      <c r="AU8" s="284"/>
      <c r="AV8" s="285"/>
      <c r="AW8" s="286"/>
      <c r="AX8" s="287"/>
      <c r="AY8" s="289"/>
    </row>
    <row r="9" ht="21.75" customHeight="1"/>
    <row r="10" ht="21.75" customHeight="1"/>
    <row r="11" spans="6:9" ht="21.75" customHeight="1">
      <c r="F11" s="445" t="s">
        <v>15</v>
      </c>
      <c r="G11" s="445"/>
      <c r="H11" s="445"/>
      <c r="I11" s="445"/>
    </row>
    <row r="12" spans="2:47" ht="47.25" customHeight="1">
      <c r="B12" s="299" t="s">
        <v>254</v>
      </c>
      <c r="C12" s="446" t="s">
        <v>255</v>
      </c>
      <c r="D12" s="447"/>
      <c r="E12" s="300" t="s">
        <v>256</v>
      </c>
      <c r="F12" s="300" t="s">
        <v>22</v>
      </c>
      <c r="G12" s="236" t="s">
        <v>35</v>
      </c>
      <c r="H12" s="237"/>
      <c r="I12" s="228"/>
      <c r="J12" s="448"/>
      <c r="K12" s="301" t="s">
        <v>0</v>
      </c>
      <c r="L12" s="301"/>
      <c r="M12" s="301" t="s">
        <v>3</v>
      </c>
      <c r="N12" s="301"/>
      <c r="O12" s="301" t="s">
        <v>4</v>
      </c>
      <c r="P12" s="301"/>
      <c r="Q12" s="301" t="s">
        <v>5</v>
      </c>
      <c r="R12" s="301"/>
      <c r="S12" s="302" t="s">
        <v>10</v>
      </c>
      <c r="T12" s="302" t="s">
        <v>11</v>
      </c>
      <c r="U12" s="449" t="s">
        <v>257</v>
      </c>
      <c r="V12" s="450"/>
      <c r="W12" s="451"/>
      <c r="X12" s="300" t="s">
        <v>258</v>
      </c>
      <c r="Y12" s="300"/>
      <c r="Z12" s="300"/>
      <c r="AA12" s="300" t="s">
        <v>259</v>
      </c>
      <c r="AB12" s="300"/>
      <c r="AC12" s="300"/>
      <c r="AD12" s="300" t="s">
        <v>260</v>
      </c>
      <c r="AE12" s="300"/>
      <c r="AF12" s="300"/>
      <c r="AG12" s="300" t="s">
        <v>261</v>
      </c>
      <c r="AH12" s="300"/>
      <c r="AI12" s="300"/>
      <c r="AJ12" s="300" t="s">
        <v>262</v>
      </c>
      <c r="AK12" s="300"/>
      <c r="AL12" s="300"/>
      <c r="AM12" s="300" t="s">
        <v>263</v>
      </c>
      <c r="AN12" s="300"/>
      <c r="AO12" s="300"/>
      <c r="AP12" s="300" t="s">
        <v>264</v>
      </c>
      <c r="AQ12" s="300"/>
      <c r="AR12" s="300"/>
      <c r="AS12" s="300" t="s">
        <v>265</v>
      </c>
      <c r="AT12" s="300"/>
      <c r="AU12" s="300"/>
    </row>
    <row r="13" spans="1:47" ht="33.75" customHeight="1">
      <c r="A13" s="1" t="s">
        <v>180</v>
      </c>
      <c r="B13" s="306"/>
      <c r="C13" s="452"/>
      <c r="D13" s="447" t="s">
        <v>23</v>
      </c>
      <c r="E13" s="300"/>
      <c r="F13" s="300"/>
      <c r="G13" s="2" t="s">
        <v>16</v>
      </c>
      <c r="H13" s="2" t="s">
        <v>17</v>
      </c>
      <c r="I13" s="2" t="s">
        <v>18</v>
      </c>
      <c r="J13" s="2" t="s">
        <v>21</v>
      </c>
      <c r="K13" s="303" t="s">
        <v>145</v>
      </c>
      <c r="L13" s="303" t="s">
        <v>146</v>
      </c>
      <c r="M13" s="453" t="s">
        <v>6</v>
      </c>
      <c r="N13" s="453" t="s">
        <v>7</v>
      </c>
      <c r="O13" s="303" t="s">
        <v>8</v>
      </c>
      <c r="P13" s="303" t="s">
        <v>9</v>
      </c>
      <c r="Q13" s="303" t="s">
        <v>1</v>
      </c>
      <c r="R13" s="303" t="s">
        <v>9</v>
      </c>
      <c r="S13" s="302"/>
      <c r="T13" s="302"/>
      <c r="U13" s="303" t="s">
        <v>266</v>
      </c>
      <c r="V13" s="303" t="s">
        <v>267</v>
      </c>
      <c r="W13" s="303" t="s">
        <v>268</v>
      </c>
      <c r="X13" s="303" t="s">
        <v>266</v>
      </c>
      <c r="Y13" s="303" t="s">
        <v>267</v>
      </c>
      <c r="Z13" s="303" t="s">
        <v>268</v>
      </c>
      <c r="AA13" s="303" t="s">
        <v>266</v>
      </c>
      <c r="AB13" s="303" t="s">
        <v>267</v>
      </c>
      <c r="AC13" s="303" t="s">
        <v>268</v>
      </c>
      <c r="AD13" s="303" t="s">
        <v>266</v>
      </c>
      <c r="AE13" s="303" t="s">
        <v>267</v>
      </c>
      <c r="AF13" s="303" t="s">
        <v>268</v>
      </c>
      <c r="AG13" s="303" t="s">
        <v>266</v>
      </c>
      <c r="AH13" s="303" t="s">
        <v>267</v>
      </c>
      <c r="AI13" s="303" t="s">
        <v>268</v>
      </c>
      <c r="AJ13" s="303" t="s">
        <v>266</v>
      </c>
      <c r="AK13" s="303" t="s">
        <v>267</v>
      </c>
      <c r="AL13" s="303" t="s">
        <v>268</v>
      </c>
      <c r="AM13" s="303" t="s">
        <v>266</v>
      </c>
      <c r="AN13" s="303" t="s">
        <v>267</v>
      </c>
      <c r="AO13" s="303" t="s">
        <v>268</v>
      </c>
      <c r="AP13" s="303" t="s">
        <v>266</v>
      </c>
      <c r="AQ13" s="303" t="s">
        <v>267</v>
      </c>
      <c r="AR13" s="303" t="s">
        <v>268</v>
      </c>
      <c r="AS13" s="303" t="s">
        <v>266</v>
      </c>
      <c r="AT13" s="303" t="s">
        <v>267</v>
      </c>
      <c r="AU13" s="303" t="s">
        <v>268</v>
      </c>
    </row>
    <row r="14" spans="1:55" s="295" customFormat="1" ht="50.25" customHeight="1" outlineLevel="2">
      <c r="A14" s="454" t="s">
        <v>185</v>
      </c>
      <c r="B14" s="454" t="s">
        <v>186</v>
      </c>
      <c r="C14" s="455">
        <v>881</v>
      </c>
      <c r="D14" s="456" t="s">
        <v>269</v>
      </c>
      <c r="E14" s="457">
        <v>1.1</v>
      </c>
      <c r="F14" s="458" t="s">
        <v>270</v>
      </c>
      <c r="G14" s="459" t="s">
        <v>66</v>
      </c>
      <c r="H14" s="459"/>
      <c r="I14" s="460"/>
      <c r="J14" s="461" t="s">
        <v>271</v>
      </c>
      <c r="K14" s="462">
        <v>0.8</v>
      </c>
      <c r="L14" s="463">
        <v>0.73</v>
      </c>
      <c r="M14" s="464">
        <v>12056012000</v>
      </c>
      <c r="N14" s="465">
        <v>12056012000</v>
      </c>
      <c r="O14" s="465">
        <v>0</v>
      </c>
      <c r="P14" s="465"/>
      <c r="Q14" s="466">
        <v>83333</v>
      </c>
      <c r="R14" s="465">
        <v>83333</v>
      </c>
      <c r="S14" s="467" t="s">
        <v>272</v>
      </c>
      <c r="T14" s="468" t="s">
        <v>273</v>
      </c>
      <c r="U14" s="469">
        <f>+N14</f>
        <v>12056012000</v>
      </c>
      <c r="V14" s="470">
        <f>+O14</f>
        <v>0</v>
      </c>
      <c r="W14" s="471">
        <f>IF(U14=0,"",V14/U14)</f>
        <v>0</v>
      </c>
      <c r="X14" s="457"/>
      <c r="Y14" s="457"/>
      <c r="Z14" s="471">
        <f>IF(X14=0,"",Y14/X14)</f>
      </c>
      <c r="AA14" s="457"/>
      <c r="AB14" s="457"/>
      <c r="AC14" s="471">
        <f>IF(AA14=0,"",AB14/AA14)</f>
      </c>
      <c r="AD14" s="457"/>
      <c r="AE14" s="457"/>
      <c r="AF14" s="471">
        <f>IF(AD14=0,"",AE14/AD14)</f>
      </c>
      <c r="AG14" s="457"/>
      <c r="AH14" s="457"/>
      <c r="AI14" s="471">
        <f>IF(AG14=0,"",AH14/AG14)</f>
      </c>
      <c r="AJ14" s="457"/>
      <c r="AK14" s="457"/>
      <c r="AL14" s="471">
        <f>IF(AJ14=0,"",AK14/AJ14)</f>
      </c>
      <c r="AM14" s="457"/>
      <c r="AN14" s="457"/>
      <c r="AO14" s="471">
        <f>IF(AM14=0,"",AN14/AM14)</f>
      </c>
      <c r="AP14" s="457"/>
      <c r="AQ14" s="457"/>
      <c r="AR14" s="471">
        <f>IF(AP14=0,"",AQ14/AP14)</f>
      </c>
      <c r="AS14" s="457"/>
      <c r="AT14" s="457"/>
      <c r="AU14" s="471">
        <f>IF(AS14=0,"",AT14/AS14)</f>
      </c>
      <c r="AV14" s="472">
        <f>+N14-O14</f>
        <v>12056012000</v>
      </c>
      <c r="AW14" s="472">
        <f>+O14-P14</f>
        <v>0</v>
      </c>
      <c r="AX14" s="472">
        <f>+Q14-R14</f>
        <v>0</v>
      </c>
      <c r="AY14" s="473">
        <f>+'[2]Actividades'!O14-O14</f>
        <v>14166200</v>
      </c>
      <c r="AZ14" s="472">
        <f>+'[2]Actividades'!P14-P14</f>
        <v>14166200</v>
      </c>
      <c r="BA14" s="472">
        <f>+'[2]Actividades'!Q14-Q14</f>
        <v>3611872274</v>
      </c>
      <c r="BB14" s="474">
        <f>+'[2]Actividades'!R14-R14</f>
        <v>3611872274</v>
      </c>
      <c r="BC14" s="472"/>
    </row>
    <row r="15" spans="1:55" s="295" customFormat="1" ht="50.25" customHeight="1" outlineLevel="2">
      <c r="A15" s="454"/>
      <c r="B15" s="454" t="s">
        <v>186</v>
      </c>
      <c r="C15" s="455">
        <v>881</v>
      </c>
      <c r="D15" s="456" t="s">
        <v>269</v>
      </c>
      <c r="E15" s="457">
        <v>1.2</v>
      </c>
      <c r="F15" s="458" t="s">
        <v>274</v>
      </c>
      <c r="G15" s="459" t="s">
        <v>66</v>
      </c>
      <c r="H15" s="459"/>
      <c r="I15" s="460"/>
      <c r="J15" s="475" t="s">
        <v>275</v>
      </c>
      <c r="K15" s="462">
        <v>0.311</v>
      </c>
      <c r="L15" s="476" t="s">
        <v>276</v>
      </c>
      <c r="M15" s="464">
        <v>348841000</v>
      </c>
      <c r="N15" s="465">
        <v>348841000</v>
      </c>
      <c r="O15" s="465">
        <v>61457000</v>
      </c>
      <c r="P15" s="465">
        <v>8088167</v>
      </c>
      <c r="Q15" s="466">
        <v>25768834</v>
      </c>
      <c r="R15" s="465">
        <v>25768834</v>
      </c>
      <c r="S15" s="467" t="s">
        <v>277</v>
      </c>
      <c r="U15" s="469">
        <f>+N15</f>
        <v>348841000</v>
      </c>
      <c r="V15" s="470">
        <f>+O15</f>
        <v>61457000</v>
      </c>
      <c r="W15" s="471">
        <f aca="true" t="shared" si="0" ref="W15:W41">IF(U15=0,"",V15/U15)</f>
        <v>0.1761748189003013</v>
      </c>
      <c r="X15" s="457"/>
      <c r="Y15" s="457"/>
      <c r="Z15" s="471"/>
      <c r="AA15" s="457"/>
      <c r="AB15" s="457"/>
      <c r="AC15" s="471"/>
      <c r="AD15" s="457"/>
      <c r="AE15" s="457"/>
      <c r="AF15" s="471"/>
      <c r="AG15" s="457"/>
      <c r="AH15" s="457"/>
      <c r="AI15" s="471"/>
      <c r="AJ15" s="457"/>
      <c r="AK15" s="457"/>
      <c r="AL15" s="471"/>
      <c r="AM15" s="457"/>
      <c r="AN15" s="457"/>
      <c r="AO15" s="471"/>
      <c r="AP15" s="457"/>
      <c r="AQ15" s="457"/>
      <c r="AR15" s="471"/>
      <c r="AS15" s="457"/>
      <c r="AT15" s="457"/>
      <c r="AU15" s="471"/>
      <c r="AV15" s="472">
        <f aca="true" t="shared" si="1" ref="AV15:AW43">+N15-O15</f>
        <v>287384000</v>
      </c>
      <c r="AW15" s="472">
        <f>+O15-P15</f>
        <v>53368833</v>
      </c>
      <c r="AX15" s="472">
        <f aca="true" t="shared" si="2" ref="AX15:AX43">+Q15-R15</f>
        <v>0</v>
      </c>
      <c r="AY15" s="473">
        <f>+'[2]Actividades'!O15-O15</f>
        <v>-22387834</v>
      </c>
      <c r="AZ15" s="472">
        <f>+'[2]Actividades'!P15-P15</f>
        <v>30980999</v>
      </c>
      <c r="BA15" s="472">
        <f>+'[2]Actividades'!Q15-Q15</f>
        <v>3899732</v>
      </c>
      <c r="BB15" s="474">
        <f>+'[2]Actividades'!R15-R15</f>
        <v>3830699</v>
      </c>
      <c r="BC15" s="472"/>
    </row>
    <row r="16" spans="1:55" s="295" customFormat="1" ht="99.75" customHeight="1" outlineLevel="2">
      <c r="A16" s="454"/>
      <c r="B16" s="454" t="s">
        <v>186</v>
      </c>
      <c r="C16" s="455">
        <v>881</v>
      </c>
      <c r="D16" s="456" t="s">
        <v>269</v>
      </c>
      <c r="E16" s="457">
        <v>1.3</v>
      </c>
      <c r="F16" s="477" t="s">
        <v>103</v>
      </c>
      <c r="G16" s="459" t="s">
        <v>66</v>
      </c>
      <c r="H16" s="459"/>
      <c r="I16" s="460"/>
      <c r="J16" s="475" t="s">
        <v>278</v>
      </c>
      <c r="K16" s="462">
        <v>0.328</v>
      </c>
      <c r="L16" s="476">
        <v>0.18</v>
      </c>
      <c r="M16" s="464">
        <v>0</v>
      </c>
      <c r="N16" s="465"/>
      <c r="O16" s="465">
        <v>0</v>
      </c>
      <c r="P16" s="465"/>
      <c r="Q16" s="466">
        <v>0</v>
      </c>
      <c r="R16" s="465">
        <v>0</v>
      </c>
      <c r="S16" s="467" t="s">
        <v>279</v>
      </c>
      <c r="U16" s="469">
        <v>0</v>
      </c>
      <c r="V16" s="469">
        <v>0</v>
      </c>
      <c r="W16" s="471">
        <f t="shared" si="0"/>
      </c>
      <c r="X16" s="457"/>
      <c r="Y16" s="457"/>
      <c r="Z16" s="471"/>
      <c r="AA16" s="457"/>
      <c r="AB16" s="457"/>
      <c r="AC16" s="471"/>
      <c r="AD16" s="457"/>
      <c r="AE16" s="457"/>
      <c r="AF16" s="471"/>
      <c r="AG16" s="457"/>
      <c r="AH16" s="457"/>
      <c r="AI16" s="471"/>
      <c r="AJ16" s="457"/>
      <c r="AK16" s="457"/>
      <c r="AL16" s="471"/>
      <c r="AM16" s="457"/>
      <c r="AN16" s="457"/>
      <c r="AO16" s="471"/>
      <c r="AP16" s="457"/>
      <c r="AQ16" s="457"/>
      <c r="AR16" s="471"/>
      <c r="AS16" s="457"/>
      <c r="AT16" s="457"/>
      <c r="AU16" s="471"/>
      <c r="AV16" s="472">
        <f t="shared" si="1"/>
        <v>0</v>
      </c>
      <c r="AW16" s="472">
        <f>+O16-P16</f>
        <v>0</v>
      </c>
      <c r="AX16" s="472">
        <f t="shared" si="2"/>
        <v>0</v>
      </c>
      <c r="AY16" s="473">
        <f>+'[2]Actividades'!O16-O16</f>
        <v>0</v>
      </c>
      <c r="AZ16" s="472">
        <f>+'[2]Actividades'!P16-P16</f>
        <v>0</v>
      </c>
      <c r="BA16" s="472">
        <f>+'[2]Actividades'!Q16-Q16</f>
        <v>0</v>
      </c>
      <c r="BB16" s="474">
        <f>+'[2]Actividades'!R16-R16</f>
        <v>0</v>
      </c>
      <c r="BC16" s="472"/>
    </row>
    <row r="17" spans="1:55" s="295" customFormat="1" ht="50.25" customHeight="1" outlineLevel="2">
      <c r="A17" s="454"/>
      <c r="B17" s="454" t="s">
        <v>186</v>
      </c>
      <c r="C17" s="455">
        <v>881</v>
      </c>
      <c r="D17" s="456" t="s">
        <v>269</v>
      </c>
      <c r="E17" s="457">
        <v>1.4</v>
      </c>
      <c r="F17" s="477" t="s">
        <v>280</v>
      </c>
      <c r="G17" s="459" t="s">
        <v>66</v>
      </c>
      <c r="H17" s="459"/>
      <c r="I17" s="460"/>
      <c r="J17" s="475" t="s">
        <v>281</v>
      </c>
      <c r="K17" s="462">
        <v>0.2813</v>
      </c>
      <c r="L17" s="476" t="s">
        <v>282</v>
      </c>
      <c r="M17" s="464">
        <v>379651000</v>
      </c>
      <c r="N17" s="478">
        <v>379651000</v>
      </c>
      <c r="O17" s="465">
        <v>227403000</v>
      </c>
      <c r="P17" s="465">
        <v>32670900</v>
      </c>
      <c r="Q17" s="466">
        <v>54770067</v>
      </c>
      <c r="R17" s="465">
        <v>53035667</v>
      </c>
      <c r="S17" s="479"/>
      <c r="T17" s="468"/>
      <c r="U17" s="469">
        <f aca="true" t="shared" si="3" ref="U17:V19">+N17</f>
        <v>379651000</v>
      </c>
      <c r="V17" s="470">
        <f t="shared" si="3"/>
        <v>227403000</v>
      </c>
      <c r="W17" s="471">
        <f t="shared" si="0"/>
        <v>0.5989790623493683</v>
      </c>
      <c r="X17" s="457"/>
      <c r="Y17" s="457"/>
      <c r="Z17" s="471"/>
      <c r="AA17" s="457"/>
      <c r="AB17" s="457"/>
      <c r="AC17" s="471"/>
      <c r="AD17" s="457"/>
      <c r="AE17" s="457"/>
      <c r="AF17" s="471"/>
      <c r="AG17" s="457"/>
      <c r="AH17" s="457"/>
      <c r="AI17" s="471"/>
      <c r="AJ17" s="457"/>
      <c r="AK17" s="457"/>
      <c r="AL17" s="471"/>
      <c r="AM17" s="457"/>
      <c r="AN17" s="457"/>
      <c r="AO17" s="471"/>
      <c r="AP17" s="457"/>
      <c r="AQ17" s="457"/>
      <c r="AR17" s="471"/>
      <c r="AS17" s="457"/>
      <c r="AT17" s="457"/>
      <c r="AU17" s="471"/>
      <c r="AV17" s="472">
        <f t="shared" si="1"/>
        <v>152248000</v>
      </c>
      <c r="AW17" s="472">
        <f>+O17-P17</f>
        <v>194732100</v>
      </c>
      <c r="AX17" s="472">
        <f t="shared" si="2"/>
        <v>1734400</v>
      </c>
      <c r="AY17" s="473">
        <f>+'[2]Actividades'!O17-O17</f>
        <v>-140356835</v>
      </c>
      <c r="AZ17" s="472">
        <f>+'[2]Actividades'!P17-P17</f>
        <v>43885565</v>
      </c>
      <c r="BA17" s="472">
        <f>+'[2]Actividades'!Q17-Q17</f>
        <v>36506768</v>
      </c>
      <c r="BB17" s="474">
        <f>+'[2]Actividades'!R17-R17</f>
        <v>38184501</v>
      </c>
      <c r="BC17" s="472"/>
    </row>
    <row r="18" spans="1:55" s="295" customFormat="1" ht="63" customHeight="1" outlineLevel="2">
      <c r="A18" s="454"/>
      <c r="B18" s="454" t="s">
        <v>186</v>
      </c>
      <c r="C18" s="455">
        <v>881</v>
      </c>
      <c r="D18" s="456" t="s">
        <v>269</v>
      </c>
      <c r="E18" s="457">
        <v>1.5</v>
      </c>
      <c r="F18" s="477" t="s">
        <v>105</v>
      </c>
      <c r="G18" s="459" t="s">
        <v>66</v>
      </c>
      <c r="H18" s="459"/>
      <c r="I18" s="460"/>
      <c r="J18" s="475" t="s">
        <v>283</v>
      </c>
      <c r="K18" s="462">
        <v>0.4</v>
      </c>
      <c r="L18" s="480">
        <v>0.05</v>
      </c>
      <c r="M18" s="464">
        <v>521880000</v>
      </c>
      <c r="N18" s="478">
        <v>521880000</v>
      </c>
      <c r="O18" s="465">
        <v>60940000</v>
      </c>
      <c r="P18" s="465">
        <v>9418000</v>
      </c>
      <c r="Q18" s="466">
        <v>0</v>
      </c>
      <c r="R18" s="465"/>
      <c r="S18" s="479" t="s">
        <v>284</v>
      </c>
      <c r="T18" s="468"/>
      <c r="U18" s="469">
        <f t="shared" si="3"/>
        <v>521880000</v>
      </c>
      <c r="V18" s="470">
        <f t="shared" si="3"/>
        <v>60940000</v>
      </c>
      <c r="W18" s="471">
        <f t="shared" si="0"/>
        <v>0.11677013872920979</v>
      </c>
      <c r="X18" s="457"/>
      <c r="Y18" s="457"/>
      <c r="Z18" s="471"/>
      <c r="AA18" s="457"/>
      <c r="AB18" s="457"/>
      <c r="AC18" s="471"/>
      <c r="AD18" s="457"/>
      <c r="AE18" s="457"/>
      <c r="AF18" s="471"/>
      <c r="AG18" s="457"/>
      <c r="AH18" s="457"/>
      <c r="AI18" s="471"/>
      <c r="AJ18" s="457"/>
      <c r="AK18" s="457"/>
      <c r="AL18" s="471"/>
      <c r="AM18" s="457"/>
      <c r="AN18" s="457"/>
      <c r="AO18" s="471"/>
      <c r="AP18" s="457"/>
      <c r="AQ18" s="457"/>
      <c r="AR18" s="471"/>
      <c r="AS18" s="457"/>
      <c r="AT18" s="457"/>
      <c r="AU18" s="471"/>
      <c r="AV18" s="472">
        <f t="shared" si="1"/>
        <v>460940000</v>
      </c>
      <c r="AW18" s="472">
        <f>+O18-P18</f>
        <v>51522000</v>
      </c>
      <c r="AX18" s="472">
        <f t="shared" si="2"/>
        <v>0</v>
      </c>
      <c r="AY18" s="473">
        <f>+'[2]Actividades'!O18-O18</f>
        <v>-60940000</v>
      </c>
      <c r="AZ18" s="472">
        <f>+'[2]Actividades'!P18-P18</f>
        <v>-9418000</v>
      </c>
      <c r="BA18" s="472">
        <f>+'[2]Actividades'!Q18-Q18</f>
        <v>13082300</v>
      </c>
      <c r="BB18" s="474">
        <f>+'[2]Actividades'!R18-R18</f>
        <v>13082300</v>
      </c>
      <c r="BC18" s="472"/>
    </row>
    <row r="19" spans="1:55" s="295" customFormat="1" ht="50.25" customHeight="1" outlineLevel="2">
      <c r="A19" s="454"/>
      <c r="B19" s="454" t="s">
        <v>186</v>
      </c>
      <c r="C19" s="455">
        <v>881</v>
      </c>
      <c r="D19" s="456" t="s">
        <v>269</v>
      </c>
      <c r="E19" s="457">
        <v>1.6</v>
      </c>
      <c r="F19" s="475" t="s">
        <v>106</v>
      </c>
      <c r="G19" s="459" t="s">
        <v>66</v>
      </c>
      <c r="H19" s="459"/>
      <c r="I19" s="460"/>
      <c r="J19" s="475" t="s">
        <v>285</v>
      </c>
      <c r="K19" s="462">
        <v>0.281</v>
      </c>
      <c r="L19" s="476">
        <v>0.04</v>
      </c>
      <c r="M19" s="464">
        <v>313214000</v>
      </c>
      <c r="N19" s="478">
        <v>313214000</v>
      </c>
      <c r="O19" s="465">
        <v>220121000</v>
      </c>
      <c r="P19" s="465">
        <v>30832034</v>
      </c>
      <c r="Q19" s="466">
        <v>47127834</v>
      </c>
      <c r="R19" s="465">
        <v>13122400</v>
      </c>
      <c r="S19" s="479" t="s">
        <v>286</v>
      </c>
      <c r="T19" s="468"/>
      <c r="U19" s="469">
        <f t="shared" si="3"/>
        <v>313214000</v>
      </c>
      <c r="V19" s="470">
        <f t="shared" si="3"/>
        <v>220121000</v>
      </c>
      <c r="W19" s="471">
        <f t="shared" si="0"/>
        <v>0.7027814848633841</v>
      </c>
      <c r="X19" s="457"/>
      <c r="Y19" s="457"/>
      <c r="Z19" s="471"/>
      <c r="AA19" s="457"/>
      <c r="AB19" s="457"/>
      <c r="AC19" s="471"/>
      <c r="AD19" s="457"/>
      <c r="AE19" s="457"/>
      <c r="AF19" s="471"/>
      <c r="AG19" s="457"/>
      <c r="AH19" s="457"/>
      <c r="AI19" s="471"/>
      <c r="AJ19" s="457"/>
      <c r="AK19" s="457"/>
      <c r="AL19" s="471"/>
      <c r="AM19" s="457"/>
      <c r="AN19" s="457"/>
      <c r="AO19" s="471"/>
      <c r="AP19" s="457"/>
      <c r="AQ19" s="457"/>
      <c r="AR19" s="471"/>
      <c r="AS19" s="457"/>
      <c r="AT19" s="457"/>
      <c r="AU19" s="471"/>
      <c r="AV19" s="472">
        <f t="shared" si="1"/>
        <v>93093000</v>
      </c>
      <c r="AW19" s="472">
        <f>+O19-P19</f>
        <v>189288966</v>
      </c>
      <c r="AX19" s="472">
        <f t="shared" si="2"/>
        <v>34005434</v>
      </c>
      <c r="AY19" s="473">
        <f>+'[2]Actividades'!O19-O19</f>
        <v>-155842269</v>
      </c>
      <c r="AZ19" s="472">
        <f>+'[2]Actividades'!P19-P19</f>
        <v>33320364</v>
      </c>
      <c r="BA19" s="472">
        <f>+'[2]Actividades'!Q19-Q19</f>
        <v>63107812</v>
      </c>
      <c r="BB19" s="474">
        <f>+'[2]Actividades'!R19-R19</f>
        <v>83706313</v>
      </c>
      <c r="BC19" s="472"/>
    </row>
    <row r="20" spans="1:55" s="490" customFormat="1" ht="18" customHeight="1" outlineLevel="1">
      <c r="A20" s="481" t="s">
        <v>287</v>
      </c>
      <c r="B20" s="482"/>
      <c r="C20" s="483"/>
      <c r="D20" s="484"/>
      <c r="E20" s="484"/>
      <c r="F20" s="485"/>
      <c r="G20" s="485"/>
      <c r="H20" s="485"/>
      <c r="I20" s="485"/>
      <c r="J20" s="484"/>
      <c r="K20" s="486"/>
      <c r="L20" s="486"/>
      <c r="M20" s="484">
        <f aca="true" t="shared" si="4" ref="M20:R20">SUM(M14:M19)</f>
        <v>13619598000</v>
      </c>
      <c r="N20" s="487">
        <f t="shared" si="4"/>
        <v>13619598000</v>
      </c>
      <c r="O20" s="484">
        <f t="shared" si="4"/>
        <v>569921000</v>
      </c>
      <c r="P20" s="484">
        <f>SUM(P14:P19)</f>
        <v>81009101</v>
      </c>
      <c r="Q20" s="484">
        <f t="shared" si="4"/>
        <v>127750068</v>
      </c>
      <c r="R20" s="484">
        <f t="shared" si="4"/>
        <v>92010234</v>
      </c>
      <c r="S20" s="486"/>
      <c r="T20" s="486"/>
      <c r="U20" s="484">
        <f>+U14+U15+U16+U17+U18+U19</f>
        <v>13619598000</v>
      </c>
      <c r="V20" s="484">
        <f>+V14+V15+V16+V17+V18+V19</f>
        <v>569921000</v>
      </c>
      <c r="W20" s="484">
        <f t="shared" si="0"/>
        <v>0.0418456550626531</v>
      </c>
      <c r="X20" s="483"/>
      <c r="Y20" s="483"/>
      <c r="Z20" s="488"/>
      <c r="AA20" s="483"/>
      <c r="AB20" s="483"/>
      <c r="AC20" s="488"/>
      <c r="AD20" s="483"/>
      <c r="AE20" s="483"/>
      <c r="AF20" s="488"/>
      <c r="AG20" s="483"/>
      <c r="AH20" s="483"/>
      <c r="AI20" s="488"/>
      <c r="AJ20" s="483"/>
      <c r="AK20" s="483"/>
      <c r="AL20" s="488"/>
      <c r="AM20" s="483"/>
      <c r="AN20" s="483"/>
      <c r="AO20" s="488"/>
      <c r="AP20" s="483"/>
      <c r="AQ20" s="483"/>
      <c r="AR20" s="488"/>
      <c r="AS20" s="483"/>
      <c r="AT20" s="483"/>
      <c r="AU20" s="488"/>
      <c r="AV20" s="472">
        <f t="shared" si="1"/>
        <v>13049677000</v>
      </c>
      <c r="AW20" s="472">
        <f t="shared" si="1"/>
        <v>488911899</v>
      </c>
      <c r="AX20" s="472">
        <f t="shared" si="2"/>
        <v>35739834</v>
      </c>
      <c r="AY20" s="473">
        <f>+'[2]Actividades'!O20-O20</f>
        <v>-365360738</v>
      </c>
      <c r="AZ20" s="472">
        <f>+'[2]Actividades'!P20-P20</f>
        <v>112935128</v>
      </c>
      <c r="BA20" s="472">
        <f>+'[2]Actividades'!Q20-Q20</f>
        <v>3728468886</v>
      </c>
      <c r="BB20" s="474">
        <f>+'[2]Actividades'!R20-R20</f>
        <v>3750676087</v>
      </c>
      <c r="BC20" s="489"/>
    </row>
    <row r="21" spans="1:55" s="295" customFormat="1" ht="53.25" customHeight="1" outlineLevel="2">
      <c r="A21" s="454" t="s">
        <v>211</v>
      </c>
      <c r="B21" s="454" t="s">
        <v>212</v>
      </c>
      <c r="C21" s="455">
        <v>881</v>
      </c>
      <c r="D21" s="456" t="s">
        <v>288</v>
      </c>
      <c r="E21" s="457" t="s">
        <v>289</v>
      </c>
      <c r="F21" s="475" t="s">
        <v>107</v>
      </c>
      <c r="G21" s="459" t="s">
        <v>66</v>
      </c>
      <c r="H21" s="459"/>
      <c r="I21" s="460"/>
      <c r="J21" s="475" t="s">
        <v>290</v>
      </c>
      <c r="K21" s="462">
        <v>1</v>
      </c>
      <c r="L21" s="476">
        <v>0.7</v>
      </c>
      <c r="M21" s="464">
        <v>0</v>
      </c>
      <c r="N21" s="465"/>
      <c r="O21" s="491"/>
      <c r="P21" s="491"/>
      <c r="Q21" s="466">
        <v>0</v>
      </c>
      <c r="R21" s="492"/>
      <c r="S21" s="467" t="s">
        <v>291</v>
      </c>
      <c r="T21" s="468"/>
      <c r="U21" s="469"/>
      <c r="V21" s="491">
        <v>0</v>
      </c>
      <c r="W21" s="471">
        <f t="shared" si="0"/>
      </c>
      <c r="X21" s="457"/>
      <c r="Y21" s="457"/>
      <c r="Z21" s="471">
        <f>IF(X21=0,"",Y21/X21)</f>
      </c>
      <c r="AA21" s="457"/>
      <c r="AB21" s="457"/>
      <c r="AC21" s="471">
        <f>IF(AA21=0,"",AB21/AA21)</f>
      </c>
      <c r="AD21" s="457"/>
      <c r="AE21" s="457"/>
      <c r="AF21" s="471">
        <f>IF(AD21=0,"",AE21/AD21)</f>
      </c>
      <c r="AG21" s="457"/>
      <c r="AH21" s="457"/>
      <c r="AI21" s="471">
        <f>IF(AG21=0,"",AH21/AG21)</f>
      </c>
      <c r="AJ21" s="457"/>
      <c r="AK21" s="457"/>
      <c r="AL21" s="471">
        <f>IF(AJ21=0,"",AK21/AJ21)</f>
      </c>
      <c r="AM21" s="457"/>
      <c r="AN21" s="457"/>
      <c r="AO21" s="471">
        <f>IF(AM21=0,"",AN21/AM21)</f>
      </c>
      <c r="AP21" s="457"/>
      <c r="AQ21" s="457"/>
      <c r="AR21" s="471">
        <f>IF(AP21=0,"",AQ21/AP21)</f>
      </c>
      <c r="AS21" s="457"/>
      <c r="AT21" s="457"/>
      <c r="AU21" s="471">
        <f>IF(AS21=0,"",AT21/AS21)</f>
      </c>
      <c r="AV21" s="472">
        <f t="shared" si="1"/>
        <v>0</v>
      </c>
      <c r="AW21" s="472">
        <f t="shared" si="1"/>
        <v>0</v>
      </c>
      <c r="AX21" s="472">
        <f t="shared" si="2"/>
        <v>0</v>
      </c>
      <c r="AY21" s="473">
        <f>+'[2]Actividades'!O21-O21</f>
        <v>0</v>
      </c>
      <c r="AZ21" s="472">
        <f>+'[2]Actividades'!P21-P21</f>
        <v>0</v>
      </c>
      <c r="BA21" s="472">
        <f>+'[2]Actividades'!Q21-Q21</f>
        <v>0</v>
      </c>
      <c r="BB21" s="474">
        <f>+'[2]Actividades'!R21-R21</f>
        <v>0</v>
      </c>
      <c r="BC21" s="472"/>
    </row>
    <row r="22" spans="1:55" s="295" customFormat="1" ht="53.25" customHeight="1" outlineLevel="1">
      <c r="A22" s="493" t="s">
        <v>292</v>
      </c>
      <c r="B22" s="454" t="s">
        <v>212</v>
      </c>
      <c r="C22" s="455">
        <v>881</v>
      </c>
      <c r="D22" s="494" t="s">
        <v>288</v>
      </c>
      <c r="E22" s="457" t="s">
        <v>293</v>
      </c>
      <c r="F22" s="458" t="s">
        <v>108</v>
      </c>
      <c r="G22" s="459" t="s">
        <v>66</v>
      </c>
      <c r="H22" s="459"/>
      <c r="I22" s="460"/>
      <c r="J22" s="475" t="s">
        <v>294</v>
      </c>
      <c r="K22" s="462">
        <v>0.5</v>
      </c>
      <c r="L22" s="495">
        <v>0.3</v>
      </c>
      <c r="M22" s="464">
        <v>0</v>
      </c>
      <c r="N22" s="465"/>
      <c r="O22" s="491"/>
      <c r="P22" s="491"/>
      <c r="Q22" s="466">
        <v>0</v>
      </c>
      <c r="R22" s="492"/>
      <c r="S22" s="467" t="s">
        <v>295</v>
      </c>
      <c r="T22" s="468"/>
      <c r="U22" s="469">
        <v>0</v>
      </c>
      <c r="V22" s="491">
        <v>0</v>
      </c>
      <c r="W22" s="471">
        <f t="shared" si="0"/>
      </c>
      <c r="X22" s="457"/>
      <c r="Y22" s="457"/>
      <c r="Z22" s="471"/>
      <c r="AA22" s="457"/>
      <c r="AB22" s="457"/>
      <c r="AC22" s="471"/>
      <c r="AD22" s="457"/>
      <c r="AE22" s="457"/>
      <c r="AF22" s="471"/>
      <c r="AG22" s="457"/>
      <c r="AH22" s="457"/>
      <c r="AI22" s="471"/>
      <c r="AJ22" s="457"/>
      <c r="AK22" s="457"/>
      <c r="AL22" s="471"/>
      <c r="AM22" s="457"/>
      <c r="AN22" s="457"/>
      <c r="AO22" s="471"/>
      <c r="AP22" s="457"/>
      <c r="AQ22" s="457"/>
      <c r="AR22" s="471"/>
      <c r="AS22" s="457"/>
      <c r="AT22" s="457"/>
      <c r="AU22" s="471"/>
      <c r="AV22" s="472">
        <f t="shared" si="1"/>
        <v>0</v>
      </c>
      <c r="AW22" s="472">
        <f t="shared" si="1"/>
        <v>0</v>
      </c>
      <c r="AX22" s="472">
        <f t="shared" si="2"/>
        <v>0</v>
      </c>
      <c r="AY22" s="473">
        <f>+'[2]Actividades'!O22-O22</f>
        <v>0</v>
      </c>
      <c r="AZ22" s="472">
        <f>+'[2]Actividades'!P22-P22</f>
        <v>0</v>
      </c>
      <c r="BA22" s="472">
        <f>+'[2]Actividades'!Q22-Q22</f>
        <v>0</v>
      </c>
      <c r="BB22" s="474">
        <f>+'[2]Actividades'!R22-R22</f>
        <v>0</v>
      </c>
      <c r="BC22" s="472"/>
    </row>
    <row r="23" spans="1:55" s="490" customFormat="1" ht="18" customHeight="1" outlineLevel="1">
      <c r="A23" s="481" t="s">
        <v>296</v>
      </c>
      <c r="B23" s="482"/>
      <c r="C23" s="483"/>
      <c r="D23" s="483"/>
      <c r="E23" s="483"/>
      <c r="F23" s="496"/>
      <c r="G23" s="496"/>
      <c r="H23" s="496"/>
      <c r="I23" s="496"/>
      <c r="J23" s="483"/>
      <c r="K23" s="483"/>
      <c r="L23" s="483"/>
      <c r="M23" s="483">
        <f aca="true" t="shared" si="5" ref="M23:R23">SUM(M21:M22)</f>
        <v>0</v>
      </c>
      <c r="N23" s="497">
        <f t="shared" si="5"/>
        <v>0</v>
      </c>
      <c r="O23" s="483">
        <f t="shared" si="5"/>
        <v>0</v>
      </c>
      <c r="P23" s="483">
        <f t="shared" si="5"/>
        <v>0</v>
      </c>
      <c r="Q23" s="483">
        <f t="shared" si="5"/>
        <v>0</v>
      </c>
      <c r="R23" s="483">
        <f t="shared" si="5"/>
        <v>0</v>
      </c>
      <c r="S23" s="483"/>
      <c r="T23" s="483"/>
      <c r="U23" s="483">
        <f>+U21+U22</f>
        <v>0</v>
      </c>
      <c r="V23" s="483">
        <f>+V21+V22</f>
        <v>0</v>
      </c>
      <c r="W23" s="483">
        <f t="shared" si="0"/>
      </c>
      <c r="X23" s="483"/>
      <c r="Y23" s="483"/>
      <c r="Z23" s="488"/>
      <c r="AA23" s="483"/>
      <c r="AB23" s="483"/>
      <c r="AC23" s="488"/>
      <c r="AD23" s="483"/>
      <c r="AE23" s="483"/>
      <c r="AF23" s="488"/>
      <c r="AG23" s="483"/>
      <c r="AH23" s="483"/>
      <c r="AI23" s="488"/>
      <c r="AJ23" s="483"/>
      <c r="AK23" s="483"/>
      <c r="AL23" s="488"/>
      <c r="AM23" s="483"/>
      <c r="AN23" s="483"/>
      <c r="AO23" s="488"/>
      <c r="AP23" s="483"/>
      <c r="AQ23" s="483"/>
      <c r="AR23" s="488"/>
      <c r="AS23" s="483"/>
      <c r="AT23" s="483"/>
      <c r="AU23" s="488"/>
      <c r="AV23" s="472">
        <f t="shared" si="1"/>
        <v>0</v>
      </c>
      <c r="AW23" s="472">
        <f t="shared" si="1"/>
        <v>0</v>
      </c>
      <c r="AX23" s="472">
        <f t="shared" si="2"/>
        <v>0</v>
      </c>
      <c r="AY23" s="473">
        <f>+'[2]Actividades'!O23-O23</f>
        <v>0</v>
      </c>
      <c r="AZ23" s="472">
        <f>+'[2]Actividades'!P23-P23</f>
        <v>0</v>
      </c>
      <c r="BA23" s="472">
        <f>+'[2]Actividades'!Q23-Q23</f>
        <v>0</v>
      </c>
      <c r="BB23" s="474">
        <f>+'[2]Actividades'!R23-R23</f>
        <v>0</v>
      </c>
      <c r="BC23" s="472"/>
    </row>
    <row r="24" spans="1:55" s="295" customFormat="1" ht="113.25" customHeight="1" outlineLevel="2">
      <c r="A24" s="454"/>
      <c r="B24" s="454" t="s">
        <v>219</v>
      </c>
      <c r="C24" s="455">
        <v>881</v>
      </c>
      <c r="D24" s="456" t="s">
        <v>297</v>
      </c>
      <c r="E24" s="457" t="s">
        <v>298</v>
      </c>
      <c r="F24" s="475" t="s">
        <v>109</v>
      </c>
      <c r="G24" s="460"/>
      <c r="H24" s="459" t="s">
        <v>66</v>
      </c>
      <c r="I24" s="460"/>
      <c r="J24" s="461" t="s">
        <v>299</v>
      </c>
      <c r="K24" s="498">
        <v>168</v>
      </c>
      <c r="L24" s="499">
        <v>154</v>
      </c>
      <c r="M24" s="500">
        <v>54962535000</v>
      </c>
      <c r="N24" s="478">
        <v>54962535000</v>
      </c>
      <c r="O24" s="478">
        <v>4159551868</v>
      </c>
      <c r="P24" s="478">
        <v>487653369</v>
      </c>
      <c r="Q24" s="466">
        <v>19609084243</v>
      </c>
      <c r="R24" s="465">
        <v>6787815287</v>
      </c>
      <c r="S24" s="479" t="s">
        <v>300</v>
      </c>
      <c r="T24" s="479"/>
      <c r="U24" s="469">
        <f>+N24</f>
        <v>54962535000</v>
      </c>
      <c r="V24" s="470">
        <f>+O24</f>
        <v>4159551868</v>
      </c>
      <c r="W24" s="471">
        <f t="shared" si="0"/>
        <v>0.07567976746341849</v>
      </c>
      <c r="X24" s="457"/>
      <c r="Y24" s="457"/>
      <c r="Z24" s="471"/>
      <c r="AA24" s="457"/>
      <c r="AB24" s="457"/>
      <c r="AC24" s="471"/>
      <c r="AD24" s="457"/>
      <c r="AE24" s="457"/>
      <c r="AF24" s="471"/>
      <c r="AG24" s="457"/>
      <c r="AH24" s="457"/>
      <c r="AI24" s="471"/>
      <c r="AJ24" s="457"/>
      <c r="AK24" s="457"/>
      <c r="AL24" s="471"/>
      <c r="AM24" s="457"/>
      <c r="AN24" s="457"/>
      <c r="AO24" s="471"/>
      <c r="AP24" s="457"/>
      <c r="AQ24" s="457"/>
      <c r="AR24" s="471"/>
      <c r="AS24" s="457"/>
      <c r="AT24" s="457"/>
      <c r="AU24" s="471"/>
      <c r="AV24" s="472">
        <f t="shared" si="1"/>
        <v>50802983132</v>
      </c>
      <c r="AW24" s="472">
        <f t="shared" si="1"/>
        <v>3671898499</v>
      </c>
      <c r="AX24" s="472">
        <f t="shared" si="2"/>
        <v>12821268956</v>
      </c>
      <c r="AY24" s="473">
        <f>+'[2]Actividades'!O24-O24</f>
        <v>22795409959</v>
      </c>
      <c r="AZ24" s="472">
        <f>+'[2]Actividades'!P24-P24</f>
        <v>324303673</v>
      </c>
      <c r="BA24" s="472">
        <f>+'[2]Actividades'!Q24-Q24</f>
        <v>1381600538</v>
      </c>
      <c r="BB24" s="474">
        <f>+'[2]Actividades'!R24-R24</f>
        <v>8219841767</v>
      </c>
      <c r="BC24" s="472"/>
    </row>
    <row r="25" spans="1:55" s="295" customFormat="1" ht="129" customHeight="1" outlineLevel="2">
      <c r="A25" s="454"/>
      <c r="B25" s="454" t="s">
        <v>219</v>
      </c>
      <c r="C25" s="455">
        <v>881</v>
      </c>
      <c r="D25" s="456" t="s">
        <v>297</v>
      </c>
      <c r="E25" s="457" t="s">
        <v>301</v>
      </c>
      <c r="F25" s="475" t="s">
        <v>110</v>
      </c>
      <c r="G25" s="460"/>
      <c r="H25" s="459" t="s">
        <v>66</v>
      </c>
      <c r="I25" s="460"/>
      <c r="J25" s="475" t="s">
        <v>302</v>
      </c>
      <c r="K25" s="501">
        <v>0.3</v>
      </c>
      <c r="L25" s="463">
        <v>0.03</v>
      </c>
      <c r="M25" s="500"/>
      <c r="N25" s="478"/>
      <c r="O25" s="478">
        <v>0</v>
      </c>
      <c r="P25" s="478"/>
      <c r="Q25" s="466">
        <v>0</v>
      </c>
      <c r="R25" s="465"/>
      <c r="S25" s="479" t="s">
        <v>303</v>
      </c>
      <c r="T25" s="479"/>
      <c r="U25" s="469"/>
      <c r="V25" s="470">
        <v>0</v>
      </c>
      <c r="W25" s="471">
        <f t="shared" si="0"/>
      </c>
      <c r="X25" s="457"/>
      <c r="Y25" s="457"/>
      <c r="Z25" s="471"/>
      <c r="AA25" s="457"/>
      <c r="AB25" s="457"/>
      <c r="AC25" s="471"/>
      <c r="AD25" s="457"/>
      <c r="AE25" s="457"/>
      <c r="AF25" s="471"/>
      <c r="AG25" s="457"/>
      <c r="AH25" s="457"/>
      <c r="AI25" s="471"/>
      <c r="AJ25" s="457"/>
      <c r="AK25" s="457"/>
      <c r="AL25" s="471"/>
      <c r="AM25" s="457"/>
      <c r="AN25" s="457"/>
      <c r="AO25" s="471"/>
      <c r="AP25" s="457"/>
      <c r="AQ25" s="457"/>
      <c r="AR25" s="471"/>
      <c r="AS25" s="457"/>
      <c r="AT25" s="457"/>
      <c r="AU25" s="471"/>
      <c r="AV25" s="472">
        <f t="shared" si="1"/>
        <v>0</v>
      </c>
      <c r="AW25" s="472">
        <f t="shared" si="1"/>
        <v>0</v>
      </c>
      <c r="AX25" s="472">
        <f t="shared" si="2"/>
        <v>0</v>
      </c>
      <c r="AY25" s="473">
        <f>+'[2]Actividades'!O25-O25</f>
        <v>0</v>
      </c>
      <c r="AZ25" s="472">
        <f>+'[2]Actividades'!P25-P25</f>
        <v>0</v>
      </c>
      <c r="BA25" s="472">
        <f>+'[2]Actividades'!Q25-Q25</f>
        <v>0</v>
      </c>
      <c r="BB25" s="474">
        <f>+'[2]Actividades'!R25-R25</f>
        <v>0</v>
      </c>
      <c r="BC25" s="472"/>
    </row>
    <row r="26" spans="1:55" s="295" customFormat="1" ht="135" outlineLevel="2">
      <c r="A26" s="454"/>
      <c r="B26" s="454" t="s">
        <v>219</v>
      </c>
      <c r="C26" s="455">
        <v>881</v>
      </c>
      <c r="D26" s="456" t="s">
        <v>297</v>
      </c>
      <c r="E26" s="457" t="s">
        <v>304</v>
      </c>
      <c r="F26" s="475" t="s">
        <v>111</v>
      </c>
      <c r="G26" s="460"/>
      <c r="H26" s="459" t="s">
        <v>66</v>
      </c>
      <c r="I26" s="460"/>
      <c r="J26" s="475" t="s">
        <v>305</v>
      </c>
      <c r="K26" s="502">
        <v>0.25</v>
      </c>
      <c r="L26" s="463">
        <v>0.05</v>
      </c>
      <c r="M26" s="500"/>
      <c r="N26" s="478"/>
      <c r="O26" s="478">
        <v>0</v>
      </c>
      <c r="P26" s="478"/>
      <c r="Q26" s="466">
        <v>0</v>
      </c>
      <c r="R26" s="465"/>
      <c r="S26" s="479" t="s">
        <v>306</v>
      </c>
      <c r="T26" s="479" t="s">
        <v>307</v>
      </c>
      <c r="U26" s="469"/>
      <c r="V26" s="492">
        <f>+O26</f>
        <v>0</v>
      </c>
      <c r="W26" s="471">
        <f t="shared" si="0"/>
      </c>
      <c r="X26" s="457"/>
      <c r="Y26" s="457"/>
      <c r="Z26" s="471"/>
      <c r="AA26" s="457"/>
      <c r="AB26" s="457"/>
      <c r="AC26" s="471"/>
      <c r="AD26" s="457"/>
      <c r="AE26" s="457"/>
      <c r="AF26" s="471"/>
      <c r="AG26" s="457"/>
      <c r="AH26" s="457"/>
      <c r="AI26" s="471"/>
      <c r="AJ26" s="457"/>
      <c r="AK26" s="457"/>
      <c r="AL26" s="471"/>
      <c r="AM26" s="457"/>
      <c r="AN26" s="457"/>
      <c r="AO26" s="471"/>
      <c r="AP26" s="457"/>
      <c r="AQ26" s="457"/>
      <c r="AR26" s="471"/>
      <c r="AS26" s="457"/>
      <c r="AT26" s="457"/>
      <c r="AU26" s="471"/>
      <c r="AV26" s="472">
        <f t="shared" si="1"/>
        <v>0</v>
      </c>
      <c r="AW26" s="472">
        <f t="shared" si="1"/>
        <v>0</v>
      </c>
      <c r="AX26" s="472">
        <f t="shared" si="2"/>
        <v>0</v>
      </c>
      <c r="AY26" s="473">
        <f>+'[2]Actividades'!O26-O26</f>
        <v>4330600</v>
      </c>
      <c r="AZ26" s="472">
        <f>+'[2]Actividades'!P26-P26</f>
        <v>4330600</v>
      </c>
      <c r="BA26" s="472">
        <f>+'[2]Actividades'!Q26-Q26</f>
        <v>8881400</v>
      </c>
      <c r="BB26" s="474">
        <f>+'[2]Actividades'!R26-R26</f>
        <v>8881400</v>
      </c>
      <c r="BC26" s="472"/>
    </row>
    <row r="27" spans="1:55" s="295" customFormat="1" ht="141" customHeight="1" outlineLevel="2">
      <c r="A27" s="454"/>
      <c r="B27" s="454" t="s">
        <v>219</v>
      </c>
      <c r="C27" s="455">
        <v>881</v>
      </c>
      <c r="D27" s="503" t="s">
        <v>297</v>
      </c>
      <c r="E27" s="457" t="s">
        <v>308</v>
      </c>
      <c r="F27" s="475" t="s">
        <v>112</v>
      </c>
      <c r="G27" s="460"/>
      <c r="H27" s="459" t="s">
        <v>66</v>
      </c>
      <c r="I27" s="460"/>
      <c r="J27" s="475" t="s">
        <v>309</v>
      </c>
      <c r="K27" s="462">
        <v>0.7</v>
      </c>
      <c r="L27" s="504">
        <v>0.6</v>
      </c>
      <c r="M27" s="500">
        <v>4520000000</v>
      </c>
      <c r="N27" s="478">
        <v>4520000000</v>
      </c>
      <c r="O27" s="478">
        <v>1413738031</v>
      </c>
      <c r="P27" s="478"/>
      <c r="Q27" s="478">
        <v>1310112790</v>
      </c>
      <c r="R27" s="465">
        <v>791483311</v>
      </c>
      <c r="S27" s="479" t="s">
        <v>310</v>
      </c>
      <c r="T27" s="479"/>
      <c r="U27" s="469">
        <f>+N27</f>
        <v>4520000000</v>
      </c>
      <c r="V27" s="470">
        <f>+O27</f>
        <v>1413738031</v>
      </c>
      <c r="W27" s="471">
        <f t="shared" si="0"/>
        <v>0.3127739006637168</v>
      </c>
      <c r="X27" s="457"/>
      <c r="Y27" s="457"/>
      <c r="Z27" s="471"/>
      <c r="AA27" s="457"/>
      <c r="AB27" s="457"/>
      <c r="AC27" s="471"/>
      <c r="AD27" s="457"/>
      <c r="AE27" s="457"/>
      <c r="AF27" s="471"/>
      <c r="AG27" s="457"/>
      <c r="AH27" s="457"/>
      <c r="AI27" s="471"/>
      <c r="AJ27" s="457"/>
      <c r="AK27" s="457"/>
      <c r="AL27" s="471"/>
      <c r="AM27" s="457"/>
      <c r="AN27" s="457"/>
      <c r="AO27" s="471"/>
      <c r="AP27" s="457"/>
      <c r="AQ27" s="457"/>
      <c r="AR27" s="471"/>
      <c r="AS27" s="457"/>
      <c r="AT27" s="457"/>
      <c r="AU27" s="471"/>
      <c r="AV27" s="472">
        <f t="shared" si="1"/>
        <v>3106261969</v>
      </c>
      <c r="AW27" s="472">
        <f t="shared" si="1"/>
        <v>1413738031</v>
      </c>
      <c r="AX27" s="472">
        <f t="shared" si="2"/>
        <v>518629479</v>
      </c>
      <c r="AY27" s="473">
        <f>+'[2]Actividades'!O27-O27</f>
        <v>1490190149</v>
      </c>
      <c r="AZ27" s="472">
        <f>+'[2]Actividades'!P27-P27</f>
        <v>19114753</v>
      </c>
      <c r="BA27" s="472">
        <f>+'[2]Actividades'!Q27-Q27</f>
        <v>960395518</v>
      </c>
      <c r="BB27" s="474">
        <f>+'[2]Actividades'!R27-R27</f>
        <v>1479024997</v>
      </c>
      <c r="BC27" s="472"/>
    </row>
    <row r="28" spans="1:55" s="295" customFormat="1" ht="84" customHeight="1" outlineLevel="2">
      <c r="A28" s="454" t="s">
        <v>226</v>
      </c>
      <c r="B28" s="454" t="s">
        <v>219</v>
      </c>
      <c r="C28" s="455">
        <v>881</v>
      </c>
      <c r="D28" s="456" t="s">
        <v>297</v>
      </c>
      <c r="E28" s="457" t="s">
        <v>311</v>
      </c>
      <c r="F28" s="475" t="s">
        <v>113</v>
      </c>
      <c r="G28" s="460"/>
      <c r="H28" s="459" t="s">
        <v>66</v>
      </c>
      <c r="I28" s="460"/>
      <c r="J28" s="461" t="s">
        <v>312</v>
      </c>
      <c r="K28" s="501">
        <v>0.4</v>
      </c>
      <c r="L28" s="505">
        <v>0.04</v>
      </c>
      <c r="M28" s="500"/>
      <c r="N28" s="478"/>
      <c r="O28" s="478">
        <v>0</v>
      </c>
      <c r="P28" s="478"/>
      <c r="Q28" s="466">
        <v>0</v>
      </c>
      <c r="R28" s="465"/>
      <c r="S28" s="479" t="s">
        <v>313</v>
      </c>
      <c r="T28" s="479" t="s">
        <v>314</v>
      </c>
      <c r="U28" s="469"/>
      <c r="V28" s="470">
        <v>0</v>
      </c>
      <c r="W28" s="471">
        <f t="shared" si="0"/>
      </c>
      <c r="X28" s="457"/>
      <c r="Y28" s="457"/>
      <c r="Z28" s="471">
        <f>IF(X28=0,"",Y28/X28)</f>
      </c>
      <c r="AA28" s="457"/>
      <c r="AB28" s="457"/>
      <c r="AC28" s="471">
        <f>IF(AA28=0,"",AB28/AA28)</f>
      </c>
      <c r="AD28" s="457"/>
      <c r="AE28" s="457"/>
      <c r="AF28" s="471">
        <f>IF(AD28=0,"",AE28/AD28)</f>
      </c>
      <c r="AG28" s="457"/>
      <c r="AH28" s="457"/>
      <c r="AI28" s="471">
        <f>IF(AG28=0,"",AH28/AG28)</f>
      </c>
      <c r="AJ28" s="457"/>
      <c r="AK28" s="457"/>
      <c r="AL28" s="471">
        <f>IF(AJ28=0,"",AK28/AJ28)</f>
      </c>
      <c r="AM28" s="457"/>
      <c r="AN28" s="457"/>
      <c r="AO28" s="471">
        <f>IF(AM28=0,"",AN28/AM28)</f>
      </c>
      <c r="AP28" s="457"/>
      <c r="AQ28" s="457"/>
      <c r="AR28" s="471">
        <f>IF(AP28=0,"",AQ28/AP28)</f>
      </c>
      <c r="AS28" s="457"/>
      <c r="AT28" s="457"/>
      <c r="AU28" s="471">
        <f>IF(AS28=0,"",AT28/AS28)</f>
      </c>
      <c r="AV28" s="472">
        <f t="shared" si="1"/>
        <v>0</v>
      </c>
      <c r="AW28" s="472">
        <f t="shared" si="1"/>
        <v>0</v>
      </c>
      <c r="AX28" s="472">
        <f t="shared" si="2"/>
        <v>0</v>
      </c>
      <c r="AY28" s="473">
        <f>+'[2]Actividades'!O28-O28</f>
        <v>0</v>
      </c>
      <c r="AZ28" s="472">
        <f>+'[2]Actividades'!P28-P28</f>
        <v>0</v>
      </c>
      <c r="BA28" s="472">
        <f>+'[2]Actividades'!Q28-Q28</f>
        <v>430012000</v>
      </c>
      <c r="BB28" s="474">
        <f>+'[2]Actividades'!R28-R28</f>
        <v>206972891</v>
      </c>
      <c r="BC28" s="472"/>
    </row>
    <row r="29" spans="1:55" s="490" customFormat="1" ht="15.75" customHeight="1" outlineLevel="1">
      <c r="A29" s="481"/>
      <c r="B29" s="482"/>
      <c r="C29" s="483"/>
      <c r="D29" s="483"/>
      <c r="E29" s="483"/>
      <c r="F29" s="496"/>
      <c r="G29" s="485"/>
      <c r="H29" s="485"/>
      <c r="I29" s="485"/>
      <c r="J29" s="484"/>
      <c r="K29" s="486"/>
      <c r="L29" s="486"/>
      <c r="M29" s="484">
        <f aca="true" t="shared" si="6" ref="M29:R29">SUM(M24:M28)</f>
        <v>59482535000</v>
      </c>
      <c r="N29" s="487">
        <f t="shared" si="6"/>
        <v>59482535000</v>
      </c>
      <c r="O29" s="484">
        <f t="shared" si="6"/>
        <v>5573289899</v>
      </c>
      <c r="P29" s="484">
        <f t="shared" si="6"/>
        <v>487653369</v>
      </c>
      <c r="Q29" s="484">
        <f t="shared" si="6"/>
        <v>20919197033</v>
      </c>
      <c r="R29" s="484">
        <f t="shared" si="6"/>
        <v>7579298598</v>
      </c>
      <c r="S29" s="486"/>
      <c r="T29" s="486"/>
      <c r="U29" s="484">
        <f>+U24+U25+U26+U27+U28</f>
        <v>59482535000</v>
      </c>
      <c r="V29" s="484">
        <f>+V24+V25+V26+V27+V28</f>
        <v>5573289899</v>
      </c>
      <c r="W29" s="484">
        <f t="shared" si="0"/>
        <v>0.0936962404006487</v>
      </c>
      <c r="X29" s="483"/>
      <c r="Y29" s="483"/>
      <c r="Z29" s="483"/>
      <c r="AA29" s="483"/>
      <c r="AB29" s="483"/>
      <c r="AC29" s="483"/>
      <c r="AD29" s="483"/>
      <c r="AE29" s="483"/>
      <c r="AF29" s="483"/>
      <c r="AG29" s="483"/>
      <c r="AH29" s="483"/>
      <c r="AI29" s="488"/>
      <c r="AJ29" s="483"/>
      <c r="AK29" s="483"/>
      <c r="AL29" s="488"/>
      <c r="AM29" s="483"/>
      <c r="AN29" s="483"/>
      <c r="AO29" s="488"/>
      <c r="AP29" s="483"/>
      <c r="AQ29" s="483"/>
      <c r="AR29" s="488"/>
      <c r="AS29" s="483"/>
      <c r="AT29" s="483"/>
      <c r="AU29" s="488"/>
      <c r="AV29" s="472">
        <f t="shared" si="1"/>
        <v>53909245101</v>
      </c>
      <c r="AW29" s="472">
        <f t="shared" si="1"/>
        <v>5085636530</v>
      </c>
      <c r="AX29" s="472">
        <f t="shared" si="2"/>
        <v>13339898435</v>
      </c>
      <c r="AY29" s="473">
        <f>+'[2]Actividades'!O29-O29</f>
        <v>24289930708</v>
      </c>
      <c r="AZ29" s="472">
        <f>+'[2]Actividades'!P29-P29</f>
        <v>347749026</v>
      </c>
      <c r="BA29" s="472">
        <f>+'[2]Actividades'!Q29-Q29</f>
        <v>2780889456</v>
      </c>
      <c r="BB29" s="474">
        <f>+'[2]Actividades'!R29-R29</f>
        <v>9914721055</v>
      </c>
      <c r="BC29" s="489"/>
    </row>
    <row r="30" spans="1:55" s="295" customFormat="1" ht="54.75" customHeight="1" outlineLevel="1">
      <c r="A30" s="493" t="s">
        <v>315</v>
      </c>
      <c r="B30" s="454" t="s">
        <v>227</v>
      </c>
      <c r="C30" s="455">
        <v>881</v>
      </c>
      <c r="D30" s="503" t="s">
        <v>84</v>
      </c>
      <c r="E30" s="457" t="s">
        <v>316</v>
      </c>
      <c r="F30" s="475" t="s">
        <v>114</v>
      </c>
      <c r="G30" s="460"/>
      <c r="H30" s="459" t="s">
        <v>66</v>
      </c>
      <c r="I30" s="460"/>
      <c r="J30" s="461" t="s">
        <v>317</v>
      </c>
      <c r="K30" s="502">
        <v>1</v>
      </c>
      <c r="L30" s="36">
        <v>1</v>
      </c>
      <c r="M30" s="478">
        <v>126533000</v>
      </c>
      <c r="N30" s="478">
        <v>126533000</v>
      </c>
      <c r="O30" s="478">
        <v>65523133</v>
      </c>
      <c r="P30" s="470">
        <v>15927666</v>
      </c>
      <c r="Q30" s="478">
        <v>20380500</v>
      </c>
      <c r="R30" s="478">
        <v>20286234</v>
      </c>
      <c r="S30" s="506" t="s">
        <v>318</v>
      </c>
      <c r="T30" s="507"/>
      <c r="U30" s="469">
        <f>+N30</f>
        <v>126533000</v>
      </c>
      <c r="V30" s="470">
        <f>+O30</f>
        <v>65523133</v>
      </c>
      <c r="W30" s="471">
        <f t="shared" si="0"/>
        <v>0.5178343436099674</v>
      </c>
      <c r="X30" s="457"/>
      <c r="Y30" s="457"/>
      <c r="Z30" s="471"/>
      <c r="AA30" s="457"/>
      <c r="AB30" s="457"/>
      <c r="AC30" s="471"/>
      <c r="AD30" s="457"/>
      <c r="AE30" s="457"/>
      <c r="AF30" s="471"/>
      <c r="AG30" s="457"/>
      <c r="AH30" s="457"/>
      <c r="AI30" s="471"/>
      <c r="AJ30" s="457"/>
      <c r="AK30" s="457"/>
      <c r="AL30" s="471"/>
      <c r="AM30" s="457"/>
      <c r="AN30" s="457"/>
      <c r="AO30" s="471"/>
      <c r="AP30" s="457"/>
      <c r="AQ30" s="457"/>
      <c r="AR30" s="471"/>
      <c r="AS30" s="457"/>
      <c r="AT30" s="457"/>
      <c r="AU30" s="471"/>
      <c r="AV30" s="472">
        <f t="shared" si="1"/>
        <v>61009867</v>
      </c>
      <c r="AW30" s="472">
        <f t="shared" si="1"/>
        <v>49595467</v>
      </c>
      <c r="AX30" s="472">
        <f t="shared" si="2"/>
        <v>94266</v>
      </c>
      <c r="AY30" s="473">
        <f>+'[2]Actividades'!O30-O30</f>
        <v>-48842234</v>
      </c>
      <c r="AZ30" s="472">
        <f>+'[2]Actividades'!P30-P30</f>
        <v>658967</v>
      </c>
      <c r="BA30" s="472">
        <f>+'[2]Actividades'!Q30-Q30</f>
        <v>-1953533</v>
      </c>
      <c r="BB30" s="474">
        <f>+'[2]Actividades'!R30-R30</f>
        <v>-1859267</v>
      </c>
      <c r="BC30" s="472"/>
    </row>
    <row r="31" spans="1:55" s="295" customFormat="1" ht="96.75" customHeight="1" outlineLevel="2">
      <c r="A31" s="454" t="s">
        <v>232</v>
      </c>
      <c r="B31" s="454" t="s">
        <v>227</v>
      </c>
      <c r="C31" s="455">
        <v>881</v>
      </c>
      <c r="D31" s="503" t="s">
        <v>84</v>
      </c>
      <c r="E31" s="457" t="s">
        <v>319</v>
      </c>
      <c r="F31" s="475" t="s">
        <v>115</v>
      </c>
      <c r="G31" s="460"/>
      <c r="H31" s="459" t="s">
        <v>66</v>
      </c>
      <c r="I31" s="460"/>
      <c r="J31" s="461" t="s">
        <v>320</v>
      </c>
      <c r="K31" s="508">
        <v>10</v>
      </c>
      <c r="L31" s="508">
        <v>3</v>
      </c>
      <c r="M31" s="478">
        <v>45309000</v>
      </c>
      <c r="N31" s="478">
        <v>45309000</v>
      </c>
      <c r="O31" s="478">
        <v>45175100</v>
      </c>
      <c r="P31" s="470">
        <v>7117000</v>
      </c>
      <c r="Q31" s="478">
        <v>5891300</v>
      </c>
      <c r="R31" s="478">
        <v>5891300</v>
      </c>
      <c r="S31" s="479" t="s">
        <v>321</v>
      </c>
      <c r="T31" s="509" t="s">
        <v>322</v>
      </c>
      <c r="U31" s="469">
        <f>+N31</f>
        <v>45309000</v>
      </c>
      <c r="V31" s="470">
        <f>+O31</f>
        <v>45175100</v>
      </c>
      <c r="W31" s="471">
        <f t="shared" si="0"/>
        <v>0.9970447372486703</v>
      </c>
      <c r="X31" s="457"/>
      <c r="Y31" s="457"/>
      <c r="Z31" s="471">
        <f>IF(X31=0,"",Y31/X31)</f>
      </c>
      <c r="AA31" s="457"/>
      <c r="AB31" s="457"/>
      <c r="AC31" s="471">
        <f>IF(AA31=0,"",AB31/AA31)</f>
      </c>
      <c r="AD31" s="457"/>
      <c r="AE31" s="457"/>
      <c r="AF31" s="471">
        <f>IF(AD31=0,"",AE31/AD31)</f>
      </c>
      <c r="AG31" s="457"/>
      <c r="AH31" s="457"/>
      <c r="AI31" s="471">
        <f>IF(AG31=0,"",AH31/AG31)</f>
      </c>
      <c r="AJ31" s="457"/>
      <c r="AK31" s="457"/>
      <c r="AL31" s="471">
        <f>IF(AJ31=0,"",AK31/AJ31)</f>
      </c>
      <c r="AM31" s="457"/>
      <c r="AN31" s="457"/>
      <c r="AO31" s="471">
        <f>IF(AM31=0,"",AN31/AM31)</f>
      </c>
      <c r="AP31" s="457"/>
      <c r="AQ31" s="457"/>
      <c r="AR31" s="471">
        <f>IF(AP31=0,"",AQ31/AP31)</f>
      </c>
      <c r="AS31" s="457"/>
      <c r="AT31" s="457"/>
      <c r="AU31" s="471">
        <f>IF(AS31=0,"",AT31/AS31)</f>
      </c>
      <c r="AV31" s="472">
        <f t="shared" si="1"/>
        <v>133900</v>
      </c>
      <c r="AW31" s="472">
        <f t="shared" si="1"/>
        <v>38058100</v>
      </c>
      <c r="AX31" s="472">
        <f t="shared" si="2"/>
        <v>0</v>
      </c>
      <c r="AY31" s="473">
        <f>+'[2]Actividades'!O31-O31</f>
        <v>-36844167</v>
      </c>
      <c r="AZ31" s="472">
        <f>+'[2]Actividades'!P31-P31</f>
        <v>1213933</v>
      </c>
      <c r="BA31" s="472">
        <f>+'[2]Actividades'!Q31-Q31</f>
        <v>5473033</v>
      </c>
      <c r="BB31" s="474">
        <f>+'[2]Actividades'!R31-R31</f>
        <v>5473033</v>
      </c>
      <c r="BC31" s="472"/>
    </row>
    <row r="32" spans="1:55" s="490" customFormat="1" ht="15" customHeight="1" outlineLevel="1">
      <c r="A32" s="481" t="s">
        <v>323</v>
      </c>
      <c r="B32" s="482"/>
      <c r="C32" s="483"/>
      <c r="D32" s="483"/>
      <c r="E32" s="483"/>
      <c r="F32" s="485"/>
      <c r="G32" s="485"/>
      <c r="H32" s="485"/>
      <c r="I32" s="485"/>
      <c r="J32" s="484"/>
      <c r="K32" s="486"/>
      <c r="L32" s="486"/>
      <c r="M32" s="484">
        <f aca="true" t="shared" si="7" ref="M32:R32">SUM(M30:M31)</f>
        <v>171842000</v>
      </c>
      <c r="N32" s="487">
        <f t="shared" si="7"/>
        <v>171842000</v>
      </c>
      <c r="O32" s="484">
        <f t="shared" si="7"/>
        <v>110698233</v>
      </c>
      <c r="P32" s="484">
        <f t="shared" si="7"/>
        <v>23044666</v>
      </c>
      <c r="Q32" s="484">
        <f t="shared" si="7"/>
        <v>26271800</v>
      </c>
      <c r="R32" s="484">
        <f t="shared" si="7"/>
        <v>26177534</v>
      </c>
      <c r="S32" s="510"/>
      <c r="T32" s="510"/>
      <c r="U32" s="484">
        <f>+U30+U31</f>
        <v>171842000</v>
      </c>
      <c r="V32" s="484">
        <f>+V30+V31</f>
        <v>110698233</v>
      </c>
      <c r="W32" s="484">
        <f t="shared" si="0"/>
        <v>0.6441861302824687</v>
      </c>
      <c r="X32" s="483"/>
      <c r="Y32" s="483"/>
      <c r="Z32" s="483"/>
      <c r="AA32" s="483"/>
      <c r="AB32" s="483"/>
      <c r="AC32" s="483"/>
      <c r="AD32" s="483"/>
      <c r="AE32" s="483"/>
      <c r="AF32" s="483"/>
      <c r="AG32" s="483"/>
      <c r="AH32" s="483"/>
      <c r="AI32" s="488"/>
      <c r="AJ32" s="483"/>
      <c r="AK32" s="483"/>
      <c r="AL32" s="488"/>
      <c r="AM32" s="483"/>
      <c r="AN32" s="483"/>
      <c r="AO32" s="488"/>
      <c r="AP32" s="483"/>
      <c r="AQ32" s="483"/>
      <c r="AR32" s="488"/>
      <c r="AS32" s="483"/>
      <c r="AT32" s="483"/>
      <c r="AU32" s="488"/>
      <c r="AV32" s="472">
        <f t="shared" si="1"/>
        <v>61143767</v>
      </c>
      <c r="AW32" s="472">
        <f t="shared" si="1"/>
        <v>87653567</v>
      </c>
      <c r="AX32" s="472">
        <f t="shared" si="2"/>
        <v>94266</v>
      </c>
      <c r="AY32" s="473">
        <f>+'[2]Actividades'!O32-O32</f>
        <v>-85686401</v>
      </c>
      <c r="AZ32" s="472">
        <f>+'[2]Actividades'!P32-P32</f>
        <v>1872900</v>
      </c>
      <c r="BA32" s="472">
        <f>+'[2]Actividades'!Q32-Q32</f>
        <v>3519500</v>
      </c>
      <c r="BB32" s="474">
        <f>+'[2]Actividades'!R32-R32</f>
        <v>3613766</v>
      </c>
      <c r="BC32" s="472"/>
    </row>
    <row r="33" spans="1:55" s="295" customFormat="1" ht="100.5" customHeight="1" outlineLevel="2">
      <c r="A33" s="454"/>
      <c r="B33" s="454" t="s">
        <v>233</v>
      </c>
      <c r="C33" s="455">
        <v>881</v>
      </c>
      <c r="D33" s="503" t="s">
        <v>85</v>
      </c>
      <c r="E33" s="457" t="s">
        <v>324</v>
      </c>
      <c r="F33" s="475" t="s">
        <v>325</v>
      </c>
      <c r="G33" s="460"/>
      <c r="H33" s="459" t="s">
        <v>66</v>
      </c>
      <c r="I33" s="460"/>
      <c r="J33" s="475" t="s">
        <v>326</v>
      </c>
      <c r="K33" s="462">
        <v>1</v>
      </c>
      <c r="L33" s="34">
        <v>1</v>
      </c>
      <c r="M33" s="500">
        <v>60940000</v>
      </c>
      <c r="N33" s="478">
        <v>60940000</v>
      </c>
      <c r="O33" s="470"/>
      <c r="P33" s="511"/>
      <c r="Q33" s="466">
        <v>7250400</v>
      </c>
      <c r="R33" s="465">
        <v>7250400</v>
      </c>
      <c r="S33" s="512" t="s">
        <v>327</v>
      </c>
      <c r="T33" s="513" t="s">
        <v>328</v>
      </c>
      <c r="U33" s="469">
        <f>+N33</f>
        <v>60940000</v>
      </c>
      <c r="V33" s="492">
        <f>+O33</f>
        <v>0</v>
      </c>
      <c r="W33" s="471">
        <f t="shared" si="0"/>
        <v>0</v>
      </c>
      <c r="X33" s="457"/>
      <c r="Y33" s="457"/>
      <c r="Z33" s="471"/>
      <c r="AA33" s="457"/>
      <c r="AB33" s="457"/>
      <c r="AC33" s="471"/>
      <c r="AD33" s="457"/>
      <c r="AE33" s="457"/>
      <c r="AF33" s="471"/>
      <c r="AG33" s="457"/>
      <c r="AH33" s="457"/>
      <c r="AI33" s="471"/>
      <c r="AJ33" s="457"/>
      <c r="AK33" s="457"/>
      <c r="AL33" s="471"/>
      <c r="AM33" s="457"/>
      <c r="AN33" s="457"/>
      <c r="AO33" s="471"/>
      <c r="AP33" s="457"/>
      <c r="AQ33" s="457"/>
      <c r="AR33" s="471"/>
      <c r="AS33" s="457"/>
      <c r="AT33" s="457"/>
      <c r="AU33" s="471"/>
      <c r="AV33" s="472">
        <f t="shared" si="1"/>
        <v>60940000</v>
      </c>
      <c r="AW33" s="472">
        <f t="shared" si="1"/>
        <v>0</v>
      </c>
      <c r="AX33" s="472">
        <f t="shared" si="2"/>
        <v>0</v>
      </c>
      <c r="AY33" s="473">
        <f>+'[2]Actividades'!O33-O33</f>
        <v>0</v>
      </c>
      <c r="AZ33" s="472">
        <f>+'[2]Actividades'!P33-P33</f>
        <v>0</v>
      </c>
      <c r="BA33" s="472">
        <f>+'[2]Actividades'!Q33-Q33</f>
        <v>216438423</v>
      </c>
      <c r="BB33" s="474">
        <f>+'[2]Actividades'!R33-R33</f>
        <v>215696703</v>
      </c>
      <c r="BC33" s="472"/>
    </row>
    <row r="34" spans="1:55" s="295" customFormat="1" ht="77.25" customHeight="1" outlineLevel="2">
      <c r="A34" s="454"/>
      <c r="B34" s="454" t="s">
        <v>233</v>
      </c>
      <c r="C34" s="455">
        <v>881</v>
      </c>
      <c r="D34" s="503" t="s">
        <v>85</v>
      </c>
      <c r="E34" s="457" t="s">
        <v>329</v>
      </c>
      <c r="F34" s="475" t="s">
        <v>116</v>
      </c>
      <c r="G34" s="460"/>
      <c r="H34" s="459" t="s">
        <v>66</v>
      </c>
      <c r="I34" s="460"/>
      <c r="J34" s="475" t="s">
        <v>330</v>
      </c>
      <c r="K34" s="501">
        <v>0.85</v>
      </c>
      <c r="L34" s="34">
        <v>0.45</v>
      </c>
      <c r="M34" s="500"/>
      <c r="N34" s="478"/>
      <c r="O34" s="470"/>
      <c r="P34" s="511"/>
      <c r="Q34" s="466">
        <v>237033</v>
      </c>
      <c r="R34" s="465">
        <v>0</v>
      </c>
      <c r="S34" s="512" t="s">
        <v>331</v>
      </c>
      <c r="T34" s="513" t="s">
        <v>332</v>
      </c>
      <c r="U34" s="469"/>
      <c r="V34" s="492">
        <f>+O34</f>
        <v>0</v>
      </c>
      <c r="W34" s="471">
        <f t="shared" si="0"/>
      </c>
      <c r="X34" s="457"/>
      <c r="Y34" s="457"/>
      <c r="Z34" s="471"/>
      <c r="AA34" s="457"/>
      <c r="AB34" s="457"/>
      <c r="AC34" s="471"/>
      <c r="AD34" s="457"/>
      <c r="AE34" s="457"/>
      <c r="AF34" s="471"/>
      <c r="AG34" s="457"/>
      <c r="AH34" s="457"/>
      <c r="AI34" s="471"/>
      <c r="AJ34" s="457"/>
      <c r="AK34" s="457"/>
      <c r="AL34" s="471"/>
      <c r="AM34" s="457"/>
      <c r="AN34" s="457"/>
      <c r="AO34" s="471"/>
      <c r="AP34" s="457"/>
      <c r="AQ34" s="457"/>
      <c r="AR34" s="471"/>
      <c r="AS34" s="457"/>
      <c r="AT34" s="457"/>
      <c r="AU34" s="471"/>
      <c r="AV34" s="472">
        <f t="shared" si="1"/>
        <v>0</v>
      </c>
      <c r="AW34" s="472">
        <f t="shared" si="1"/>
        <v>0</v>
      </c>
      <c r="AX34" s="472">
        <f t="shared" si="2"/>
        <v>237033</v>
      </c>
      <c r="AY34" s="473">
        <f>+'[2]Actividades'!O34-O34</f>
        <v>15989866</v>
      </c>
      <c r="AZ34" s="472">
        <f>+'[2]Actividades'!P34-P34</f>
        <v>15752833</v>
      </c>
      <c r="BA34" s="472">
        <f>+'[2]Actividades'!Q34-Q34</f>
        <v>6615767</v>
      </c>
      <c r="BB34" s="474">
        <f>+'[2]Actividades'!R34-R34</f>
        <v>6852800</v>
      </c>
      <c r="BC34" s="472"/>
    </row>
    <row r="35" spans="1:55" s="295" customFormat="1" ht="84" customHeight="1" outlineLevel="2">
      <c r="A35" s="454" t="s">
        <v>238</v>
      </c>
      <c r="B35" s="454" t="s">
        <v>233</v>
      </c>
      <c r="C35" s="455">
        <v>881</v>
      </c>
      <c r="D35" s="503" t="s">
        <v>85</v>
      </c>
      <c r="E35" s="457" t="s">
        <v>333</v>
      </c>
      <c r="F35" s="475" t="s">
        <v>334</v>
      </c>
      <c r="G35" s="460"/>
      <c r="H35" s="459" t="s">
        <v>66</v>
      </c>
      <c r="I35" s="460"/>
      <c r="J35" s="475" t="s">
        <v>335</v>
      </c>
      <c r="K35" s="501">
        <v>0.7</v>
      </c>
      <c r="L35" s="34">
        <v>0.03</v>
      </c>
      <c r="M35" s="514">
        <v>1226000000</v>
      </c>
      <c r="N35" s="465">
        <v>1226000000</v>
      </c>
      <c r="O35" s="515"/>
      <c r="P35" s="515"/>
      <c r="Q35" s="516">
        <v>0</v>
      </c>
      <c r="R35" s="465"/>
      <c r="S35" s="517" t="s">
        <v>336</v>
      </c>
      <c r="T35" s="513" t="s">
        <v>332</v>
      </c>
      <c r="U35" s="518">
        <f>+N35</f>
        <v>1226000000</v>
      </c>
      <c r="V35" s="519">
        <v>0</v>
      </c>
      <c r="W35" s="471">
        <f t="shared" si="0"/>
        <v>0</v>
      </c>
      <c r="X35" s="457"/>
      <c r="Y35" s="457"/>
      <c r="Z35" s="471">
        <f>IF(X35=0,"",Y35/X35)</f>
      </c>
      <c r="AA35" s="457"/>
      <c r="AB35" s="457"/>
      <c r="AC35" s="471">
        <f>IF(AA35=0,"",AB35/AA35)</f>
      </c>
      <c r="AD35" s="520"/>
      <c r="AE35" s="457"/>
      <c r="AF35" s="471">
        <f>IF(AD35=0,"",AE35/AD35)</f>
      </c>
      <c r="AG35" s="457"/>
      <c r="AH35" s="457"/>
      <c r="AI35" s="471">
        <f>IF(AG35=0,"",AH35/AG35)</f>
      </c>
      <c r="AJ35" s="457"/>
      <c r="AK35" s="457"/>
      <c r="AL35" s="471">
        <f>IF(AJ35=0,"",AK35/AJ35)</f>
      </c>
      <c r="AM35" s="457"/>
      <c r="AN35" s="457"/>
      <c r="AO35" s="471">
        <f>IF(AM35=0,"",AN35/AM35)</f>
      </c>
      <c r="AP35" s="457"/>
      <c r="AQ35" s="457"/>
      <c r="AR35" s="471">
        <f>IF(AP35=0,"",AQ35/AP35)</f>
      </c>
      <c r="AS35" s="457"/>
      <c r="AT35" s="457"/>
      <c r="AU35" s="471">
        <f>IF(AS35=0,"",AT35/AS35)</f>
      </c>
      <c r="AV35" s="472">
        <f t="shared" si="1"/>
        <v>1226000000</v>
      </c>
      <c r="AW35" s="472">
        <f t="shared" si="1"/>
        <v>0</v>
      </c>
      <c r="AX35" s="472">
        <f t="shared" si="2"/>
        <v>0</v>
      </c>
      <c r="AY35" s="472">
        <f>+'[2]Actividades'!O35-O35</f>
        <v>0</v>
      </c>
      <c r="AZ35" s="472">
        <f>+'[2]Actividades'!P35-P35</f>
        <v>0</v>
      </c>
      <c r="BA35" s="472">
        <f>+'[2]Actividades'!Q35-Q35</f>
        <v>0</v>
      </c>
      <c r="BB35" s="474">
        <f>+'[2]Actividades'!R35-R35</f>
        <v>0</v>
      </c>
      <c r="BC35" s="472"/>
    </row>
    <row r="36" spans="1:55" s="490" customFormat="1" ht="18.75" customHeight="1" outlineLevel="2">
      <c r="A36" s="482"/>
      <c r="B36" s="482"/>
      <c r="C36" s="483"/>
      <c r="D36" s="521"/>
      <c r="E36" s="483"/>
      <c r="F36" s="496"/>
      <c r="G36" s="496"/>
      <c r="H36" s="496"/>
      <c r="I36" s="496"/>
      <c r="J36" s="483"/>
      <c r="K36" s="522"/>
      <c r="L36" s="486"/>
      <c r="M36" s="484">
        <f aca="true" t="shared" si="8" ref="M36:R36">SUM(M33:M35)</f>
        <v>1286940000</v>
      </c>
      <c r="N36" s="487">
        <f t="shared" si="8"/>
        <v>1286940000</v>
      </c>
      <c r="O36" s="484">
        <f t="shared" si="8"/>
        <v>0</v>
      </c>
      <c r="P36" s="484">
        <f t="shared" si="8"/>
        <v>0</v>
      </c>
      <c r="Q36" s="484">
        <f t="shared" si="8"/>
        <v>7487433</v>
      </c>
      <c r="R36" s="484">
        <f t="shared" si="8"/>
        <v>7250400</v>
      </c>
      <c r="S36" s="510"/>
      <c r="T36" s="510"/>
      <c r="U36" s="484">
        <f>+U33+U34+U35</f>
        <v>1286940000</v>
      </c>
      <c r="V36" s="484">
        <f>+V33+V34+V35</f>
        <v>0</v>
      </c>
      <c r="W36" s="484">
        <f t="shared" si="0"/>
        <v>0</v>
      </c>
      <c r="X36" s="484"/>
      <c r="Y36" s="484"/>
      <c r="Z36" s="484"/>
      <c r="AA36" s="484"/>
      <c r="AB36" s="483"/>
      <c r="AC36" s="483"/>
      <c r="AD36" s="483"/>
      <c r="AE36" s="483"/>
      <c r="AF36" s="483"/>
      <c r="AG36" s="483"/>
      <c r="AH36" s="483"/>
      <c r="AI36" s="488"/>
      <c r="AJ36" s="483"/>
      <c r="AK36" s="483"/>
      <c r="AL36" s="488"/>
      <c r="AM36" s="483"/>
      <c r="AN36" s="483"/>
      <c r="AO36" s="488"/>
      <c r="AP36" s="483"/>
      <c r="AQ36" s="483"/>
      <c r="AR36" s="488"/>
      <c r="AS36" s="483"/>
      <c r="AT36" s="483"/>
      <c r="AU36" s="488"/>
      <c r="AV36" s="472">
        <f t="shared" si="1"/>
        <v>1286940000</v>
      </c>
      <c r="AW36" s="472">
        <f t="shared" si="1"/>
        <v>0</v>
      </c>
      <c r="AX36" s="472">
        <f t="shared" si="2"/>
        <v>237033</v>
      </c>
      <c r="AY36" s="473">
        <f>+'[2]Actividades'!O36-O36</f>
        <v>15989866</v>
      </c>
      <c r="AZ36" s="472">
        <f>+'[2]Actividades'!P36-P36</f>
        <v>15752833</v>
      </c>
      <c r="BA36" s="472">
        <f>+'[2]Actividades'!Q36-Q36</f>
        <v>223054190</v>
      </c>
      <c r="BB36" s="474">
        <f>+'[2]Actividades'!R36-R36</f>
        <v>222549503</v>
      </c>
      <c r="BC36" s="472"/>
    </row>
    <row r="37" spans="1:55" s="295" customFormat="1" ht="173.25" customHeight="1" outlineLevel="2">
      <c r="A37" s="454" t="s">
        <v>238</v>
      </c>
      <c r="B37" s="454" t="s">
        <v>239</v>
      </c>
      <c r="C37" s="455">
        <v>881</v>
      </c>
      <c r="D37" s="503" t="s">
        <v>337</v>
      </c>
      <c r="E37" s="457" t="s">
        <v>338</v>
      </c>
      <c r="F37" s="475" t="s">
        <v>117</v>
      </c>
      <c r="G37" s="459" t="s">
        <v>66</v>
      </c>
      <c r="H37" s="460"/>
      <c r="I37" s="460"/>
      <c r="J37" s="475" t="s">
        <v>339</v>
      </c>
      <c r="K37" s="523">
        <v>10000</v>
      </c>
      <c r="L37" s="40">
        <v>1552</v>
      </c>
      <c r="M37" s="500">
        <v>368766000</v>
      </c>
      <c r="N37" s="478">
        <v>368766000</v>
      </c>
      <c r="O37" s="478">
        <v>123343233</v>
      </c>
      <c r="P37" s="511">
        <v>17636300</v>
      </c>
      <c r="Q37" s="466">
        <v>18974100</v>
      </c>
      <c r="R37" s="465">
        <v>18974100</v>
      </c>
      <c r="S37" s="479" t="s">
        <v>340</v>
      </c>
      <c r="T37" s="468"/>
      <c r="U37" s="469">
        <f>+N37</f>
        <v>368766000</v>
      </c>
      <c r="V37" s="492">
        <f>+O37</f>
        <v>123343233</v>
      </c>
      <c r="W37" s="471">
        <f t="shared" si="0"/>
        <v>0.33447561054977953</v>
      </c>
      <c r="X37" s="457"/>
      <c r="Y37" s="457"/>
      <c r="Z37" s="471">
        <f>IF(X37=0,"",Y37/X37)</f>
      </c>
      <c r="AA37" s="457"/>
      <c r="AB37" s="457"/>
      <c r="AC37" s="471">
        <f>IF(AA37=0,"",AB37/AA37)</f>
      </c>
      <c r="AD37" s="457"/>
      <c r="AE37" s="457"/>
      <c r="AF37" s="471">
        <f>IF(AD37=0,"",AE37/AD37)</f>
      </c>
      <c r="AG37" s="457"/>
      <c r="AH37" s="457"/>
      <c r="AI37" s="471">
        <f>IF(AG37=0,"",AH37/AG37)</f>
      </c>
      <c r="AJ37" s="457"/>
      <c r="AK37" s="457"/>
      <c r="AL37" s="471">
        <f>IF(AJ37=0,"",AK37/AJ37)</f>
      </c>
      <c r="AM37" s="457"/>
      <c r="AN37" s="457"/>
      <c r="AO37" s="471">
        <f>IF(AM37=0,"",AN37/AM37)</f>
      </c>
      <c r="AP37" s="457"/>
      <c r="AQ37" s="457"/>
      <c r="AR37" s="471">
        <f>IF(AP37=0,"",AQ37/AP37)</f>
      </c>
      <c r="AS37" s="457"/>
      <c r="AT37" s="457"/>
      <c r="AU37" s="471">
        <f>IF(AS37=0,"",AT37/AS37)</f>
      </c>
      <c r="AV37" s="472">
        <f t="shared" si="1"/>
        <v>245422767</v>
      </c>
      <c r="AW37" s="472">
        <f t="shared" si="1"/>
        <v>105706933</v>
      </c>
      <c r="AX37" s="472">
        <f t="shared" si="2"/>
        <v>0</v>
      </c>
      <c r="AY37" s="473">
        <f>+'[2]Actividades'!O37-O37</f>
        <v>-97316683</v>
      </c>
      <c r="AZ37" s="472">
        <f>+'[2]Actividades'!P37-P37</f>
        <v>8390250</v>
      </c>
      <c r="BA37" s="472">
        <f>+'[2]Actividades'!Q37-Q37</f>
        <v>19267500</v>
      </c>
      <c r="BB37" s="474">
        <f>+'[2]Actividades'!R37-R37</f>
        <v>19267500</v>
      </c>
      <c r="BC37" s="472"/>
    </row>
    <row r="38" spans="1:55" s="295" customFormat="1" ht="122.25" customHeight="1" outlineLevel="2">
      <c r="A38" s="454" t="s">
        <v>238</v>
      </c>
      <c r="B38" s="454" t="s">
        <v>239</v>
      </c>
      <c r="C38" s="455">
        <v>881</v>
      </c>
      <c r="D38" s="503" t="s">
        <v>337</v>
      </c>
      <c r="E38" s="457" t="s">
        <v>341</v>
      </c>
      <c r="F38" s="475" t="s">
        <v>118</v>
      </c>
      <c r="G38" s="459" t="s">
        <v>66</v>
      </c>
      <c r="H38" s="460"/>
      <c r="I38" s="460"/>
      <c r="J38" s="475" t="s">
        <v>342</v>
      </c>
      <c r="K38" s="523">
        <v>1384</v>
      </c>
      <c r="L38" s="40">
        <v>264</v>
      </c>
      <c r="M38" s="500">
        <v>0</v>
      </c>
      <c r="N38" s="478"/>
      <c r="O38" s="478">
        <v>0</v>
      </c>
      <c r="P38" s="511"/>
      <c r="Q38" s="466">
        <v>0</v>
      </c>
      <c r="R38" s="465"/>
      <c r="S38" s="479" t="s">
        <v>343</v>
      </c>
      <c r="T38" s="507"/>
      <c r="U38" s="469"/>
      <c r="V38" s="470">
        <v>0</v>
      </c>
      <c r="W38" s="471">
        <f t="shared" si="0"/>
      </c>
      <c r="X38" s="457"/>
      <c r="Y38" s="457"/>
      <c r="Z38" s="471">
        <f>IF(X38=0,"",Y38/X38)</f>
      </c>
      <c r="AA38" s="457"/>
      <c r="AB38" s="457"/>
      <c r="AC38" s="471">
        <f>IF(AA38=0,"",AB38/AA38)</f>
      </c>
      <c r="AD38" s="457"/>
      <c r="AE38" s="457"/>
      <c r="AF38" s="471">
        <f>IF(AD38=0,"",AE38/AD38)</f>
      </c>
      <c r="AG38" s="457"/>
      <c r="AH38" s="457"/>
      <c r="AI38" s="471">
        <f>IF(AG38=0,"",AH38/AG38)</f>
      </c>
      <c r="AJ38" s="457"/>
      <c r="AK38" s="457"/>
      <c r="AL38" s="471">
        <f>IF(AJ38=0,"",AK38/AJ38)</f>
      </c>
      <c r="AM38" s="457"/>
      <c r="AN38" s="457"/>
      <c r="AO38" s="471">
        <f>IF(AM38=0,"",AN38/AM38)</f>
      </c>
      <c r="AP38" s="457"/>
      <c r="AQ38" s="457"/>
      <c r="AR38" s="471">
        <f>IF(AP38=0,"",AQ38/AP38)</f>
      </c>
      <c r="AS38" s="457"/>
      <c r="AT38" s="457"/>
      <c r="AU38" s="471">
        <f>IF(AS38=0,"",AT38/AS38)</f>
      </c>
      <c r="AV38" s="472">
        <f t="shared" si="1"/>
        <v>0</v>
      </c>
      <c r="AW38" s="472">
        <f t="shared" si="1"/>
        <v>0</v>
      </c>
      <c r="AX38" s="472">
        <f t="shared" si="2"/>
        <v>0</v>
      </c>
      <c r="AY38" s="473">
        <f>+'[2]Actividades'!O38-O38</f>
        <v>0</v>
      </c>
      <c r="AZ38" s="472">
        <f>+'[2]Actividades'!P38-P38</f>
        <v>0</v>
      </c>
      <c r="BA38" s="472">
        <f>+'[2]Actividades'!Q38-Q38</f>
        <v>14755200</v>
      </c>
      <c r="BB38" s="474">
        <f>+'[2]Actividades'!R38-R38</f>
        <v>14755200</v>
      </c>
      <c r="BC38" s="472"/>
    </row>
    <row r="39" spans="1:55" s="295" customFormat="1" ht="69.75" customHeight="1" outlineLevel="1">
      <c r="A39" s="493" t="s">
        <v>344</v>
      </c>
      <c r="B39" s="454" t="s">
        <v>239</v>
      </c>
      <c r="C39" s="455">
        <v>881</v>
      </c>
      <c r="D39" s="503" t="s">
        <v>337</v>
      </c>
      <c r="E39" s="457" t="s">
        <v>345</v>
      </c>
      <c r="F39" s="475" t="s">
        <v>119</v>
      </c>
      <c r="G39" s="459" t="s">
        <v>66</v>
      </c>
      <c r="H39" s="460"/>
      <c r="I39" s="460"/>
      <c r="J39" s="475" t="s">
        <v>346</v>
      </c>
      <c r="K39" s="524">
        <v>0.365</v>
      </c>
      <c r="L39" s="36">
        <v>0.03</v>
      </c>
      <c r="M39" s="500"/>
      <c r="N39" s="478"/>
      <c r="O39" s="478">
        <v>0</v>
      </c>
      <c r="P39" s="511"/>
      <c r="Q39" s="466">
        <v>0</v>
      </c>
      <c r="R39" s="465"/>
      <c r="S39" s="479" t="s">
        <v>347</v>
      </c>
      <c r="T39" s="468"/>
      <c r="U39" s="469"/>
      <c r="V39" s="470">
        <v>0</v>
      </c>
      <c r="W39" s="471">
        <f t="shared" si="0"/>
      </c>
      <c r="X39" s="457"/>
      <c r="Y39" s="457"/>
      <c r="Z39" s="471"/>
      <c r="AA39" s="457"/>
      <c r="AB39" s="457"/>
      <c r="AC39" s="471"/>
      <c r="AD39" s="457"/>
      <c r="AE39" s="457"/>
      <c r="AF39" s="471"/>
      <c r="AG39" s="457"/>
      <c r="AH39" s="457"/>
      <c r="AI39" s="471"/>
      <c r="AJ39" s="457"/>
      <c r="AK39" s="457"/>
      <c r="AL39" s="471"/>
      <c r="AM39" s="457"/>
      <c r="AN39" s="457"/>
      <c r="AO39" s="471"/>
      <c r="AP39" s="457"/>
      <c r="AQ39" s="457"/>
      <c r="AR39" s="471"/>
      <c r="AS39" s="457"/>
      <c r="AT39" s="457"/>
      <c r="AU39" s="471"/>
      <c r="AV39" s="472">
        <f t="shared" si="1"/>
        <v>0</v>
      </c>
      <c r="AW39" s="472">
        <f t="shared" si="1"/>
        <v>0</v>
      </c>
      <c r="AX39" s="472">
        <f t="shared" si="2"/>
        <v>0</v>
      </c>
      <c r="AY39" s="473">
        <f>+'[2]Actividades'!O39-O39</f>
        <v>0</v>
      </c>
      <c r="AZ39" s="472">
        <f>+'[2]Actividades'!P39-P39</f>
        <v>0</v>
      </c>
      <c r="BA39" s="472">
        <f>+'[2]Actividades'!Q39-Q39</f>
        <v>14528333</v>
      </c>
      <c r="BB39" s="474">
        <f>+'[2]Actividades'!R39-R39</f>
        <v>0</v>
      </c>
      <c r="BC39" s="472"/>
    </row>
    <row r="40" spans="1:55" s="490" customFormat="1" ht="19.5" customHeight="1" outlineLevel="2">
      <c r="A40" s="482"/>
      <c r="B40" s="482"/>
      <c r="C40" s="483"/>
      <c r="D40" s="521"/>
      <c r="E40" s="483"/>
      <c r="F40" s="496"/>
      <c r="G40" s="496"/>
      <c r="H40" s="496"/>
      <c r="I40" s="496"/>
      <c r="J40" s="483"/>
      <c r="K40" s="522"/>
      <c r="L40" s="522"/>
      <c r="M40" s="525">
        <f aca="true" t="shared" si="9" ref="M40:R40">SUM(M37:M39)</f>
        <v>368766000</v>
      </c>
      <c r="N40" s="526">
        <f t="shared" si="9"/>
        <v>368766000</v>
      </c>
      <c r="O40" s="525">
        <f t="shared" si="9"/>
        <v>123343233</v>
      </c>
      <c r="P40" s="525">
        <f t="shared" si="9"/>
        <v>17636300</v>
      </c>
      <c r="Q40" s="525">
        <f t="shared" si="9"/>
        <v>18974100</v>
      </c>
      <c r="R40" s="525">
        <f t="shared" si="9"/>
        <v>18974100</v>
      </c>
      <c r="S40" s="527"/>
      <c r="T40" s="528"/>
      <c r="U40" s="525">
        <f>+U37+U38+U39</f>
        <v>368766000</v>
      </c>
      <c r="V40" s="525">
        <f>+V37+V38+V39</f>
        <v>123343233</v>
      </c>
      <c r="W40" s="529">
        <f t="shared" si="0"/>
        <v>0.33447561054977953</v>
      </c>
      <c r="X40" s="483"/>
      <c r="Y40" s="483"/>
      <c r="Z40" s="488"/>
      <c r="AA40" s="483"/>
      <c r="AB40" s="483"/>
      <c r="AC40" s="488"/>
      <c r="AD40" s="483"/>
      <c r="AE40" s="483"/>
      <c r="AF40" s="488"/>
      <c r="AG40" s="483"/>
      <c r="AH40" s="483"/>
      <c r="AI40" s="488"/>
      <c r="AJ40" s="483"/>
      <c r="AK40" s="483"/>
      <c r="AL40" s="488"/>
      <c r="AM40" s="483"/>
      <c r="AN40" s="483"/>
      <c r="AO40" s="488"/>
      <c r="AP40" s="483"/>
      <c r="AQ40" s="483"/>
      <c r="AR40" s="488"/>
      <c r="AS40" s="483"/>
      <c r="AT40" s="483"/>
      <c r="AU40" s="488"/>
      <c r="AV40" s="472">
        <f t="shared" si="1"/>
        <v>245422767</v>
      </c>
      <c r="AW40" s="472">
        <f t="shared" si="1"/>
        <v>105706933</v>
      </c>
      <c r="AX40" s="472">
        <f t="shared" si="2"/>
        <v>0</v>
      </c>
      <c r="AY40" s="473">
        <f>+'[2]Actividades'!O40-O40</f>
        <v>-97316683</v>
      </c>
      <c r="AZ40" s="472">
        <f>+'[2]Actividades'!P40-P40</f>
        <v>8390250</v>
      </c>
      <c r="BA40" s="472">
        <f>+'[2]Actividades'!Q40-Q40</f>
        <v>48551033</v>
      </c>
      <c r="BB40" s="474">
        <f>+'[2]Actividades'!R40-R40</f>
        <v>34022700</v>
      </c>
      <c r="BC40" s="472"/>
    </row>
    <row r="41" spans="1:55" s="295" customFormat="1" ht="48.75" customHeight="1" outlineLevel="1">
      <c r="A41" s="493" t="s">
        <v>348</v>
      </c>
      <c r="B41" s="454" t="s">
        <v>245</v>
      </c>
      <c r="C41" s="455">
        <v>881</v>
      </c>
      <c r="D41" s="503" t="s">
        <v>349</v>
      </c>
      <c r="E41" s="457" t="s">
        <v>350</v>
      </c>
      <c r="F41" s="475" t="s">
        <v>120</v>
      </c>
      <c r="G41" s="459" t="s">
        <v>66</v>
      </c>
      <c r="H41" s="460"/>
      <c r="I41" s="460"/>
      <c r="J41" s="475" t="s">
        <v>351</v>
      </c>
      <c r="K41" s="530">
        <v>0.27</v>
      </c>
      <c r="L41" s="42">
        <v>0.05</v>
      </c>
      <c r="M41" s="478">
        <v>141955000</v>
      </c>
      <c r="N41" s="478">
        <v>141955000</v>
      </c>
      <c r="O41" s="478">
        <v>51042733</v>
      </c>
      <c r="P41" s="470">
        <v>7731133</v>
      </c>
      <c r="Q41" s="466">
        <v>7398867</v>
      </c>
      <c r="R41" s="465">
        <v>7398867</v>
      </c>
      <c r="S41" s="479" t="s">
        <v>352</v>
      </c>
      <c r="T41" s="513"/>
      <c r="U41" s="469">
        <f>+N41</f>
        <v>141955000</v>
      </c>
      <c r="V41" s="492">
        <f>+O41</f>
        <v>51042733</v>
      </c>
      <c r="W41" s="471">
        <f t="shared" si="0"/>
        <v>0.3595698143777958</v>
      </c>
      <c r="X41" s="457"/>
      <c r="Y41" s="457"/>
      <c r="Z41" s="471"/>
      <c r="AA41" s="457"/>
      <c r="AB41" s="457"/>
      <c r="AC41" s="471"/>
      <c r="AD41" s="457"/>
      <c r="AE41" s="457"/>
      <c r="AF41" s="471"/>
      <c r="AG41" s="457"/>
      <c r="AH41" s="457"/>
      <c r="AI41" s="471"/>
      <c r="AJ41" s="457"/>
      <c r="AK41" s="457"/>
      <c r="AL41" s="471"/>
      <c r="AM41" s="457"/>
      <c r="AN41" s="457"/>
      <c r="AO41" s="471"/>
      <c r="AP41" s="457"/>
      <c r="AQ41" s="457"/>
      <c r="AR41" s="471"/>
      <c r="AS41" s="457"/>
      <c r="AT41" s="457"/>
      <c r="AU41" s="471"/>
      <c r="AV41" s="472">
        <f t="shared" si="1"/>
        <v>90912267</v>
      </c>
      <c r="AW41" s="472">
        <f t="shared" si="1"/>
        <v>43311600</v>
      </c>
      <c r="AX41" s="472">
        <f t="shared" si="2"/>
        <v>0</v>
      </c>
      <c r="AY41" s="473">
        <f>+'[2]Actividades'!O41-O41</f>
        <v>-28808200</v>
      </c>
      <c r="AZ41" s="472">
        <f>+'[2]Actividades'!P41-P41</f>
        <v>14503400</v>
      </c>
      <c r="BA41" s="472">
        <f>+'[2]Actividades'!Q41-Q41</f>
        <v>15853900</v>
      </c>
      <c r="BB41" s="474">
        <f>+'[2]Actividades'!R41-R41</f>
        <v>15853900</v>
      </c>
      <c r="BC41" s="472"/>
    </row>
    <row r="42" spans="1:55" s="490" customFormat="1" ht="15" outlineLevel="2">
      <c r="A42" s="482"/>
      <c r="B42" s="482"/>
      <c r="C42" s="483"/>
      <c r="D42" s="521"/>
      <c r="E42" s="483"/>
      <c r="F42" s="496"/>
      <c r="G42" s="496"/>
      <c r="H42" s="496"/>
      <c r="I42" s="496"/>
      <c r="J42" s="483"/>
      <c r="K42" s="522"/>
      <c r="L42" s="522"/>
      <c r="M42" s="525">
        <f aca="true" t="shared" si="10" ref="M42:R42">+M41</f>
        <v>141955000</v>
      </c>
      <c r="N42" s="526">
        <f t="shared" si="10"/>
        <v>141955000</v>
      </c>
      <c r="O42" s="525">
        <f t="shared" si="10"/>
        <v>51042733</v>
      </c>
      <c r="P42" s="525">
        <f t="shared" si="10"/>
        <v>7731133</v>
      </c>
      <c r="Q42" s="525">
        <f t="shared" si="10"/>
        <v>7398867</v>
      </c>
      <c r="R42" s="525">
        <f t="shared" si="10"/>
        <v>7398867</v>
      </c>
      <c r="S42" s="527"/>
      <c r="T42" s="531"/>
      <c r="U42" s="525">
        <f>+U41</f>
        <v>141955000</v>
      </c>
      <c r="V42" s="525">
        <f>+V41</f>
        <v>51042733</v>
      </c>
      <c r="W42" s="488"/>
      <c r="X42" s="483"/>
      <c r="Y42" s="483"/>
      <c r="Z42" s="488"/>
      <c r="AA42" s="483"/>
      <c r="AB42" s="483"/>
      <c r="AC42" s="488"/>
      <c r="AD42" s="483"/>
      <c r="AE42" s="483"/>
      <c r="AF42" s="488"/>
      <c r="AG42" s="483"/>
      <c r="AH42" s="483"/>
      <c r="AI42" s="488"/>
      <c r="AJ42" s="483"/>
      <c r="AK42" s="483"/>
      <c r="AL42" s="488"/>
      <c r="AM42" s="483"/>
      <c r="AN42" s="483"/>
      <c r="AO42" s="488"/>
      <c r="AP42" s="483"/>
      <c r="AQ42" s="483"/>
      <c r="AR42" s="488"/>
      <c r="AS42" s="483"/>
      <c r="AT42" s="483"/>
      <c r="AU42" s="488"/>
      <c r="AV42" s="489">
        <f t="shared" si="1"/>
        <v>90912267</v>
      </c>
      <c r="AW42" s="489">
        <f t="shared" si="1"/>
        <v>43311600</v>
      </c>
      <c r="AX42" s="489">
        <f t="shared" si="2"/>
        <v>0</v>
      </c>
      <c r="AY42" s="489">
        <f>+'[2]Actividades'!O42-O42</f>
        <v>-28808200</v>
      </c>
      <c r="AZ42" s="489">
        <f>+'[2]Actividades'!P42-P42</f>
        <v>14503400</v>
      </c>
      <c r="BA42" s="489">
        <f>+'[2]Actividades'!Q42-Q42</f>
        <v>15853900</v>
      </c>
      <c r="BB42" s="532">
        <f>+'[2]Actividades'!R42-R42</f>
        <v>15853900</v>
      </c>
      <c r="BC42" s="489"/>
    </row>
    <row r="43" spans="1:54" s="541" customFormat="1" ht="15">
      <c r="A43" s="533" t="s">
        <v>353</v>
      </c>
      <c r="B43" s="533"/>
      <c r="C43" s="534"/>
      <c r="D43" s="534"/>
      <c r="E43" s="534"/>
      <c r="F43" s="535"/>
      <c r="G43" s="535"/>
      <c r="H43" s="535"/>
      <c r="I43" s="535"/>
      <c r="J43" s="534"/>
      <c r="K43" s="536"/>
      <c r="L43" s="537"/>
      <c r="M43" s="538">
        <f aca="true" t="shared" si="11" ref="M43:R43">+M20+M23+M29+M32+M36+M40+M41</f>
        <v>75071636000</v>
      </c>
      <c r="N43" s="539">
        <f t="shared" si="11"/>
        <v>75071636000</v>
      </c>
      <c r="O43" s="538">
        <f>+O20+O23+O29+O32+O36+O40+O42</f>
        <v>6428295098</v>
      </c>
      <c r="P43" s="538">
        <f t="shared" si="11"/>
        <v>617074569</v>
      </c>
      <c r="Q43" s="538">
        <f t="shared" si="11"/>
        <v>21107079301</v>
      </c>
      <c r="R43" s="538">
        <f t="shared" si="11"/>
        <v>7731109733</v>
      </c>
      <c r="S43" s="538">
        <f>SUBTOTAL(9,S14:S41)</f>
        <v>0</v>
      </c>
      <c r="T43" s="538">
        <f>SUBTOTAL(9,T14:T41)</f>
        <v>0</v>
      </c>
      <c r="U43" s="538">
        <f>+U20+U23+U29+U32+U36+U40+U42</f>
        <v>75071636000</v>
      </c>
      <c r="V43" s="538">
        <f>+V20+V23+V29+V32+V36+V40+V42</f>
        <v>6428295098</v>
      </c>
      <c r="W43" s="540"/>
      <c r="X43" s="538">
        <f>SUBTOTAL(9,X14:X41)</f>
        <v>0</v>
      </c>
      <c r="Y43" s="538">
        <f>SUBTOTAL(9,Y14:Y41)</f>
        <v>0</v>
      </c>
      <c r="Z43" s="538"/>
      <c r="AA43" s="538">
        <f>SUBTOTAL(9,AA14:AA41)</f>
        <v>0</v>
      </c>
      <c r="AB43" s="538">
        <f>SUBTOTAL(9,AB14:AB41)</f>
        <v>0</v>
      </c>
      <c r="AC43" s="538"/>
      <c r="AD43" s="538">
        <f>SUBTOTAL(9,AD14:AD41)</f>
        <v>0</v>
      </c>
      <c r="AE43" s="538">
        <f>SUBTOTAL(9,AE14:AE41)</f>
        <v>0</v>
      </c>
      <c r="AF43" s="538"/>
      <c r="AG43" s="538">
        <f>SUBTOTAL(9,AG14:AG41)</f>
        <v>0</v>
      </c>
      <c r="AH43" s="538">
        <f>SUBTOTAL(9,AH14:AH41)</f>
        <v>0</v>
      </c>
      <c r="AI43" s="538"/>
      <c r="AJ43" s="538">
        <f>SUBTOTAL(9,AJ14:AJ41)</f>
        <v>0</v>
      </c>
      <c r="AK43" s="538">
        <f>SUBTOTAL(9,AK14:AK41)</f>
        <v>0</v>
      </c>
      <c r="AL43" s="538"/>
      <c r="AM43" s="538">
        <f>SUBTOTAL(9,AM14:AM41)</f>
        <v>0</v>
      </c>
      <c r="AN43" s="538">
        <f>SUBTOTAL(9,AN14:AN41)</f>
        <v>0</v>
      </c>
      <c r="AO43" s="538"/>
      <c r="AP43" s="538">
        <f>SUBTOTAL(9,AP14:AP41)</f>
        <v>0</v>
      </c>
      <c r="AQ43" s="538">
        <f>SUBTOTAL(9,AQ14:AQ41)</f>
        <v>0</v>
      </c>
      <c r="AR43" s="538"/>
      <c r="AS43" s="538">
        <f>SUBTOTAL(9,AS14:AS41)</f>
        <v>0</v>
      </c>
      <c r="AT43" s="538">
        <f>SUBTOTAL(9,AT14:AT41)</f>
        <v>0</v>
      </c>
      <c r="AU43" s="538"/>
      <c r="AV43" s="472">
        <f t="shared" si="1"/>
        <v>68643340902</v>
      </c>
      <c r="AW43" s="472">
        <f t="shared" si="1"/>
        <v>5811220529</v>
      </c>
      <c r="AX43" s="472">
        <f t="shared" si="2"/>
        <v>13375969568</v>
      </c>
      <c r="AY43" s="473">
        <f>+'[2]Actividades'!O43-O43</f>
        <v>23728748552</v>
      </c>
      <c r="AZ43" s="472">
        <f>+'[2]Actividades'!P43-P43</f>
        <v>501203537</v>
      </c>
      <c r="BA43" s="472">
        <f>+'[2]Actividades'!Q43-Q43</f>
        <v>6800336965</v>
      </c>
      <c r="BB43" s="474">
        <f>+'[2]Actividades'!R43-R43</f>
        <v>13941437011</v>
      </c>
    </row>
    <row r="44" spans="13:22" ht="15">
      <c r="M44" s="438">
        <f>+'Metas 881'!Q129</f>
        <v>75071636000</v>
      </c>
      <c r="N44" s="438">
        <f>+'Metas 881'!R129</f>
        <v>75071636000</v>
      </c>
      <c r="O44" s="438">
        <v>6428295098</v>
      </c>
      <c r="P44" s="438">
        <v>617074569</v>
      </c>
      <c r="Q44" s="438">
        <v>21107079301</v>
      </c>
      <c r="R44" s="438">
        <v>7731109733</v>
      </c>
      <c r="U44" s="542">
        <f>+N44</f>
        <v>75071636000</v>
      </c>
      <c r="V44" s="542">
        <f>+O44</f>
        <v>6428295098</v>
      </c>
    </row>
    <row r="45" spans="13:22" ht="15">
      <c r="M45" s="438">
        <f aca="true" t="shared" si="12" ref="M45:R45">+M43-M44</f>
        <v>0</v>
      </c>
      <c r="N45" s="438">
        <f t="shared" si="12"/>
        <v>0</v>
      </c>
      <c r="O45" s="438">
        <f t="shared" si="12"/>
        <v>0</v>
      </c>
      <c r="P45" s="438">
        <f t="shared" si="12"/>
        <v>0</v>
      </c>
      <c r="Q45" s="438">
        <f t="shared" si="12"/>
        <v>0</v>
      </c>
      <c r="R45" s="543">
        <f t="shared" si="12"/>
        <v>0</v>
      </c>
      <c r="U45" s="542">
        <f>+U43-U44</f>
        <v>0</v>
      </c>
      <c r="V45" s="542">
        <f>+V43-V44</f>
        <v>0</v>
      </c>
    </row>
    <row r="46" spans="14:22" ht="15">
      <c r="N46" s="438"/>
      <c r="O46" s="544"/>
      <c r="R46" s="438"/>
      <c r="S46" s="545"/>
      <c r="U46" s="474"/>
      <c r="V46" s="474"/>
    </row>
    <row r="47" spans="14:19" ht="22.5" customHeight="1">
      <c r="N47" s="546"/>
      <c r="Q47" s="544"/>
      <c r="R47" s="438"/>
      <c r="S47" s="547"/>
    </row>
    <row r="48" spans="15:19" ht="18" customHeight="1">
      <c r="O48" s="544"/>
      <c r="S48" s="548"/>
    </row>
    <row r="49" ht="27" customHeight="1">
      <c r="O49" s="544"/>
    </row>
    <row r="50" ht="14.25" customHeight="1">
      <c r="N50" s="546"/>
    </row>
    <row r="51" spans="14:15" ht="23.25" customHeight="1">
      <c r="N51" s="546"/>
      <c r="O51" s="542"/>
    </row>
    <row r="52" spans="14:19" ht="23.25" customHeight="1">
      <c r="N52" s="546"/>
      <c r="O52" s="542"/>
      <c r="S52" s="3" t="s">
        <v>354</v>
      </c>
    </row>
    <row r="53" spans="14:15" ht="32.25" customHeight="1">
      <c r="N53" s="546"/>
      <c r="O53" s="542"/>
    </row>
    <row r="54" ht="119.25" customHeight="1">
      <c r="N54" s="546"/>
    </row>
    <row r="55" ht="119.25" customHeight="1">
      <c r="N55" s="546"/>
    </row>
  </sheetData>
  <sheetProtection password="C61F" sheet="1"/>
  <autoFilter ref="A13:AU41"/>
  <mergeCells count="31">
    <mergeCell ref="AM12:AO12"/>
    <mergeCell ref="AP12:AR12"/>
    <mergeCell ref="AS12:AU12"/>
    <mergeCell ref="U12:W12"/>
    <mergeCell ref="X12:Z12"/>
    <mergeCell ref="AA12:AC12"/>
    <mergeCell ref="AD12:AF12"/>
    <mergeCell ref="AG12:AI12"/>
    <mergeCell ref="AJ12:AL12"/>
    <mergeCell ref="K12:L12"/>
    <mergeCell ref="M12:N12"/>
    <mergeCell ref="O12:P12"/>
    <mergeCell ref="Q12:R12"/>
    <mergeCell ref="S12:S13"/>
    <mergeCell ref="T12:T13"/>
    <mergeCell ref="AB1:AE8"/>
    <mergeCell ref="AH1:AJ8"/>
    <mergeCell ref="AK1:AR8"/>
    <mergeCell ref="AS1:AV8"/>
    <mergeCell ref="AW1:AY8"/>
    <mergeCell ref="B12:B13"/>
    <mergeCell ref="C12:C13"/>
    <mergeCell ref="E12:E13"/>
    <mergeCell ref="F12:F13"/>
    <mergeCell ref="G12:I12"/>
    <mergeCell ref="A1:C8"/>
    <mergeCell ref="D1:I8"/>
    <mergeCell ref="J1:M8"/>
    <mergeCell ref="N1:O8"/>
    <mergeCell ref="P1:R8"/>
    <mergeCell ref="S1:AA8"/>
  </mergeCells>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Hoja2">
    <tabColor rgb="FF00B050"/>
  </sheetPr>
  <dimension ref="A1:AM18"/>
  <sheetViews>
    <sheetView showGridLines="0" zoomScale="70" zoomScaleNormal="70" zoomScalePageLayoutView="0" workbookViewId="0" topLeftCell="Q1">
      <selection activeCell="X15" sqref="X15"/>
    </sheetView>
  </sheetViews>
  <sheetFormatPr defaultColWidth="11.421875" defaultRowHeight="15"/>
  <cols>
    <col min="1" max="1" width="11.421875" style="70" hidden="1" customWidth="1"/>
    <col min="2" max="2" width="16.8515625" style="72" customWidth="1"/>
    <col min="3" max="3" width="16.8515625" style="73" customWidth="1"/>
    <col min="4" max="4" width="16.8515625" style="72" customWidth="1"/>
    <col min="5" max="5" width="29.140625" style="73" customWidth="1"/>
    <col min="6" max="6" width="6.421875" style="72" customWidth="1"/>
    <col min="7" max="7" width="23.421875" style="74" customWidth="1"/>
    <col min="8" max="8" width="6.421875" style="72" customWidth="1"/>
    <col min="9" max="9" width="19.00390625" style="73" customWidth="1"/>
    <col min="10" max="10" width="6.421875" style="72" customWidth="1"/>
    <col min="11" max="11" width="13.421875" style="75" customWidth="1"/>
    <col min="12" max="12" width="10.28125" style="72" customWidth="1"/>
    <col min="13" max="13" width="21.00390625" style="75" customWidth="1"/>
    <col min="14" max="14" width="9.140625" style="76" customWidth="1"/>
    <col min="15" max="15" width="36.140625" style="75" customWidth="1"/>
    <col min="16" max="16" width="6.28125" style="76" customWidth="1"/>
    <col min="17" max="18" width="5.421875" style="76" customWidth="1"/>
    <col min="19" max="19" width="20.140625" style="79" customWidth="1"/>
    <col min="20" max="20" width="26.8515625" style="79" customWidth="1"/>
    <col min="21" max="21" width="11.7109375" style="76" customWidth="1"/>
    <col min="22" max="22" width="13.7109375" style="76" customWidth="1"/>
    <col min="23" max="23" width="70.140625" style="70" customWidth="1"/>
    <col min="24" max="24" width="58.28125" style="70" customWidth="1"/>
    <col min="25" max="25" width="72.140625" style="70" customWidth="1"/>
    <col min="26" max="26" width="72.57421875" style="70" customWidth="1"/>
    <col min="27" max="27" width="56.7109375" style="70" customWidth="1"/>
    <col min="28" max="30" width="11.421875" style="70" customWidth="1"/>
    <col min="31" max="32" width="14.8515625" style="70" hidden="1" customWidth="1"/>
    <col min="33" max="33" width="14.421875" style="70" hidden="1" customWidth="1"/>
    <col min="34" max="34" width="18.00390625" style="70" hidden="1" customWidth="1"/>
    <col min="35" max="36" width="14.00390625" style="70" hidden="1" customWidth="1"/>
    <col min="37" max="39" width="11.421875" style="80" customWidth="1"/>
    <col min="40" max="57" width="11.421875" style="79" customWidth="1"/>
    <col min="58" max="16384" width="11.421875" style="70" customWidth="1"/>
  </cols>
  <sheetData>
    <row r="1" spans="15:16" ht="15">
      <c r="O1" s="77"/>
      <c r="P1" s="78"/>
    </row>
    <row r="2" spans="1:22" ht="33.75">
      <c r="A2" s="209" t="s">
        <v>143</v>
      </c>
      <c r="B2" s="209"/>
      <c r="C2" s="209"/>
      <c r="D2" s="209"/>
      <c r="E2" s="209"/>
      <c r="F2" s="209"/>
      <c r="G2" s="209"/>
      <c r="H2" s="209"/>
      <c r="I2" s="209"/>
      <c r="J2" s="209"/>
      <c r="K2" s="209"/>
      <c r="L2" s="209"/>
      <c r="M2" s="159"/>
      <c r="N2" s="220" t="s">
        <v>142</v>
      </c>
      <c r="O2" s="220"/>
      <c r="P2" s="220"/>
      <c r="Q2" s="220"/>
      <c r="R2" s="220"/>
      <c r="S2" s="220"/>
      <c r="T2" s="220"/>
      <c r="U2" s="220"/>
      <c r="V2" s="220"/>
    </row>
    <row r="3" spans="15:16" ht="15">
      <c r="O3" s="77"/>
      <c r="P3" s="78"/>
    </row>
    <row r="4" spans="15:16" ht="15">
      <c r="O4" s="77"/>
      <c r="P4" s="78"/>
    </row>
    <row r="5" spans="1:36" ht="80.25" customHeight="1">
      <c r="A5" s="210" t="s">
        <v>25</v>
      </c>
      <c r="B5" s="212" t="s">
        <v>34</v>
      </c>
      <c r="C5" s="213"/>
      <c r="D5" s="217" t="s">
        <v>33</v>
      </c>
      <c r="E5" s="215"/>
      <c r="F5" s="214" t="s">
        <v>26</v>
      </c>
      <c r="G5" s="215"/>
      <c r="H5" s="214" t="s">
        <v>32</v>
      </c>
      <c r="I5" s="215"/>
      <c r="J5" s="214" t="s">
        <v>27</v>
      </c>
      <c r="K5" s="215"/>
      <c r="L5" s="214" t="s">
        <v>36</v>
      </c>
      <c r="M5" s="215"/>
      <c r="N5" s="221" t="s">
        <v>23</v>
      </c>
      <c r="O5" s="222"/>
      <c r="P5" s="223" t="s">
        <v>19</v>
      </c>
      <c r="Q5" s="223"/>
      <c r="R5" s="224"/>
      <c r="S5" s="207" t="s">
        <v>20</v>
      </c>
      <c r="T5" s="207" t="s">
        <v>21</v>
      </c>
      <c r="U5" s="218" t="s">
        <v>0</v>
      </c>
      <c r="V5" s="219"/>
      <c r="W5" s="206" t="s">
        <v>12</v>
      </c>
      <c r="X5" s="206" t="s">
        <v>13</v>
      </c>
      <c r="Y5" s="206" t="s">
        <v>14</v>
      </c>
      <c r="Z5" s="206" t="s">
        <v>24</v>
      </c>
      <c r="AA5" s="206" t="s">
        <v>11</v>
      </c>
      <c r="AE5" s="216" t="s">
        <v>3</v>
      </c>
      <c r="AF5" s="216"/>
      <c r="AG5" s="216" t="s">
        <v>4</v>
      </c>
      <c r="AH5" s="216"/>
      <c r="AI5" s="216" t="s">
        <v>5</v>
      </c>
      <c r="AJ5" s="216"/>
    </row>
    <row r="6" spans="1:36" ht="30" customHeight="1">
      <c r="A6" s="211"/>
      <c r="B6" s="181" t="s">
        <v>30</v>
      </c>
      <c r="C6" s="181" t="s">
        <v>31</v>
      </c>
      <c r="D6" s="181" t="s">
        <v>30</v>
      </c>
      <c r="E6" s="181" t="s">
        <v>31</v>
      </c>
      <c r="F6" s="181" t="s">
        <v>30</v>
      </c>
      <c r="G6" s="182" t="s">
        <v>31</v>
      </c>
      <c r="H6" s="181" t="s">
        <v>30</v>
      </c>
      <c r="I6" s="181" t="s">
        <v>31</v>
      </c>
      <c r="J6" s="181" t="s">
        <v>30</v>
      </c>
      <c r="K6" s="182" t="s">
        <v>31</v>
      </c>
      <c r="L6" s="181" t="s">
        <v>30</v>
      </c>
      <c r="M6" s="182" t="s">
        <v>31</v>
      </c>
      <c r="N6" s="183" t="s">
        <v>28</v>
      </c>
      <c r="O6" s="184" t="s">
        <v>29</v>
      </c>
      <c r="P6" s="185" t="s">
        <v>16</v>
      </c>
      <c r="Q6" s="186" t="s">
        <v>17</v>
      </c>
      <c r="R6" s="186" t="s">
        <v>18</v>
      </c>
      <c r="S6" s="208"/>
      <c r="T6" s="208"/>
      <c r="U6" s="71" t="s">
        <v>1</v>
      </c>
      <c r="V6" s="71" t="s">
        <v>2</v>
      </c>
      <c r="W6" s="206"/>
      <c r="X6" s="206"/>
      <c r="Y6" s="206"/>
      <c r="Z6" s="206"/>
      <c r="AA6" s="206"/>
      <c r="AE6" s="81" t="s">
        <v>6</v>
      </c>
      <c r="AF6" s="81" t="s">
        <v>7</v>
      </c>
      <c r="AG6" s="81" t="s">
        <v>8</v>
      </c>
      <c r="AH6" s="81" t="s">
        <v>9</v>
      </c>
      <c r="AI6" s="81" t="s">
        <v>1</v>
      </c>
      <c r="AJ6" s="81" t="s">
        <v>9</v>
      </c>
    </row>
    <row r="7" spans="1:39" s="83" customFormat="1" ht="142.5" customHeight="1" hidden="1">
      <c r="A7" s="187"/>
      <c r="B7" s="91">
        <v>1</v>
      </c>
      <c r="C7" s="82" t="s">
        <v>37</v>
      </c>
      <c r="D7" s="91">
        <v>5</v>
      </c>
      <c r="E7" s="82" t="s">
        <v>38</v>
      </c>
      <c r="F7" s="91">
        <v>1</v>
      </c>
      <c r="G7" s="82" t="s">
        <v>39</v>
      </c>
      <c r="H7" s="91">
        <v>1</v>
      </c>
      <c r="I7" s="82" t="s">
        <v>40</v>
      </c>
      <c r="J7" s="91">
        <v>881</v>
      </c>
      <c r="K7" s="82" t="s">
        <v>41</v>
      </c>
      <c r="L7" s="197">
        <v>4</v>
      </c>
      <c r="M7" s="188" t="s">
        <v>42</v>
      </c>
      <c r="N7" s="91">
        <v>1</v>
      </c>
      <c r="O7" s="82" t="s">
        <v>80</v>
      </c>
      <c r="P7" s="189" t="s">
        <v>66</v>
      </c>
      <c r="Q7" s="189"/>
      <c r="R7" s="189"/>
      <c r="S7" s="190" t="s">
        <v>90</v>
      </c>
      <c r="T7" s="191" t="s">
        <v>91</v>
      </c>
      <c r="U7" s="113">
        <v>0.65</v>
      </c>
      <c r="V7" s="46"/>
      <c r="W7" s="82"/>
      <c r="X7" s="82"/>
      <c r="Y7" s="82"/>
      <c r="Z7" s="82"/>
      <c r="AA7" s="13"/>
      <c r="AE7" s="84"/>
      <c r="AF7" s="84"/>
      <c r="AG7" s="84"/>
      <c r="AH7" s="84"/>
      <c r="AI7" s="84"/>
      <c r="AJ7" s="84"/>
      <c r="AK7" s="85"/>
      <c r="AL7" s="85"/>
      <c r="AM7" s="85"/>
    </row>
    <row r="8" spans="1:39" ht="192.75" customHeight="1" hidden="1">
      <c r="A8" s="192"/>
      <c r="B8" s="91">
        <v>1</v>
      </c>
      <c r="C8" s="82" t="s">
        <v>37</v>
      </c>
      <c r="D8" s="91">
        <v>5</v>
      </c>
      <c r="E8" s="82" t="s">
        <v>38</v>
      </c>
      <c r="F8" s="91">
        <v>1</v>
      </c>
      <c r="G8" s="82" t="s">
        <v>39</v>
      </c>
      <c r="H8" s="91">
        <v>1</v>
      </c>
      <c r="I8" s="82" t="s">
        <v>40</v>
      </c>
      <c r="J8" s="91">
        <v>881</v>
      </c>
      <c r="K8" s="82" t="s">
        <v>41</v>
      </c>
      <c r="L8" s="198">
        <v>4</v>
      </c>
      <c r="M8" s="82" t="s">
        <v>42</v>
      </c>
      <c r="N8" s="91">
        <v>2</v>
      </c>
      <c r="O8" s="82" t="s">
        <v>81</v>
      </c>
      <c r="P8" s="189" t="s">
        <v>66</v>
      </c>
      <c r="Q8" s="189"/>
      <c r="R8" s="189"/>
      <c r="S8" s="86" t="s">
        <v>92</v>
      </c>
      <c r="T8" s="191" t="s">
        <v>93</v>
      </c>
      <c r="U8" s="193">
        <v>19</v>
      </c>
      <c r="V8" s="45"/>
      <c r="W8" s="82"/>
      <c r="X8" s="82"/>
      <c r="Y8" s="82"/>
      <c r="Z8" s="82"/>
      <c r="AA8" s="43"/>
      <c r="AB8" s="79"/>
      <c r="AC8" s="79"/>
      <c r="AD8" s="79"/>
      <c r="AE8" s="79"/>
      <c r="AK8" s="87"/>
      <c r="AL8" s="87"/>
      <c r="AM8" s="87"/>
    </row>
    <row r="9" spans="2:27" ht="162" customHeight="1" hidden="1">
      <c r="B9" s="91">
        <v>1</v>
      </c>
      <c r="C9" s="82" t="s">
        <v>37</v>
      </c>
      <c r="D9" s="91">
        <v>5</v>
      </c>
      <c r="E9" s="82" t="s">
        <v>38</v>
      </c>
      <c r="F9" s="91">
        <v>1</v>
      </c>
      <c r="G9" s="82" t="s">
        <v>39</v>
      </c>
      <c r="H9" s="91">
        <v>1</v>
      </c>
      <c r="I9" s="82" t="s">
        <v>40</v>
      </c>
      <c r="J9" s="91">
        <v>881</v>
      </c>
      <c r="K9" s="82" t="s">
        <v>41</v>
      </c>
      <c r="L9" s="198">
        <v>4</v>
      </c>
      <c r="M9" s="82" t="s">
        <v>42</v>
      </c>
      <c r="N9" s="91">
        <v>3</v>
      </c>
      <c r="O9" s="82" t="s">
        <v>43</v>
      </c>
      <c r="P9" s="189"/>
      <c r="Q9" s="189" t="s">
        <v>66</v>
      </c>
      <c r="R9" s="189"/>
      <c r="S9" s="112" t="s">
        <v>148</v>
      </c>
      <c r="T9" s="86" t="s">
        <v>62</v>
      </c>
      <c r="U9" s="113">
        <v>0.9</v>
      </c>
      <c r="V9" s="47"/>
      <c r="W9" s="82"/>
      <c r="X9" s="82"/>
      <c r="Y9" s="82"/>
      <c r="Z9" s="82"/>
      <c r="AA9" s="44"/>
    </row>
    <row r="10" spans="2:27" ht="165.75" customHeight="1" hidden="1">
      <c r="B10" s="91">
        <v>1</v>
      </c>
      <c r="C10" s="82" t="s">
        <v>37</v>
      </c>
      <c r="D10" s="91">
        <v>5</v>
      </c>
      <c r="E10" s="82" t="s">
        <v>38</v>
      </c>
      <c r="F10" s="91">
        <v>2</v>
      </c>
      <c r="G10" s="82" t="s">
        <v>83</v>
      </c>
      <c r="H10" s="91">
        <v>1</v>
      </c>
      <c r="I10" s="82" t="s">
        <v>40</v>
      </c>
      <c r="J10" s="91">
        <v>881</v>
      </c>
      <c r="K10" s="82" t="s">
        <v>41</v>
      </c>
      <c r="L10" s="198">
        <v>4</v>
      </c>
      <c r="M10" s="82" t="s">
        <v>42</v>
      </c>
      <c r="N10" s="91">
        <v>4</v>
      </c>
      <c r="O10" s="82" t="s">
        <v>84</v>
      </c>
      <c r="P10" s="189"/>
      <c r="Q10" s="189" t="s">
        <v>66</v>
      </c>
      <c r="R10" s="189"/>
      <c r="S10" s="112" t="s">
        <v>148</v>
      </c>
      <c r="T10" s="191" t="s">
        <v>94</v>
      </c>
      <c r="U10" s="113">
        <v>0.95</v>
      </c>
      <c r="V10" s="47"/>
      <c r="W10" s="82"/>
      <c r="X10" s="82"/>
      <c r="Y10" s="82"/>
      <c r="Z10" s="82"/>
      <c r="AA10" s="163"/>
    </row>
    <row r="11" spans="2:27" ht="182.25" customHeight="1" hidden="1">
      <c r="B11" s="91">
        <v>1</v>
      </c>
      <c r="C11" s="82" t="s">
        <v>37</v>
      </c>
      <c r="D11" s="91">
        <v>5</v>
      </c>
      <c r="E11" s="82" t="s">
        <v>38</v>
      </c>
      <c r="F11" s="91">
        <v>2</v>
      </c>
      <c r="G11" s="82" t="s">
        <v>83</v>
      </c>
      <c r="H11" s="91">
        <v>1</v>
      </c>
      <c r="I11" s="82" t="s">
        <v>40</v>
      </c>
      <c r="J11" s="91">
        <v>881</v>
      </c>
      <c r="K11" s="82" t="s">
        <v>41</v>
      </c>
      <c r="L11" s="198">
        <v>4</v>
      </c>
      <c r="M11" s="82" t="s">
        <v>42</v>
      </c>
      <c r="N11" s="91">
        <v>5</v>
      </c>
      <c r="O11" s="82" t="s">
        <v>85</v>
      </c>
      <c r="P11" s="189" t="s">
        <v>66</v>
      </c>
      <c r="Q11" s="189"/>
      <c r="R11" s="189"/>
      <c r="S11" s="86" t="s">
        <v>95</v>
      </c>
      <c r="T11" s="191" t="s">
        <v>96</v>
      </c>
      <c r="U11" s="113">
        <v>0.75</v>
      </c>
      <c r="V11" s="47"/>
      <c r="W11" s="82"/>
      <c r="X11" s="82"/>
      <c r="Y11" s="82"/>
      <c r="Z11" s="82"/>
      <c r="AA11" s="44"/>
    </row>
    <row r="12" spans="2:27" ht="144.75" customHeight="1" hidden="1">
      <c r="B12" s="91">
        <v>1</v>
      </c>
      <c r="C12" s="82" t="s">
        <v>37</v>
      </c>
      <c r="D12" s="91">
        <v>5</v>
      </c>
      <c r="E12" s="82" t="s">
        <v>38</v>
      </c>
      <c r="F12" s="194">
        <v>2</v>
      </c>
      <c r="G12" s="82" t="s">
        <v>83</v>
      </c>
      <c r="H12" s="91">
        <v>1</v>
      </c>
      <c r="I12" s="82" t="s">
        <v>40</v>
      </c>
      <c r="J12" s="91">
        <v>881</v>
      </c>
      <c r="K12" s="82" t="s">
        <v>41</v>
      </c>
      <c r="L12" s="198">
        <v>4</v>
      </c>
      <c r="M12" s="82" t="s">
        <v>42</v>
      </c>
      <c r="N12" s="194">
        <v>6</v>
      </c>
      <c r="O12" s="82" t="s">
        <v>86</v>
      </c>
      <c r="P12" s="189" t="s">
        <v>66</v>
      </c>
      <c r="Q12" s="189"/>
      <c r="R12" s="189"/>
      <c r="S12" s="195" t="s">
        <v>97</v>
      </c>
      <c r="T12" s="191" t="s">
        <v>98</v>
      </c>
      <c r="U12" s="196">
        <v>11384</v>
      </c>
      <c r="V12" s="48"/>
      <c r="W12" s="82"/>
      <c r="X12" s="82"/>
      <c r="Y12" s="82"/>
      <c r="Z12" s="82"/>
      <c r="AA12" s="44"/>
    </row>
    <row r="13" spans="2:27" ht="162.75" customHeight="1" hidden="1">
      <c r="B13" s="91">
        <v>1</v>
      </c>
      <c r="C13" s="82" t="s">
        <v>37</v>
      </c>
      <c r="D13" s="91">
        <v>5</v>
      </c>
      <c r="E13" s="82" t="s">
        <v>38</v>
      </c>
      <c r="F13" s="194">
        <v>2</v>
      </c>
      <c r="G13" s="82" t="s">
        <v>83</v>
      </c>
      <c r="H13" s="91">
        <v>1</v>
      </c>
      <c r="I13" s="82" t="s">
        <v>40</v>
      </c>
      <c r="J13" s="82">
        <v>881</v>
      </c>
      <c r="K13" s="82" t="s">
        <v>41</v>
      </c>
      <c r="L13" s="198">
        <v>4</v>
      </c>
      <c r="M13" s="82" t="s">
        <v>42</v>
      </c>
      <c r="N13" s="194">
        <v>7</v>
      </c>
      <c r="O13" s="82" t="s">
        <v>87</v>
      </c>
      <c r="P13" s="189" t="s">
        <v>66</v>
      </c>
      <c r="Q13" s="189"/>
      <c r="R13" s="189"/>
      <c r="S13" s="190" t="s">
        <v>99</v>
      </c>
      <c r="T13" s="191" t="s">
        <v>100</v>
      </c>
      <c r="U13" s="113">
        <v>0.95</v>
      </c>
      <c r="V13" s="47"/>
      <c r="W13" s="82"/>
      <c r="X13" s="82"/>
      <c r="Y13" s="82"/>
      <c r="Z13" s="82"/>
      <c r="AA13" s="164"/>
    </row>
    <row r="14" spans="2:27" ht="12.75" customHeight="1" hidden="1">
      <c r="B14" s="161"/>
      <c r="C14" s="162"/>
      <c r="D14" s="161"/>
      <c r="E14" s="162"/>
      <c r="F14" s="165"/>
      <c r="G14" s="162"/>
      <c r="H14" s="161"/>
      <c r="I14" s="162"/>
      <c r="J14" s="161"/>
      <c r="K14" s="162"/>
      <c r="L14" s="49"/>
      <c r="M14" s="162"/>
      <c r="N14" s="165"/>
      <c r="O14" s="162"/>
      <c r="P14" s="160"/>
      <c r="Q14" s="160"/>
      <c r="R14" s="160"/>
      <c r="S14" s="88"/>
      <c r="T14" s="89"/>
      <c r="U14" s="90"/>
      <c r="V14" s="49"/>
      <c r="W14" s="32"/>
      <c r="X14" s="32"/>
      <c r="Y14" s="32"/>
      <c r="Z14" s="32"/>
      <c r="AA14" s="32"/>
    </row>
    <row r="15" spans="2:27" ht="250.5" customHeight="1">
      <c r="B15" s="16">
        <v>1</v>
      </c>
      <c r="C15" s="157" t="s">
        <v>44</v>
      </c>
      <c r="D15" s="155">
        <v>8</v>
      </c>
      <c r="E15" s="156" t="s">
        <v>45</v>
      </c>
      <c r="F15" s="155">
        <v>3</v>
      </c>
      <c r="G15" s="157" t="s">
        <v>46</v>
      </c>
      <c r="H15" s="155">
        <v>4</v>
      </c>
      <c r="I15" s="173" t="s">
        <v>47</v>
      </c>
      <c r="J15" s="173">
        <v>887</v>
      </c>
      <c r="K15" s="173" t="s">
        <v>48</v>
      </c>
      <c r="L15" s="167">
        <v>7</v>
      </c>
      <c r="M15" s="50" t="s">
        <v>49</v>
      </c>
      <c r="N15" s="155">
        <v>7</v>
      </c>
      <c r="O15" s="173" t="s">
        <v>50</v>
      </c>
      <c r="P15" s="174"/>
      <c r="Q15" s="175" t="s">
        <v>66</v>
      </c>
      <c r="R15" s="174"/>
      <c r="S15" s="176" t="s">
        <v>63</v>
      </c>
      <c r="T15" s="176" t="s">
        <v>64</v>
      </c>
      <c r="U15" s="166">
        <v>0.9</v>
      </c>
      <c r="V15" s="52">
        <v>1</v>
      </c>
      <c r="W15" s="58" t="s">
        <v>153</v>
      </c>
      <c r="X15" s="204" t="s">
        <v>156</v>
      </c>
      <c r="Y15" s="204" t="s">
        <v>155</v>
      </c>
      <c r="Z15" s="204"/>
      <c r="AA15" s="82"/>
    </row>
    <row r="16" spans="2:27" ht="15.75" customHeight="1">
      <c r="B16" s="107"/>
      <c r="C16" s="99"/>
      <c r="D16" s="107"/>
      <c r="E16" s="99"/>
      <c r="F16" s="129"/>
      <c r="G16" s="99"/>
      <c r="H16" s="107"/>
      <c r="I16" s="99"/>
      <c r="J16" s="107"/>
      <c r="K16" s="99"/>
      <c r="L16" s="172"/>
      <c r="M16" s="99"/>
      <c r="N16" s="129"/>
      <c r="O16" s="99"/>
      <c r="P16" s="168"/>
      <c r="Q16" s="168"/>
      <c r="R16" s="168"/>
      <c r="S16" s="169"/>
      <c r="T16" s="170"/>
      <c r="U16" s="171"/>
      <c r="V16" s="49"/>
      <c r="W16" s="32"/>
      <c r="X16" s="32"/>
      <c r="Y16" s="32"/>
      <c r="Z16" s="32"/>
      <c r="AA16" s="32"/>
    </row>
    <row r="17" spans="2:27" ht="159.75" customHeight="1">
      <c r="B17" s="16">
        <v>1</v>
      </c>
      <c r="C17" s="7" t="s">
        <v>88</v>
      </c>
      <c r="D17" s="6">
        <v>7</v>
      </c>
      <c r="E17" s="7" t="s">
        <v>89</v>
      </c>
      <c r="F17" s="6">
        <v>3</v>
      </c>
      <c r="G17" s="7" t="s">
        <v>51</v>
      </c>
      <c r="H17" s="8">
        <v>30</v>
      </c>
      <c r="I17" s="6" t="s">
        <v>52</v>
      </c>
      <c r="J17" s="16">
        <v>886</v>
      </c>
      <c r="K17" s="6" t="s">
        <v>53</v>
      </c>
      <c r="L17" s="177">
        <v>7</v>
      </c>
      <c r="M17" s="16" t="s">
        <v>49</v>
      </c>
      <c r="N17" s="155">
        <v>3</v>
      </c>
      <c r="O17" s="11" t="s">
        <v>54</v>
      </c>
      <c r="P17" s="178"/>
      <c r="Q17" s="179" t="s">
        <v>140</v>
      </c>
      <c r="R17" s="178"/>
      <c r="S17" s="8">
        <v>0</v>
      </c>
      <c r="T17" s="7" t="s">
        <v>149</v>
      </c>
      <c r="U17" s="180">
        <v>1</v>
      </c>
      <c r="V17" s="47"/>
      <c r="W17" s="58" t="s">
        <v>154</v>
      </c>
      <c r="X17" s="58" t="s">
        <v>157</v>
      </c>
      <c r="Y17" s="58" t="s">
        <v>157</v>
      </c>
      <c r="Z17" s="82"/>
      <c r="AA17" s="82"/>
    </row>
    <row r="18" spans="2:27" ht="15.75" customHeight="1">
      <c r="B18" s="161"/>
      <c r="C18" s="162"/>
      <c r="D18" s="161"/>
      <c r="E18" s="162"/>
      <c r="F18" s="165"/>
      <c r="G18" s="162"/>
      <c r="H18" s="161"/>
      <c r="I18" s="162"/>
      <c r="J18" s="161"/>
      <c r="K18" s="162"/>
      <c r="L18" s="49"/>
      <c r="M18" s="162"/>
      <c r="N18" s="165"/>
      <c r="O18" s="162"/>
      <c r="P18" s="160"/>
      <c r="Q18" s="160"/>
      <c r="R18" s="160"/>
      <c r="S18" s="88"/>
      <c r="T18" s="89"/>
      <c r="U18" s="90"/>
      <c r="V18" s="49"/>
      <c r="W18" s="32"/>
      <c r="X18" s="32"/>
      <c r="Y18" s="32"/>
      <c r="Z18" s="32"/>
      <c r="AA18" s="32"/>
    </row>
  </sheetData>
  <sheetProtection password="ED45" sheet="1" formatRows="0"/>
  <mergeCells count="22">
    <mergeCell ref="P5:R5"/>
    <mergeCell ref="T5:T6"/>
    <mergeCell ref="AI5:AJ5"/>
    <mergeCell ref="AE5:AF5"/>
    <mergeCell ref="AG5:AH5"/>
    <mergeCell ref="Z5:Z6"/>
    <mergeCell ref="W5:W6"/>
    <mergeCell ref="D5:E5"/>
    <mergeCell ref="F5:G5"/>
    <mergeCell ref="Y5:Y6"/>
    <mergeCell ref="U5:V5"/>
    <mergeCell ref="J5:K5"/>
    <mergeCell ref="AA5:AA6"/>
    <mergeCell ref="X5:X6"/>
    <mergeCell ref="S5:S6"/>
    <mergeCell ref="A2:L2"/>
    <mergeCell ref="A5:A6"/>
    <mergeCell ref="B5:C5"/>
    <mergeCell ref="L5:M5"/>
    <mergeCell ref="N2:V2"/>
    <mergeCell ref="H5:I5"/>
    <mergeCell ref="N5:O5"/>
  </mergeCell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Hoja3">
    <tabColor rgb="FF00B050"/>
  </sheetPr>
  <dimension ref="A1:V45"/>
  <sheetViews>
    <sheetView showGridLines="0" zoomScale="75" zoomScaleNormal="75" zoomScalePageLayoutView="0" workbookViewId="0" topLeftCell="K1">
      <selection activeCell="U38" sqref="U38"/>
    </sheetView>
  </sheetViews>
  <sheetFormatPr defaultColWidth="11.421875" defaultRowHeight="15" zeroHeight="1"/>
  <cols>
    <col min="1" max="1" width="9.421875" style="5" customWidth="1"/>
    <col min="2" max="2" width="18.421875" style="3" customWidth="1"/>
    <col min="3" max="3" width="10.140625" style="5" customWidth="1"/>
    <col min="4" max="4" width="24.140625" style="3" customWidth="1"/>
    <col min="5" max="5" width="11.00390625" style="5" customWidth="1"/>
    <col min="6" max="6" width="24.140625" style="3" customWidth="1"/>
    <col min="7" max="7" width="8.7109375" style="5" customWidth="1"/>
    <col min="8" max="8" width="24.140625" style="3" customWidth="1"/>
    <col min="9" max="9" width="10.57421875" style="3" customWidth="1"/>
    <col min="10" max="10" width="24.140625" style="3" customWidth="1"/>
    <col min="11" max="11" width="8.7109375" style="5" customWidth="1"/>
    <col min="12" max="12" width="30.421875" style="3" customWidth="1"/>
    <col min="13" max="13" width="8.7109375" style="5" customWidth="1"/>
    <col min="14" max="14" width="38.00390625" style="3" customWidth="1"/>
    <col min="15" max="17" width="8.7109375" style="5" customWidth="1"/>
    <col min="18" max="18" width="21.421875" style="3" customWidth="1"/>
    <col min="19" max="19" width="14.140625" style="101" customWidth="1"/>
    <col min="20" max="20" width="13.00390625" style="108" customWidth="1"/>
    <col min="21" max="21" width="96.8515625" style="63" customWidth="1"/>
    <col min="22" max="22" width="50.7109375" style="63" customWidth="1"/>
    <col min="23" max="23" width="0" style="3" hidden="1" customWidth="1"/>
    <col min="24" max="16384" width="11.421875" style="3" customWidth="1"/>
  </cols>
  <sheetData>
    <row r="1" spans="14:17" ht="25.5">
      <c r="N1" s="116" t="s">
        <v>15</v>
      </c>
      <c r="O1" s="97"/>
      <c r="P1" s="97"/>
      <c r="Q1" s="97"/>
    </row>
    <row r="2" spans="1:22" ht="107.25" customHeight="1">
      <c r="A2" s="229" t="s">
        <v>33</v>
      </c>
      <c r="B2" s="230"/>
      <c r="C2" s="229" t="s">
        <v>26</v>
      </c>
      <c r="D2" s="230"/>
      <c r="E2" s="231" t="s">
        <v>32</v>
      </c>
      <c r="F2" s="230"/>
      <c r="G2" s="231" t="s">
        <v>27</v>
      </c>
      <c r="H2" s="230"/>
      <c r="I2" s="231" t="s">
        <v>36</v>
      </c>
      <c r="J2" s="230"/>
      <c r="K2" s="225" t="s">
        <v>23</v>
      </c>
      <c r="L2" s="226"/>
      <c r="M2" s="227" t="s">
        <v>22</v>
      </c>
      <c r="N2" s="228"/>
      <c r="O2" s="236" t="s">
        <v>35</v>
      </c>
      <c r="P2" s="237"/>
      <c r="Q2" s="228"/>
      <c r="R2" s="234" t="s">
        <v>21</v>
      </c>
      <c r="S2" s="111" t="s">
        <v>0</v>
      </c>
      <c r="T2" s="110"/>
      <c r="U2" s="232" t="s">
        <v>10</v>
      </c>
      <c r="V2" s="232" t="s">
        <v>11</v>
      </c>
    </row>
    <row r="3" spans="1:22" ht="28.5" customHeight="1">
      <c r="A3" s="1" t="s">
        <v>30</v>
      </c>
      <c r="B3" s="1" t="s">
        <v>31</v>
      </c>
      <c r="C3" s="1" t="s">
        <v>30</v>
      </c>
      <c r="D3" s="1" t="s">
        <v>31</v>
      </c>
      <c r="E3" s="1" t="s">
        <v>30</v>
      </c>
      <c r="F3" s="1" t="s">
        <v>31</v>
      </c>
      <c r="G3" s="1" t="s">
        <v>30</v>
      </c>
      <c r="H3" s="1" t="s">
        <v>31</v>
      </c>
      <c r="I3" s="1" t="s">
        <v>30</v>
      </c>
      <c r="J3" s="1" t="s">
        <v>31</v>
      </c>
      <c r="K3" s="4" t="s">
        <v>28</v>
      </c>
      <c r="L3" s="4" t="s">
        <v>29</v>
      </c>
      <c r="M3" s="4" t="s">
        <v>28</v>
      </c>
      <c r="N3" s="4" t="s">
        <v>29</v>
      </c>
      <c r="O3" s="2" t="s">
        <v>16</v>
      </c>
      <c r="P3" s="2" t="s">
        <v>17</v>
      </c>
      <c r="Q3" s="2" t="s">
        <v>18</v>
      </c>
      <c r="R3" s="235"/>
      <c r="S3" s="102" t="s">
        <v>145</v>
      </c>
      <c r="T3" s="109" t="s">
        <v>146</v>
      </c>
      <c r="U3" s="233"/>
      <c r="V3" s="233"/>
    </row>
    <row r="4" spans="1:22" ht="228.75" customHeight="1" hidden="1">
      <c r="A4" s="16">
        <v>5</v>
      </c>
      <c r="B4" s="50" t="s">
        <v>38</v>
      </c>
      <c r="C4" s="16">
        <v>1</v>
      </c>
      <c r="D4" s="50" t="s">
        <v>39</v>
      </c>
      <c r="E4" s="16">
        <v>1</v>
      </c>
      <c r="F4" s="50" t="s">
        <v>40</v>
      </c>
      <c r="G4" s="16">
        <v>881</v>
      </c>
      <c r="H4" s="50" t="s">
        <v>41</v>
      </c>
      <c r="I4" s="25">
        <v>4</v>
      </c>
      <c r="J4" s="51" t="s">
        <v>42</v>
      </c>
      <c r="K4" s="16">
        <v>1</v>
      </c>
      <c r="L4" s="50" t="s">
        <v>80</v>
      </c>
      <c r="M4" s="16">
        <v>1</v>
      </c>
      <c r="N4" s="14" t="s">
        <v>101</v>
      </c>
      <c r="O4" s="16" t="s">
        <v>66</v>
      </c>
      <c r="P4" s="16"/>
      <c r="Q4" s="16"/>
      <c r="R4" s="15" t="s">
        <v>101</v>
      </c>
      <c r="S4" s="103">
        <v>0.8</v>
      </c>
      <c r="T4" s="34"/>
      <c r="U4" s="64"/>
      <c r="V4" s="64"/>
    </row>
    <row r="5" spans="1:22" ht="148.5" customHeight="1" hidden="1">
      <c r="A5" s="16">
        <v>5</v>
      </c>
      <c r="B5" s="50" t="s">
        <v>38</v>
      </c>
      <c r="C5" s="16">
        <v>1</v>
      </c>
      <c r="D5" s="50" t="s">
        <v>39</v>
      </c>
      <c r="E5" s="16">
        <v>1</v>
      </c>
      <c r="F5" s="50" t="s">
        <v>40</v>
      </c>
      <c r="G5" s="16">
        <v>881</v>
      </c>
      <c r="H5" s="50" t="s">
        <v>41</v>
      </c>
      <c r="I5" s="26">
        <v>4</v>
      </c>
      <c r="J5" s="50" t="s">
        <v>42</v>
      </c>
      <c r="K5" s="16">
        <v>1</v>
      </c>
      <c r="L5" s="50" t="s">
        <v>80</v>
      </c>
      <c r="M5" s="16">
        <v>2</v>
      </c>
      <c r="N5" s="14" t="s">
        <v>102</v>
      </c>
      <c r="O5" s="16" t="s">
        <v>66</v>
      </c>
      <c r="P5" s="16"/>
      <c r="Q5" s="16"/>
      <c r="R5" s="15" t="s">
        <v>102</v>
      </c>
      <c r="S5" s="103">
        <f>25%+6.1%</f>
        <v>0.311</v>
      </c>
      <c r="T5" s="33"/>
      <c r="U5" s="64"/>
      <c r="V5" s="64"/>
    </row>
    <row r="6" spans="1:22" ht="141" customHeight="1" hidden="1">
      <c r="A6" s="16">
        <v>5</v>
      </c>
      <c r="B6" s="50" t="s">
        <v>38</v>
      </c>
      <c r="C6" s="16">
        <v>1</v>
      </c>
      <c r="D6" s="50" t="s">
        <v>39</v>
      </c>
      <c r="E6" s="16">
        <v>1</v>
      </c>
      <c r="F6" s="50" t="s">
        <v>40</v>
      </c>
      <c r="G6" s="16">
        <v>881</v>
      </c>
      <c r="H6" s="50" t="s">
        <v>41</v>
      </c>
      <c r="I6" s="26">
        <v>4</v>
      </c>
      <c r="J6" s="50" t="s">
        <v>42</v>
      </c>
      <c r="K6" s="16">
        <v>1</v>
      </c>
      <c r="L6" s="50" t="s">
        <v>80</v>
      </c>
      <c r="M6" s="16">
        <v>3</v>
      </c>
      <c r="N6" s="14" t="s">
        <v>103</v>
      </c>
      <c r="O6" s="16" t="s">
        <v>66</v>
      </c>
      <c r="P6" s="16"/>
      <c r="Q6" s="16"/>
      <c r="R6" s="15" t="s">
        <v>121</v>
      </c>
      <c r="S6" s="103">
        <f>25%+7.8%</f>
        <v>0.328</v>
      </c>
      <c r="T6" s="34"/>
      <c r="U6" s="64"/>
      <c r="V6" s="64"/>
    </row>
    <row r="7" spans="1:22" ht="168" customHeight="1" hidden="1">
      <c r="A7" s="16">
        <v>5</v>
      </c>
      <c r="B7" s="15" t="s">
        <v>38</v>
      </c>
      <c r="C7" s="16">
        <v>1</v>
      </c>
      <c r="D7" s="15" t="s">
        <v>39</v>
      </c>
      <c r="E7" s="16">
        <v>1</v>
      </c>
      <c r="F7" s="15" t="s">
        <v>40</v>
      </c>
      <c r="G7" s="16">
        <v>881</v>
      </c>
      <c r="H7" s="15" t="s">
        <v>41</v>
      </c>
      <c r="I7" s="26">
        <v>4</v>
      </c>
      <c r="J7" s="50" t="s">
        <v>42</v>
      </c>
      <c r="K7" s="16">
        <v>1</v>
      </c>
      <c r="L7" s="15" t="s">
        <v>80</v>
      </c>
      <c r="M7" s="16">
        <v>4</v>
      </c>
      <c r="N7" s="15" t="s">
        <v>104</v>
      </c>
      <c r="O7" s="16" t="s">
        <v>66</v>
      </c>
      <c r="P7" s="16"/>
      <c r="Q7" s="16"/>
      <c r="R7" s="117" t="s">
        <v>122</v>
      </c>
      <c r="S7" s="103">
        <f>25%+3.13%</f>
        <v>0.2813</v>
      </c>
      <c r="T7" s="33"/>
      <c r="U7" s="64"/>
      <c r="V7" s="64"/>
    </row>
    <row r="8" spans="1:22" ht="174.75" customHeight="1" hidden="1">
      <c r="A8" s="16">
        <v>5</v>
      </c>
      <c r="B8" s="50" t="s">
        <v>38</v>
      </c>
      <c r="C8" s="16">
        <v>1</v>
      </c>
      <c r="D8" s="50" t="s">
        <v>39</v>
      </c>
      <c r="E8" s="16">
        <v>1</v>
      </c>
      <c r="F8" s="50" t="s">
        <v>40</v>
      </c>
      <c r="G8" s="16">
        <v>881</v>
      </c>
      <c r="H8" s="50" t="s">
        <v>41</v>
      </c>
      <c r="I8" s="26">
        <v>4</v>
      </c>
      <c r="J8" s="50" t="s">
        <v>42</v>
      </c>
      <c r="K8" s="16">
        <v>1</v>
      </c>
      <c r="L8" s="50" t="s">
        <v>80</v>
      </c>
      <c r="M8" s="16">
        <v>5</v>
      </c>
      <c r="N8" s="14" t="s">
        <v>105</v>
      </c>
      <c r="O8" s="16" t="s">
        <v>66</v>
      </c>
      <c r="P8" s="16"/>
      <c r="Q8" s="16"/>
      <c r="R8" s="15" t="s">
        <v>123</v>
      </c>
      <c r="S8" s="103">
        <v>0.4</v>
      </c>
      <c r="T8" s="33"/>
      <c r="U8" s="64"/>
      <c r="V8" s="64"/>
    </row>
    <row r="9" spans="1:22" ht="108.75" customHeight="1" hidden="1">
      <c r="A9" s="10">
        <v>5</v>
      </c>
      <c r="B9" s="9" t="s">
        <v>38</v>
      </c>
      <c r="C9" s="10">
        <v>1</v>
      </c>
      <c r="D9" s="9" t="s">
        <v>39</v>
      </c>
      <c r="E9" s="10">
        <v>1</v>
      </c>
      <c r="F9" s="9" t="s">
        <v>40</v>
      </c>
      <c r="G9" s="10">
        <v>881</v>
      </c>
      <c r="H9" s="9" t="s">
        <v>41</v>
      </c>
      <c r="I9" s="26">
        <v>4</v>
      </c>
      <c r="J9" s="50" t="s">
        <v>42</v>
      </c>
      <c r="K9" s="10">
        <v>1</v>
      </c>
      <c r="L9" s="9" t="s">
        <v>80</v>
      </c>
      <c r="M9" s="10">
        <v>6</v>
      </c>
      <c r="N9" s="118" t="s">
        <v>106</v>
      </c>
      <c r="O9" s="16" t="s">
        <v>66</v>
      </c>
      <c r="P9" s="16"/>
      <c r="Q9" s="16"/>
      <c r="R9" s="15" t="s">
        <v>124</v>
      </c>
      <c r="S9" s="103">
        <v>0.281</v>
      </c>
      <c r="T9" s="33"/>
      <c r="U9" s="64"/>
      <c r="V9" s="64"/>
    </row>
    <row r="10" spans="1:22" ht="15" customHeight="1" hidden="1">
      <c r="A10" s="21"/>
      <c r="B10" s="22"/>
      <c r="C10" s="21"/>
      <c r="D10" s="22"/>
      <c r="E10" s="21"/>
      <c r="F10" s="22"/>
      <c r="G10" s="21"/>
      <c r="H10" s="22"/>
      <c r="I10" s="27"/>
      <c r="J10" s="98"/>
      <c r="K10" s="21"/>
      <c r="L10" s="22"/>
      <c r="M10" s="21"/>
      <c r="N10" s="119"/>
      <c r="O10" s="106"/>
      <c r="P10" s="106"/>
      <c r="Q10" s="106"/>
      <c r="R10" s="120"/>
      <c r="S10" s="24"/>
      <c r="T10" s="35"/>
      <c r="U10" s="57"/>
      <c r="V10" s="54"/>
    </row>
    <row r="11" spans="1:22" ht="147" customHeight="1" hidden="1">
      <c r="A11" s="16">
        <v>5</v>
      </c>
      <c r="B11" s="50" t="s">
        <v>38</v>
      </c>
      <c r="C11" s="16">
        <v>1</v>
      </c>
      <c r="D11" s="50" t="s">
        <v>39</v>
      </c>
      <c r="E11" s="16">
        <v>1</v>
      </c>
      <c r="F11" s="50" t="s">
        <v>40</v>
      </c>
      <c r="G11" s="16">
        <v>881</v>
      </c>
      <c r="H11" s="50" t="s">
        <v>41</v>
      </c>
      <c r="I11" s="26">
        <v>4</v>
      </c>
      <c r="J11" s="50" t="s">
        <v>42</v>
      </c>
      <c r="K11" s="16">
        <v>2</v>
      </c>
      <c r="L11" s="50" t="s">
        <v>81</v>
      </c>
      <c r="M11" s="16">
        <v>1</v>
      </c>
      <c r="N11" s="11" t="s">
        <v>107</v>
      </c>
      <c r="O11" s="16" t="s">
        <v>66</v>
      </c>
      <c r="P11" s="16"/>
      <c r="Q11" s="16"/>
      <c r="R11" s="15" t="s">
        <v>125</v>
      </c>
      <c r="S11" s="103">
        <v>1</v>
      </c>
      <c r="T11" s="33"/>
      <c r="U11" s="64"/>
      <c r="V11" s="64"/>
    </row>
    <row r="12" spans="1:22" ht="149.25" customHeight="1" hidden="1">
      <c r="A12" s="16">
        <v>5</v>
      </c>
      <c r="B12" s="50" t="s">
        <v>38</v>
      </c>
      <c r="C12" s="16">
        <v>1</v>
      </c>
      <c r="D12" s="50" t="s">
        <v>39</v>
      </c>
      <c r="E12" s="16">
        <v>1</v>
      </c>
      <c r="F12" s="50" t="s">
        <v>40</v>
      </c>
      <c r="G12" s="16">
        <v>881</v>
      </c>
      <c r="H12" s="50" t="s">
        <v>41</v>
      </c>
      <c r="I12" s="26">
        <v>4</v>
      </c>
      <c r="J12" s="50" t="s">
        <v>42</v>
      </c>
      <c r="K12" s="16">
        <v>2</v>
      </c>
      <c r="L12" s="50" t="s">
        <v>81</v>
      </c>
      <c r="M12" s="16">
        <v>2</v>
      </c>
      <c r="N12" s="14" t="s">
        <v>108</v>
      </c>
      <c r="O12" s="16" t="s">
        <v>66</v>
      </c>
      <c r="P12" s="16"/>
      <c r="Q12" s="16"/>
      <c r="R12" s="15" t="s">
        <v>126</v>
      </c>
      <c r="S12" s="103">
        <v>0.5</v>
      </c>
      <c r="T12" s="36"/>
      <c r="U12" s="64"/>
      <c r="V12" s="64"/>
    </row>
    <row r="13" spans="1:22" ht="15" customHeight="1" hidden="1">
      <c r="A13" s="21"/>
      <c r="B13" s="22"/>
      <c r="C13" s="21"/>
      <c r="D13" s="22"/>
      <c r="E13" s="21"/>
      <c r="F13" s="22"/>
      <c r="G13" s="21"/>
      <c r="H13" s="22"/>
      <c r="I13" s="27"/>
      <c r="J13" s="98"/>
      <c r="K13" s="21"/>
      <c r="L13" s="22"/>
      <c r="M13" s="21"/>
      <c r="N13" s="119"/>
      <c r="O13" s="106"/>
      <c r="P13" s="106"/>
      <c r="Q13" s="106"/>
      <c r="R13" s="120"/>
      <c r="S13" s="24"/>
      <c r="T13" s="37"/>
      <c r="U13" s="57"/>
      <c r="V13" s="54"/>
    </row>
    <row r="14" spans="1:22" ht="171" customHeight="1" hidden="1">
      <c r="A14" s="16">
        <v>5</v>
      </c>
      <c r="B14" s="50" t="s">
        <v>38</v>
      </c>
      <c r="C14" s="16">
        <v>1</v>
      </c>
      <c r="D14" s="50" t="s">
        <v>39</v>
      </c>
      <c r="E14" s="16">
        <v>1</v>
      </c>
      <c r="F14" s="50" t="s">
        <v>40</v>
      </c>
      <c r="G14" s="16">
        <v>881</v>
      </c>
      <c r="H14" s="50" t="s">
        <v>41</v>
      </c>
      <c r="I14" s="26">
        <v>4</v>
      </c>
      <c r="J14" s="50" t="s">
        <v>42</v>
      </c>
      <c r="K14" s="16">
        <v>3</v>
      </c>
      <c r="L14" s="50" t="s">
        <v>43</v>
      </c>
      <c r="M14" s="16">
        <v>1</v>
      </c>
      <c r="N14" s="11" t="s">
        <v>109</v>
      </c>
      <c r="O14" s="16"/>
      <c r="P14" s="16" t="s">
        <v>66</v>
      </c>
      <c r="Q14" s="16"/>
      <c r="R14" s="15" t="s">
        <v>127</v>
      </c>
      <c r="S14" s="104">
        <v>168</v>
      </c>
      <c r="T14" s="38"/>
      <c r="U14" s="64"/>
      <c r="V14" s="64"/>
    </row>
    <row r="15" spans="1:22" s="153" customFormat="1" ht="171" customHeight="1">
      <c r="A15" s="16">
        <v>5</v>
      </c>
      <c r="B15" s="50" t="s">
        <v>38</v>
      </c>
      <c r="C15" s="16">
        <v>1</v>
      </c>
      <c r="D15" s="50" t="s">
        <v>39</v>
      </c>
      <c r="E15" s="16">
        <v>1</v>
      </c>
      <c r="F15" s="50" t="s">
        <v>40</v>
      </c>
      <c r="G15" s="16">
        <v>881</v>
      </c>
      <c r="H15" s="50" t="s">
        <v>41</v>
      </c>
      <c r="I15" s="150">
        <v>4</v>
      </c>
      <c r="J15" s="50" t="s">
        <v>42</v>
      </c>
      <c r="K15" s="16">
        <v>3</v>
      </c>
      <c r="L15" s="50" t="s">
        <v>43</v>
      </c>
      <c r="M15" s="16">
        <v>1</v>
      </c>
      <c r="N15" s="11" t="s">
        <v>109</v>
      </c>
      <c r="O15" s="16"/>
      <c r="P15" s="16"/>
      <c r="Q15" s="16" t="s">
        <v>140</v>
      </c>
      <c r="R15" s="15" t="s">
        <v>128</v>
      </c>
      <c r="S15" s="151">
        <v>0.8</v>
      </c>
      <c r="T15" s="199">
        <v>0.82</v>
      </c>
      <c r="U15" s="64" t="s">
        <v>150</v>
      </c>
      <c r="V15" s="64"/>
    </row>
    <row r="16" spans="1:22" ht="171" customHeight="1" hidden="1">
      <c r="A16" s="16">
        <v>5</v>
      </c>
      <c r="B16" s="50" t="s">
        <v>38</v>
      </c>
      <c r="C16" s="16">
        <v>1</v>
      </c>
      <c r="D16" s="50" t="s">
        <v>39</v>
      </c>
      <c r="E16" s="16">
        <v>1</v>
      </c>
      <c r="F16" s="50" t="s">
        <v>40</v>
      </c>
      <c r="G16" s="16">
        <v>881</v>
      </c>
      <c r="H16" s="50" t="s">
        <v>41</v>
      </c>
      <c r="I16" s="26">
        <v>4</v>
      </c>
      <c r="J16" s="50" t="s">
        <v>42</v>
      </c>
      <c r="K16" s="16">
        <v>3</v>
      </c>
      <c r="L16" s="50" t="s">
        <v>43</v>
      </c>
      <c r="M16" s="16">
        <v>2</v>
      </c>
      <c r="N16" s="11" t="s">
        <v>110</v>
      </c>
      <c r="O16" s="16"/>
      <c r="P16" s="16" t="s">
        <v>66</v>
      </c>
      <c r="Q16" s="16"/>
      <c r="R16" s="15" t="s">
        <v>129</v>
      </c>
      <c r="S16" s="105">
        <v>0.3</v>
      </c>
      <c r="T16" s="200"/>
      <c r="U16" s="64"/>
      <c r="V16" s="64"/>
    </row>
    <row r="17" spans="1:22" ht="171" customHeight="1" hidden="1">
      <c r="A17" s="16">
        <v>5</v>
      </c>
      <c r="B17" s="50" t="s">
        <v>38</v>
      </c>
      <c r="C17" s="16">
        <v>1</v>
      </c>
      <c r="D17" s="50" t="s">
        <v>39</v>
      </c>
      <c r="E17" s="16">
        <v>1</v>
      </c>
      <c r="F17" s="50" t="s">
        <v>40</v>
      </c>
      <c r="G17" s="16">
        <v>881</v>
      </c>
      <c r="H17" s="50" t="s">
        <v>41</v>
      </c>
      <c r="I17" s="26">
        <v>4</v>
      </c>
      <c r="J17" s="50" t="s">
        <v>42</v>
      </c>
      <c r="K17" s="16">
        <v>3</v>
      </c>
      <c r="L17" s="50" t="s">
        <v>43</v>
      </c>
      <c r="M17" s="16">
        <v>3</v>
      </c>
      <c r="N17" s="11" t="s">
        <v>111</v>
      </c>
      <c r="O17" s="16"/>
      <c r="P17" s="16" t="s">
        <v>66</v>
      </c>
      <c r="Q17" s="16"/>
      <c r="R17" s="15" t="s">
        <v>111</v>
      </c>
      <c r="S17" s="105">
        <v>0.25</v>
      </c>
      <c r="T17" s="200"/>
      <c r="U17" s="64"/>
      <c r="V17" s="64"/>
    </row>
    <row r="18" spans="1:22" ht="171" customHeight="1" hidden="1">
      <c r="A18" s="16">
        <v>5</v>
      </c>
      <c r="B18" s="50" t="s">
        <v>38</v>
      </c>
      <c r="C18" s="16">
        <v>1</v>
      </c>
      <c r="D18" s="50" t="s">
        <v>39</v>
      </c>
      <c r="E18" s="16">
        <v>1</v>
      </c>
      <c r="F18" s="50" t="s">
        <v>40</v>
      </c>
      <c r="G18" s="16">
        <v>881</v>
      </c>
      <c r="H18" s="50" t="s">
        <v>41</v>
      </c>
      <c r="I18" s="26">
        <v>4</v>
      </c>
      <c r="J18" s="50" t="s">
        <v>42</v>
      </c>
      <c r="K18" s="16">
        <v>3</v>
      </c>
      <c r="L18" s="50" t="s">
        <v>43</v>
      </c>
      <c r="M18" s="16">
        <v>4</v>
      </c>
      <c r="N18" s="11" t="s">
        <v>112</v>
      </c>
      <c r="O18" s="16"/>
      <c r="P18" s="16" t="s">
        <v>66</v>
      </c>
      <c r="Q18" s="16"/>
      <c r="R18" s="15" t="s">
        <v>130</v>
      </c>
      <c r="S18" s="103">
        <v>0.7</v>
      </c>
      <c r="T18" s="201"/>
      <c r="U18" s="64"/>
      <c r="V18" s="64"/>
    </row>
    <row r="19" spans="1:22" ht="171" customHeight="1" hidden="1">
      <c r="A19" s="16">
        <v>5</v>
      </c>
      <c r="B19" s="50" t="s">
        <v>38</v>
      </c>
      <c r="C19" s="16">
        <v>1</v>
      </c>
      <c r="D19" s="50" t="s">
        <v>39</v>
      </c>
      <c r="E19" s="16">
        <v>1</v>
      </c>
      <c r="F19" s="50" t="s">
        <v>40</v>
      </c>
      <c r="G19" s="16">
        <v>881</v>
      </c>
      <c r="H19" s="50" t="s">
        <v>41</v>
      </c>
      <c r="I19" s="26">
        <v>4</v>
      </c>
      <c r="J19" s="50" t="s">
        <v>42</v>
      </c>
      <c r="K19" s="16">
        <v>3</v>
      </c>
      <c r="L19" s="50" t="s">
        <v>43</v>
      </c>
      <c r="M19" s="16">
        <v>5</v>
      </c>
      <c r="N19" s="11" t="s">
        <v>113</v>
      </c>
      <c r="O19" s="16"/>
      <c r="P19" s="16" t="s">
        <v>66</v>
      </c>
      <c r="Q19" s="16"/>
      <c r="R19" s="15" t="s">
        <v>131</v>
      </c>
      <c r="S19" s="103">
        <v>0.4</v>
      </c>
      <c r="T19" s="201"/>
      <c r="U19" s="64"/>
      <c r="V19" s="64"/>
    </row>
    <row r="20" spans="1:22" s="153" customFormat="1" ht="171" customHeight="1">
      <c r="A20" s="16">
        <v>5</v>
      </c>
      <c r="B20" s="50" t="s">
        <v>38</v>
      </c>
      <c r="C20" s="16">
        <v>1</v>
      </c>
      <c r="D20" s="50" t="s">
        <v>39</v>
      </c>
      <c r="E20" s="16">
        <v>1</v>
      </c>
      <c r="F20" s="50" t="s">
        <v>40</v>
      </c>
      <c r="G20" s="16">
        <v>881</v>
      </c>
      <c r="H20" s="50" t="s">
        <v>41</v>
      </c>
      <c r="I20" s="150">
        <v>4</v>
      </c>
      <c r="J20" s="50" t="s">
        <v>42</v>
      </c>
      <c r="K20" s="16">
        <v>3</v>
      </c>
      <c r="L20" s="50" t="s">
        <v>43</v>
      </c>
      <c r="M20" s="16">
        <v>5</v>
      </c>
      <c r="N20" s="11" t="s">
        <v>65</v>
      </c>
      <c r="O20" s="16"/>
      <c r="P20" s="16"/>
      <c r="Q20" s="16" t="s">
        <v>66</v>
      </c>
      <c r="R20" s="50" t="s">
        <v>67</v>
      </c>
      <c r="S20" s="154">
        <v>1</v>
      </c>
      <c r="T20" s="202">
        <v>0.95</v>
      </c>
      <c r="U20" s="64" t="s">
        <v>151</v>
      </c>
      <c r="V20" s="64"/>
    </row>
    <row r="21" spans="1:22" s="153" customFormat="1" ht="171" customHeight="1">
      <c r="A21" s="16">
        <v>1</v>
      </c>
      <c r="B21" s="50" t="s">
        <v>82</v>
      </c>
      <c r="C21" s="16">
        <v>1</v>
      </c>
      <c r="D21" s="50" t="s">
        <v>39</v>
      </c>
      <c r="E21" s="16">
        <v>1</v>
      </c>
      <c r="F21" s="50" t="s">
        <v>40</v>
      </c>
      <c r="G21" s="16">
        <v>881</v>
      </c>
      <c r="H21" s="50" t="s">
        <v>41</v>
      </c>
      <c r="I21" s="150">
        <v>4</v>
      </c>
      <c r="J21" s="50" t="s">
        <v>42</v>
      </c>
      <c r="K21" s="16">
        <v>3</v>
      </c>
      <c r="L21" s="50" t="s">
        <v>43</v>
      </c>
      <c r="M21" s="16">
        <v>5</v>
      </c>
      <c r="N21" s="11" t="s">
        <v>144</v>
      </c>
      <c r="O21" s="16"/>
      <c r="P21" s="16"/>
      <c r="Q21" s="16" t="s">
        <v>66</v>
      </c>
      <c r="R21" s="50" t="s">
        <v>68</v>
      </c>
      <c r="S21" s="17">
        <v>1</v>
      </c>
      <c r="T21" s="203">
        <v>1</v>
      </c>
      <c r="U21" s="64" t="s">
        <v>152</v>
      </c>
      <c r="V21" s="64"/>
    </row>
    <row r="22" spans="1:22" ht="15" customHeight="1">
      <c r="A22" s="21"/>
      <c r="B22" s="22"/>
      <c r="C22" s="21"/>
      <c r="D22" s="22"/>
      <c r="E22" s="21"/>
      <c r="F22" s="22"/>
      <c r="G22" s="21"/>
      <c r="H22" s="22"/>
      <c r="I22" s="27"/>
      <c r="J22" s="98"/>
      <c r="K22" s="21"/>
      <c r="L22" s="22"/>
      <c r="M22" s="21"/>
      <c r="N22" s="119"/>
      <c r="O22" s="106"/>
      <c r="P22" s="106"/>
      <c r="Q22" s="106"/>
      <c r="R22" s="120"/>
      <c r="S22" s="24"/>
      <c r="T22" s="37"/>
      <c r="U22" s="57"/>
      <c r="V22" s="54"/>
    </row>
    <row r="23" spans="1:22" ht="159" customHeight="1" hidden="1">
      <c r="A23" s="16">
        <v>5</v>
      </c>
      <c r="B23" s="50" t="s">
        <v>38</v>
      </c>
      <c r="C23" s="16">
        <v>2</v>
      </c>
      <c r="D23" s="50" t="s">
        <v>83</v>
      </c>
      <c r="E23" s="16">
        <v>1</v>
      </c>
      <c r="F23" s="50" t="s">
        <v>40</v>
      </c>
      <c r="G23" s="16">
        <v>881</v>
      </c>
      <c r="H23" s="50" t="s">
        <v>41</v>
      </c>
      <c r="I23" s="26">
        <v>4</v>
      </c>
      <c r="J23" s="50" t="s">
        <v>42</v>
      </c>
      <c r="K23" s="16">
        <v>4</v>
      </c>
      <c r="L23" s="50" t="s">
        <v>84</v>
      </c>
      <c r="M23" s="16">
        <v>1</v>
      </c>
      <c r="N23" s="14" t="s">
        <v>114</v>
      </c>
      <c r="O23" s="16"/>
      <c r="P23" s="16" t="s">
        <v>66</v>
      </c>
      <c r="Q23" s="16"/>
      <c r="R23" s="15" t="s">
        <v>132</v>
      </c>
      <c r="S23" s="18">
        <v>1</v>
      </c>
      <c r="T23" s="67"/>
      <c r="U23" s="64"/>
      <c r="V23" s="121"/>
    </row>
    <row r="24" spans="1:22" ht="165.75" customHeight="1" hidden="1">
      <c r="A24" s="16">
        <v>5</v>
      </c>
      <c r="B24" s="50" t="s">
        <v>38</v>
      </c>
      <c r="C24" s="16">
        <v>2</v>
      </c>
      <c r="D24" s="50" t="s">
        <v>83</v>
      </c>
      <c r="E24" s="16">
        <v>1</v>
      </c>
      <c r="F24" s="50" t="s">
        <v>40</v>
      </c>
      <c r="G24" s="16">
        <v>881</v>
      </c>
      <c r="H24" s="50" t="s">
        <v>41</v>
      </c>
      <c r="I24" s="26">
        <v>4</v>
      </c>
      <c r="J24" s="50" t="s">
        <v>42</v>
      </c>
      <c r="K24" s="16">
        <v>4</v>
      </c>
      <c r="L24" s="50" t="s">
        <v>84</v>
      </c>
      <c r="M24" s="16">
        <v>2</v>
      </c>
      <c r="N24" s="122" t="s">
        <v>115</v>
      </c>
      <c r="O24" s="114"/>
      <c r="P24" s="114" t="s">
        <v>66</v>
      </c>
      <c r="Q24" s="114"/>
      <c r="R24" s="123" t="s">
        <v>115</v>
      </c>
      <c r="S24" s="115">
        <v>1</v>
      </c>
      <c r="T24" s="68"/>
      <c r="U24" s="64"/>
      <c r="V24" s="55"/>
    </row>
    <row r="25" spans="1:22" ht="15" customHeight="1" hidden="1">
      <c r="A25" s="21"/>
      <c r="B25" s="22"/>
      <c r="C25" s="21"/>
      <c r="D25" s="22"/>
      <c r="E25" s="21"/>
      <c r="F25" s="22"/>
      <c r="G25" s="21"/>
      <c r="H25" s="22"/>
      <c r="I25" s="27"/>
      <c r="J25" s="98"/>
      <c r="K25" s="21"/>
      <c r="L25" s="22"/>
      <c r="M25" s="21"/>
      <c r="N25" s="119"/>
      <c r="O25" s="106"/>
      <c r="P25" s="106"/>
      <c r="Q25" s="106"/>
      <c r="R25" s="120"/>
      <c r="S25" s="24"/>
      <c r="T25" s="37"/>
      <c r="U25" s="124"/>
      <c r="V25" s="65"/>
    </row>
    <row r="26" spans="1:22" ht="232.5" customHeight="1" hidden="1">
      <c r="A26" s="16">
        <v>5</v>
      </c>
      <c r="B26" s="50" t="s">
        <v>38</v>
      </c>
      <c r="C26" s="16">
        <v>2</v>
      </c>
      <c r="D26" s="50" t="s">
        <v>83</v>
      </c>
      <c r="E26" s="16">
        <v>1</v>
      </c>
      <c r="F26" s="50" t="s">
        <v>40</v>
      </c>
      <c r="G26" s="16">
        <v>881</v>
      </c>
      <c r="H26" s="50" t="s">
        <v>41</v>
      </c>
      <c r="I26" s="26">
        <v>4</v>
      </c>
      <c r="J26" s="50" t="s">
        <v>42</v>
      </c>
      <c r="K26" s="16">
        <v>5</v>
      </c>
      <c r="L26" s="50" t="s">
        <v>85</v>
      </c>
      <c r="M26" s="16">
        <v>1</v>
      </c>
      <c r="N26" s="11" t="s">
        <v>147</v>
      </c>
      <c r="O26" s="16" t="s">
        <v>66</v>
      </c>
      <c r="P26" s="16"/>
      <c r="Q26" s="16"/>
      <c r="R26" s="15" t="s">
        <v>133</v>
      </c>
      <c r="S26" s="92">
        <v>1</v>
      </c>
      <c r="T26" s="34"/>
      <c r="U26" s="62"/>
      <c r="V26" s="62"/>
    </row>
    <row r="27" spans="1:22" ht="232.5" customHeight="1" hidden="1">
      <c r="A27" s="16">
        <v>5</v>
      </c>
      <c r="B27" s="50" t="s">
        <v>38</v>
      </c>
      <c r="C27" s="16">
        <v>2</v>
      </c>
      <c r="D27" s="50" t="s">
        <v>83</v>
      </c>
      <c r="E27" s="16">
        <v>1</v>
      </c>
      <c r="F27" s="50" t="s">
        <v>40</v>
      </c>
      <c r="G27" s="16">
        <v>881</v>
      </c>
      <c r="H27" s="50" t="s">
        <v>41</v>
      </c>
      <c r="I27" s="26">
        <v>4</v>
      </c>
      <c r="J27" s="50" t="s">
        <v>42</v>
      </c>
      <c r="K27" s="16">
        <v>5</v>
      </c>
      <c r="L27" s="50" t="s">
        <v>85</v>
      </c>
      <c r="M27" s="10">
        <v>2</v>
      </c>
      <c r="N27" s="11" t="s">
        <v>116</v>
      </c>
      <c r="O27" s="16" t="s">
        <v>66</v>
      </c>
      <c r="P27" s="16"/>
      <c r="Q27" s="16"/>
      <c r="R27" s="15" t="s">
        <v>134</v>
      </c>
      <c r="S27" s="93">
        <v>0.85</v>
      </c>
      <c r="T27" s="61"/>
      <c r="U27" s="62"/>
      <c r="V27" s="125"/>
    </row>
    <row r="28" spans="1:22" ht="232.5" customHeight="1" hidden="1">
      <c r="A28" s="16">
        <v>5</v>
      </c>
      <c r="B28" s="50" t="s">
        <v>38</v>
      </c>
      <c r="C28" s="16">
        <v>2</v>
      </c>
      <c r="D28" s="50" t="s">
        <v>83</v>
      </c>
      <c r="E28" s="16">
        <v>1</v>
      </c>
      <c r="F28" s="50" t="s">
        <v>40</v>
      </c>
      <c r="G28" s="16">
        <v>881</v>
      </c>
      <c r="H28" s="50" t="s">
        <v>41</v>
      </c>
      <c r="I28" s="26">
        <v>4</v>
      </c>
      <c r="J28" s="50" t="s">
        <v>42</v>
      </c>
      <c r="K28" s="16">
        <v>5</v>
      </c>
      <c r="L28" s="50" t="s">
        <v>85</v>
      </c>
      <c r="M28" s="10">
        <v>3</v>
      </c>
      <c r="N28" s="126" t="s">
        <v>139</v>
      </c>
      <c r="O28" s="16" t="s">
        <v>140</v>
      </c>
      <c r="P28" s="16"/>
      <c r="Q28" s="16"/>
      <c r="R28" s="15" t="s">
        <v>141</v>
      </c>
      <c r="S28" s="93">
        <v>0.7</v>
      </c>
      <c r="T28" s="61"/>
      <c r="U28" s="62"/>
      <c r="V28" s="66"/>
    </row>
    <row r="29" spans="1:22" ht="15" customHeight="1" hidden="1">
      <c r="A29" s="21"/>
      <c r="B29" s="22"/>
      <c r="C29" s="21"/>
      <c r="D29" s="22"/>
      <c r="E29" s="21"/>
      <c r="F29" s="22"/>
      <c r="G29" s="21"/>
      <c r="H29" s="22"/>
      <c r="I29" s="27"/>
      <c r="J29" s="98"/>
      <c r="K29" s="21"/>
      <c r="L29" s="22"/>
      <c r="M29" s="21"/>
      <c r="N29" s="119"/>
      <c r="O29" s="106"/>
      <c r="P29" s="106"/>
      <c r="Q29" s="106"/>
      <c r="R29" s="120"/>
      <c r="S29" s="24"/>
      <c r="T29" s="39"/>
      <c r="U29" s="65"/>
      <c r="V29" s="59"/>
    </row>
    <row r="30" spans="1:22" ht="178.5" customHeight="1" hidden="1">
      <c r="A30" s="16">
        <v>5</v>
      </c>
      <c r="B30" s="50" t="s">
        <v>38</v>
      </c>
      <c r="C30" s="10">
        <v>2</v>
      </c>
      <c r="D30" s="50" t="s">
        <v>83</v>
      </c>
      <c r="E30" s="16">
        <v>1</v>
      </c>
      <c r="F30" s="50" t="s">
        <v>40</v>
      </c>
      <c r="G30" s="16">
        <v>881</v>
      </c>
      <c r="H30" s="50" t="s">
        <v>41</v>
      </c>
      <c r="I30" s="26">
        <v>4</v>
      </c>
      <c r="J30" s="50" t="s">
        <v>42</v>
      </c>
      <c r="K30" s="10">
        <v>6</v>
      </c>
      <c r="L30" s="50" t="s">
        <v>86</v>
      </c>
      <c r="M30" s="10">
        <v>1</v>
      </c>
      <c r="N30" s="11" t="s">
        <v>117</v>
      </c>
      <c r="O30" s="16" t="s">
        <v>66</v>
      </c>
      <c r="P30" s="16"/>
      <c r="Q30" s="16"/>
      <c r="R30" s="15" t="s">
        <v>135</v>
      </c>
      <c r="S30" s="94">
        <v>10000</v>
      </c>
      <c r="T30" s="40"/>
      <c r="U30" s="62"/>
      <c r="V30" s="121"/>
    </row>
    <row r="31" spans="1:22" ht="178.5" customHeight="1" hidden="1">
      <c r="A31" s="16">
        <v>5</v>
      </c>
      <c r="B31" s="50" t="s">
        <v>38</v>
      </c>
      <c r="C31" s="10">
        <v>2</v>
      </c>
      <c r="D31" s="50" t="s">
        <v>83</v>
      </c>
      <c r="E31" s="16">
        <v>1</v>
      </c>
      <c r="F31" s="50" t="s">
        <v>40</v>
      </c>
      <c r="G31" s="16">
        <v>881</v>
      </c>
      <c r="H31" s="50" t="s">
        <v>41</v>
      </c>
      <c r="I31" s="26">
        <v>4</v>
      </c>
      <c r="J31" s="50" t="s">
        <v>42</v>
      </c>
      <c r="K31" s="10">
        <v>6</v>
      </c>
      <c r="L31" s="50" t="s">
        <v>86</v>
      </c>
      <c r="M31" s="10">
        <v>2</v>
      </c>
      <c r="N31" s="11" t="s">
        <v>118</v>
      </c>
      <c r="O31" s="16" t="s">
        <v>66</v>
      </c>
      <c r="P31" s="16"/>
      <c r="Q31" s="16"/>
      <c r="R31" s="15" t="s">
        <v>136</v>
      </c>
      <c r="S31" s="94">
        <v>1384</v>
      </c>
      <c r="T31" s="40"/>
      <c r="U31" s="127"/>
      <c r="V31" s="60"/>
    </row>
    <row r="32" spans="1:22" ht="178.5" customHeight="1" hidden="1">
      <c r="A32" s="16">
        <v>5</v>
      </c>
      <c r="B32" s="50" t="s">
        <v>38</v>
      </c>
      <c r="C32" s="10">
        <v>2</v>
      </c>
      <c r="D32" s="50" t="s">
        <v>83</v>
      </c>
      <c r="E32" s="16">
        <v>1</v>
      </c>
      <c r="F32" s="50" t="s">
        <v>40</v>
      </c>
      <c r="G32" s="16">
        <v>881</v>
      </c>
      <c r="H32" s="50" t="s">
        <v>41</v>
      </c>
      <c r="I32" s="26">
        <v>4</v>
      </c>
      <c r="J32" s="50" t="s">
        <v>42</v>
      </c>
      <c r="K32" s="10">
        <v>6</v>
      </c>
      <c r="L32" s="50" t="s">
        <v>86</v>
      </c>
      <c r="M32" s="10">
        <v>3</v>
      </c>
      <c r="N32" s="11" t="s">
        <v>119</v>
      </c>
      <c r="O32" s="16" t="s">
        <v>66</v>
      </c>
      <c r="P32" s="16"/>
      <c r="Q32" s="16"/>
      <c r="R32" s="15" t="s">
        <v>137</v>
      </c>
      <c r="S32" s="95">
        <v>0.365</v>
      </c>
      <c r="T32" s="41"/>
      <c r="U32" s="127"/>
      <c r="V32" s="121"/>
    </row>
    <row r="33" spans="1:22" ht="15" customHeight="1" hidden="1">
      <c r="A33" s="21"/>
      <c r="B33" s="22"/>
      <c r="C33" s="21"/>
      <c r="D33" s="22"/>
      <c r="E33" s="21"/>
      <c r="F33" s="22"/>
      <c r="G33" s="21"/>
      <c r="H33" s="22"/>
      <c r="I33" s="27"/>
      <c r="J33" s="98"/>
      <c r="K33" s="21"/>
      <c r="L33" s="22"/>
      <c r="M33" s="21"/>
      <c r="N33" s="119"/>
      <c r="O33" s="106"/>
      <c r="P33" s="106"/>
      <c r="Q33" s="106"/>
      <c r="R33" s="120"/>
      <c r="S33" s="24"/>
      <c r="T33" s="39"/>
      <c r="U33" s="65"/>
      <c r="V33" s="59"/>
    </row>
    <row r="34" spans="1:22" ht="142.5" hidden="1">
      <c r="A34" s="16">
        <v>5</v>
      </c>
      <c r="B34" s="50" t="s">
        <v>38</v>
      </c>
      <c r="C34" s="10">
        <v>2</v>
      </c>
      <c r="D34" s="50" t="s">
        <v>83</v>
      </c>
      <c r="E34" s="16">
        <v>1</v>
      </c>
      <c r="F34" s="50" t="s">
        <v>40</v>
      </c>
      <c r="G34" s="16">
        <v>881</v>
      </c>
      <c r="H34" s="50" t="s">
        <v>41</v>
      </c>
      <c r="I34" s="26">
        <v>4</v>
      </c>
      <c r="J34" s="50" t="s">
        <v>42</v>
      </c>
      <c r="K34" s="10">
        <v>7</v>
      </c>
      <c r="L34" s="50" t="s">
        <v>87</v>
      </c>
      <c r="M34" s="10">
        <v>1</v>
      </c>
      <c r="N34" s="11" t="s">
        <v>120</v>
      </c>
      <c r="O34" s="16" t="s">
        <v>66</v>
      </c>
      <c r="P34" s="16"/>
      <c r="Q34" s="16"/>
      <c r="R34" s="15" t="s">
        <v>138</v>
      </c>
      <c r="S34" s="96">
        <v>0.27</v>
      </c>
      <c r="T34" s="42"/>
      <c r="U34" s="62"/>
      <c r="V34" s="128"/>
    </row>
    <row r="35" spans="1:22" ht="15">
      <c r="A35" s="107"/>
      <c r="B35" s="99"/>
      <c r="C35" s="129"/>
      <c r="D35" s="99"/>
      <c r="E35" s="107"/>
      <c r="F35" s="99"/>
      <c r="G35" s="107"/>
      <c r="H35" s="99"/>
      <c r="I35" s="28"/>
      <c r="J35" s="99"/>
      <c r="K35" s="129"/>
      <c r="L35" s="99"/>
      <c r="M35" s="129"/>
      <c r="N35" s="130"/>
      <c r="O35" s="107"/>
      <c r="P35" s="107"/>
      <c r="Q35" s="107"/>
      <c r="R35" s="131"/>
      <c r="S35" s="20"/>
      <c r="T35" s="69"/>
      <c r="U35" s="53"/>
      <c r="V35" s="53"/>
    </row>
    <row r="36" spans="1:22" s="153" customFormat="1" ht="245.25" customHeight="1">
      <c r="A36" s="155">
        <v>8</v>
      </c>
      <c r="B36" s="156" t="s">
        <v>45</v>
      </c>
      <c r="C36" s="155">
        <v>3</v>
      </c>
      <c r="D36" s="157" t="s">
        <v>46</v>
      </c>
      <c r="E36" s="155">
        <v>4</v>
      </c>
      <c r="F36" s="156" t="s">
        <v>47</v>
      </c>
      <c r="G36" s="155">
        <v>887</v>
      </c>
      <c r="H36" s="156" t="s">
        <v>48</v>
      </c>
      <c r="I36" s="150">
        <v>7</v>
      </c>
      <c r="J36" s="50" t="s">
        <v>49</v>
      </c>
      <c r="K36" s="155">
        <v>7</v>
      </c>
      <c r="L36" s="157" t="s">
        <v>50</v>
      </c>
      <c r="M36" s="15"/>
      <c r="N36" s="15" t="s">
        <v>69</v>
      </c>
      <c r="O36" s="16"/>
      <c r="P36" s="16"/>
      <c r="Q36" s="16" t="s">
        <v>66</v>
      </c>
      <c r="R36" s="117" t="s">
        <v>70</v>
      </c>
      <c r="S36" s="17">
        <v>1</v>
      </c>
      <c r="T36" s="203">
        <v>1</v>
      </c>
      <c r="U36" s="58" t="s">
        <v>153</v>
      </c>
      <c r="V36" s="158"/>
    </row>
    <row r="37" spans="1:22" ht="15">
      <c r="A37" s="107"/>
      <c r="B37" s="99"/>
      <c r="C37" s="129"/>
      <c r="D37" s="99"/>
      <c r="E37" s="107"/>
      <c r="F37" s="99"/>
      <c r="G37" s="107"/>
      <c r="H37" s="99"/>
      <c r="I37" s="28"/>
      <c r="J37" s="99"/>
      <c r="K37" s="129"/>
      <c r="L37" s="99"/>
      <c r="M37" s="129"/>
      <c r="N37" s="130"/>
      <c r="O37" s="107"/>
      <c r="P37" s="107"/>
      <c r="Q37" s="107"/>
      <c r="R37" s="131"/>
      <c r="S37" s="20"/>
      <c r="T37" s="31"/>
      <c r="U37" s="53"/>
      <c r="V37" s="53"/>
    </row>
    <row r="38" spans="1:22" s="153" customFormat="1" ht="213.75">
      <c r="A38" s="6">
        <v>7</v>
      </c>
      <c r="B38" s="7" t="s">
        <v>89</v>
      </c>
      <c r="C38" s="6">
        <v>3</v>
      </c>
      <c r="D38" s="7" t="s">
        <v>51</v>
      </c>
      <c r="E38" s="8">
        <v>30</v>
      </c>
      <c r="F38" s="7" t="s">
        <v>52</v>
      </c>
      <c r="G38" s="8">
        <v>886</v>
      </c>
      <c r="H38" s="11" t="s">
        <v>53</v>
      </c>
      <c r="I38" s="150">
        <v>7</v>
      </c>
      <c r="J38" s="50" t="s">
        <v>49</v>
      </c>
      <c r="K38" s="19">
        <v>3</v>
      </c>
      <c r="L38" s="7" t="s">
        <v>54</v>
      </c>
      <c r="M38" s="15"/>
      <c r="N38" s="132" t="s">
        <v>71</v>
      </c>
      <c r="O38" s="16"/>
      <c r="P38" s="16"/>
      <c r="Q38" s="16" t="s">
        <v>66</v>
      </c>
      <c r="R38" s="14" t="s">
        <v>71</v>
      </c>
      <c r="S38" s="17">
        <v>1</v>
      </c>
      <c r="T38" s="152">
        <v>0.09</v>
      </c>
      <c r="U38" s="58" t="s">
        <v>154</v>
      </c>
      <c r="V38" s="158"/>
    </row>
    <row r="39" spans="1:22" ht="15" customHeight="1">
      <c r="A39" s="21"/>
      <c r="B39" s="22"/>
      <c r="C39" s="21"/>
      <c r="D39" s="22"/>
      <c r="E39" s="21"/>
      <c r="F39" s="22"/>
      <c r="G39" s="21"/>
      <c r="H39" s="22"/>
      <c r="I39" s="27"/>
      <c r="J39" s="98"/>
      <c r="K39" s="21"/>
      <c r="L39" s="22"/>
      <c r="M39" s="21"/>
      <c r="N39" s="119"/>
      <c r="O39" s="106"/>
      <c r="P39" s="106"/>
      <c r="Q39" s="106"/>
      <c r="R39" s="120"/>
      <c r="S39" s="24"/>
      <c r="T39" s="65"/>
      <c r="U39" s="54"/>
      <c r="V39" s="54"/>
    </row>
    <row r="40" spans="1:22" ht="195" hidden="1">
      <c r="A40" s="133">
        <v>7</v>
      </c>
      <c r="B40" s="134" t="s">
        <v>55</v>
      </c>
      <c r="C40" s="135">
        <v>7</v>
      </c>
      <c r="D40" s="136" t="s">
        <v>56</v>
      </c>
      <c r="E40" s="137">
        <v>30</v>
      </c>
      <c r="F40" s="134" t="s">
        <v>47</v>
      </c>
      <c r="G40" s="133">
        <v>886</v>
      </c>
      <c r="H40" s="134" t="s">
        <v>57</v>
      </c>
      <c r="I40" s="138">
        <v>7</v>
      </c>
      <c r="J40" s="139" t="s">
        <v>58</v>
      </c>
      <c r="K40" s="133">
        <v>1</v>
      </c>
      <c r="L40" s="140" t="s">
        <v>59</v>
      </c>
      <c r="M40" s="141">
        <v>1</v>
      </c>
      <c r="N40" s="142" t="s">
        <v>72</v>
      </c>
      <c r="O40" s="100"/>
      <c r="P40" s="100"/>
      <c r="Q40" s="100" t="s">
        <v>66</v>
      </c>
      <c r="R40" s="143" t="s">
        <v>76</v>
      </c>
      <c r="S40" s="12">
        <v>1</v>
      </c>
      <c r="T40" s="144"/>
      <c r="U40" s="55"/>
      <c r="V40" s="128"/>
    </row>
    <row r="41" spans="1:22" ht="195" hidden="1">
      <c r="A41" s="133">
        <v>7</v>
      </c>
      <c r="B41" s="134" t="s">
        <v>55</v>
      </c>
      <c r="C41" s="135">
        <v>7</v>
      </c>
      <c r="D41" s="136" t="s">
        <v>56</v>
      </c>
      <c r="E41" s="137">
        <v>3</v>
      </c>
      <c r="F41" s="134" t="s">
        <v>47</v>
      </c>
      <c r="G41" s="133">
        <v>886</v>
      </c>
      <c r="H41" s="134" t="s">
        <v>57</v>
      </c>
      <c r="I41" s="138">
        <v>7</v>
      </c>
      <c r="J41" s="139" t="s">
        <v>58</v>
      </c>
      <c r="K41" s="145">
        <v>1</v>
      </c>
      <c r="L41" s="140" t="s">
        <v>59</v>
      </c>
      <c r="M41" s="141">
        <v>2</v>
      </c>
      <c r="N41" s="146" t="s">
        <v>73</v>
      </c>
      <c r="O41" s="100"/>
      <c r="P41" s="100"/>
      <c r="Q41" s="100" t="s">
        <v>66</v>
      </c>
      <c r="R41" s="143" t="s">
        <v>77</v>
      </c>
      <c r="S41" s="12">
        <v>1</v>
      </c>
      <c r="T41" s="29"/>
      <c r="U41" s="55"/>
      <c r="V41" s="128"/>
    </row>
    <row r="42" spans="1:22" ht="15" customHeight="1" hidden="1">
      <c r="A42" s="21"/>
      <c r="B42" s="22"/>
      <c r="C42" s="21"/>
      <c r="D42" s="22"/>
      <c r="E42" s="21"/>
      <c r="F42" s="22"/>
      <c r="G42" s="21"/>
      <c r="H42" s="22"/>
      <c r="I42" s="27"/>
      <c r="J42" s="98"/>
      <c r="K42" s="21"/>
      <c r="L42" s="22"/>
      <c r="M42" s="21"/>
      <c r="N42" s="119"/>
      <c r="O42" s="106"/>
      <c r="P42" s="106"/>
      <c r="Q42" s="106"/>
      <c r="R42" s="120"/>
      <c r="S42" s="24"/>
      <c r="T42" s="30"/>
      <c r="U42" s="56"/>
      <c r="V42" s="128"/>
    </row>
    <row r="43" spans="1:22" ht="195" hidden="1">
      <c r="A43" s="133">
        <v>7</v>
      </c>
      <c r="B43" s="134" t="s">
        <v>55</v>
      </c>
      <c r="C43" s="135">
        <v>7</v>
      </c>
      <c r="D43" s="136" t="s">
        <v>56</v>
      </c>
      <c r="E43" s="137">
        <v>30</v>
      </c>
      <c r="F43" s="134" t="s">
        <v>47</v>
      </c>
      <c r="G43" s="133">
        <v>886</v>
      </c>
      <c r="H43" s="134" t="s">
        <v>57</v>
      </c>
      <c r="I43" s="138">
        <v>7</v>
      </c>
      <c r="J43" s="139" t="s">
        <v>58</v>
      </c>
      <c r="K43" s="145">
        <v>2</v>
      </c>
      <c r="L43" s="140" t="s">
        <v>60</v>
      </c>
      <c r="M43" s="147">
        <v>1</v>
      </c>
      <c r="N43" s="143" t="s">
        <v>74</v>
      </c>
      <c r="O43" s="100"/>
      <c r="P43" s="100"/>
      <c r="Q43" s="100" t="s">
        <v>66</v>
      </c>
      <c r="R43" s="143" t="s">
        <v>78</v>
      </c>
      <c r="S43" s="12">
        <v>1</v>
      </c>
      <c r="T43" s="29"/>
      <c r="U43" s="55"/>
      <c r="V43" s="128"/>
    </row>
    <row r="44" spans="1:22" ht="195" hidden="1">
      <c r="A44" s="133">
        <v>7</v>
      </c>
      <c r="B44" s="134" t="s">
        <v>55</v>
      </c>
      <c r="C44" s="135">
        <v>7</v>
      </c>
      <c r="D44" s="136" t="s">
        <v>56</v>
      </c>
      <c r="E44" s="137">
        <v>30</v>
      </c>
      <c r="F44" s="134" t="s">
        <v>47</v>
      </c>
      <c r="G44" s="133">
        <v>886</v>
      </c>
      <c r="H44" s="134" t="s">
        <v>57</v>
      </c>
      <c r="I44" s="138">
        <v>7</v>
      </c>
      <c r="J44" s="139" t="s">
        <v>58</v>
      </c>
      <c r="K44" s="145">
        <v>3</v>
      </c>
      <c r="L44" s="140" t="s">
        <v>61</v>
      </c>
      <c r="M44" s="148">
        <v>1</v>
      </c>
      <c r="N44" s="149" t="s">
        <v>75</v>
      </c>
      <c r="O44" s="100"/>
      <c r="P44" s="100"/>
      <c r="Q44" s="100" t="s">
        <v>66</v>
      </c>
      <c r="R44" s="143" t="s">
        <v>79</v>
      </c>
      <c r="S44" s="12">
        <v>1</v>
      </c>
      <c r="T44" s="29"/>
      <c r="U44" s="55"/>
      <c r="V44" s="128"/>
    </row>
    <row r="45" spans="1:22" ht="15" customHeight="1" hidden="1">
      <c r="A45" s="21"/>
      <c r="B45" s="22"/>
      <c r="C45" s="21"/>
      <c r="D45" s="22"/>
      <c r="E45" s="21"/>
      <c r="F45" s="22"/>
      <c r="G45" s="21"/>
      <c r="H45" s="22"/>
      <c r="I45" s="23"/>
      <c r="J45" s="98"/>
      <c r="K45" s="21"/>
      <c r="L45" s="22"/>
      <c r="M45" s="21"/>
      <c r="N45" s="119"/>
      <c r="O45" s="106"/>
      <c r="P45" s="106"/>
      <c r="Q45" s="106"/>
      <c r="R45" s="120"/>
      <c r="S45" s="24"/>
      <c r="T45" s="30"/>
      <c r="U45" s="54"/>
      <c r="V45" s="54"/>
    </row>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sheetData>
  <sheetProtection password="C804" sheet="1" objects="1" selectLockedCells="1" selectUnlockedCells="1"/>
  <autoFilter ref="A3:V3"/>
  <mergeCells count="11">
    <mergeCell ref="V2:V3"/>
    <mergeCell ref="I2:J2"/>
    <mergeCell ref="R2:R3"/>
    <mergeCell ref="O2:Q2"/>
    <mergeCell ref="G2:H2"/>
    <mergeCell ref="K2:L2"/>
    <mergeCell ref="M2:N2"/>
    <mergeCell ref="A2:B2"/>
    <mergeCell ref="C2:D2"/>
    <mergeCell ref="E2:F2"/>
    <mergeCell ref="U2:U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2015-09-17T19:46:39Z</dcterms:modified>
  <cp:category/>
  <cp:version/>
  <cp:contentType/>
  <cp:contentStatus/>
</cp:coreProperties>
</file>