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27" activeTab="3"/>
  </bookViews>
  <sheets>
    <sheet name="Metas inversión 948" sheetId="5" r:id="rId1"/>
    <sheet name="Actividades inversion 948" sheetId="6" r:id="rId2"/>
    <sheet name="Metas gestión" sheetId="4" r:id="rId3"/>
    <sheet name="Actividades gestión" sheetId="2" r:id="rId4"/>
  </sheets>
  <externalReferences>
    <externalReference r:id="rId5"/>
    <externalReference r:id="rId6"/>
  </externalReferences>
  <definedNames>
    <definedName name="_xlnm._FilterDatabase" localSheetId="3" hidden="1">'Actividades gestión'!$A$3:$V$4</definedName>
    <definedName name="_xlnm._FilterDatabase" localSheetId="1" hidden="1">'Actividades inversion 948'!$A$13:$AU$20</definedName>
    <definedName name="_xlnm._FilterDatabase" localSheetId="2" hidden="1">'Metas gestión'!$B$6:$AG$8</definedName>
    <definedName name="_xlnm._FilterDatabase" localSheetId="0" hidden="1">'Metas inversión 948'!$A$15:$AA$47</definedName>
    <definedName name="_xlnm.Print_Area" localSheetId="2">'Metas gestión'!#REF!</definedName>
    <definedName name="_xlnm.Print_Area" localSheetId="0">'Metas inversión 948'!#REF!</definedName>
  </definedNames>
  <calcPr calcId="125725" iterateDelta="1E-4"/>
</workbook>
</file>

<file path=xl/calcChain.xml><?xml version="1.0" encoding="utf-8"?>
<calcChain xmlns="http://schemas.openxmlformats.org/spreadsheetml/2006/main">
  <c r="V22" i="6"/>
  <c r="U22"/>
  <c r="AT21"/>
  <c r="AS21"/>
  <c r="AQ21"/>
  <c r="AP21"/>
  <c r="AN21"/>
  <c r="AM21"/>
  <c r="AK21"/>
  <c r="AJ21"/>
  <c r="AH21"/>
  <c r="AG21"/>
  <c r="AE21"/>
  <c r="AD21"/>
  <c r="AB21"/>
  <c r="AA21"/>
  <c r="Y21"/>
  <c r="X21"/>
  <c r="T21"/>
  <c r="S21"/>
  <c r="U20"/>
  <c r="Q20"/>
  <c r="P20"/>
  <c r="O20"/>
  <c r="N20"/>
  <c r="M20"/>
  <c r="AU19"/>
  <c r="AR19"/>
  <c r="AO19"/>
  <c r="AL19"/>
  <c r="AI19"/>
  <c r="AF19"/>
  <c r="AC19"/>
  <c r="Z19"/>
  <c r="V19"/>
  <c r="W19" s="1"/>
  <c r="V18"/>
  <c r="W18" s="1"/>
  <c r="R18"/>
  <c r="R20" s="1"/>
  <c r="Q17"/>
  <c r="Q21" s="1"/>
  <c r="Q23" s="1"/>
  <c r="P17"/>
  <c r="P21" s="1"/>
  <c r="P23" s="1"/>
  <c r="N17"/>
  <c r="N21" s="1"/>
  <c r="N23" s="1"/>
  <c r="M17"/>
  <c r="M21" s="1"/>
  <c r="M23" s="1"/>
  <c r="R16"/>
  <c r="R17" s="1"/>
  <c r="R21" s="1"/>
  <c r="R23" s="1"/>
  <c r="P16"/>
  <c r="O16"/>
  <c r="V16" s="1"/>
  <c r="W16" s="1"/>
  <c r="U15"/>
  <c r="U17" s="1"/>
  <c r="U21" s="1"/>
  <c r="U23" s="1"/>
  <c r="O15"/>
  <c r="V15" s="1"/>
  <c r="W15" s="1"/>
  <c r="V14"/>
  <c r="W14" s="1"/>
  <c r="R14"/>
  <c r="V49" i="5"/>
  <c r="U49"/>
  <c r="T49"/>
  <c r="S49"/>
  <c r="R49"/>
  <c r="Q49"/>
  <c r="AR47"/>
  <c r="AQ47"/>
  <c r="AR45"/>
  <c r="AQ45"/>
  <c r="AR44"/>
  <c r="AQ44"/>
  <c r="AR43"/>
  <c r="AQ43"/>
  <c r="AR42"/>
  <c r="AQ42"/>
  <c r="AR41"/>
  <c r="AQ41"/>
  <c r="AR40"/>
  <c r="AQ40"/>
  <c r="AR39"/>
  <c r="AQ39"/>
  <c r="AP38"/>
  <c r="AP46" s="1"/>
  <c r="AO38"/>
  <c r="AO46" s="1"/>
  <c r="AN38"/>
  <c r="AN46" s="1"/>
  <c r="AM38"/>
  <c r="AM46" s="1"/>
  <c r="AL38"/>
  <c r="AL46" s="1"/>
  <c r="AK38"/>
  <c r="AK46" s="1"/>
  <c r="AJ38"/>
  <c r="AJ46" s="1"/>
  <c r="AI38"/>
  <c r="AI46" s="1"/>
  <c r="AH38"/>
  <c r="AH46" s="1"/>
  <c r="AG38"/>
  <c r="AG46" s="1"/>
  <c r="AF38"/>
  <c r="AF46" s="1"/>
  <c r="AE38"/>
  <c r="AE46" s="1"/>
  <c r="AD38"/>
  <c r="AD46" s="1"/>
  <c r="AC38"/>
  <c r="AC46" s="1"/>
  <c r="AR37"/>
  <c r="AQ37"/>
  <c r="AR36"/>
  <c r="AQ36"/>
  <c r="AR35"/>
  <c r="AQ35"/>
  <c r="AR34"/>
  <c r="AQ34"/>
  <c r="AR33"/>
  <c r="AQ33"/>
  <c r="BB32"/>
  <c r="BA32"/>
  <c r="AZ32"/>
  <c r="AY32"/>
  <c r="AX32"/>
  <c r="AW32"/>
  <c r="AR32"/>
  <c r="AR38" s="1"/>
  <c r="AR46" s="1"/>
  <c r="AQ32"/>
  <c r="AQ38" s="1"/>
  <c r="AQ46" s="1"/>
  <c r="V32"/>
  <c r="U32"/>
  <c r="T32"/>
  <c r="S32"/>
  <c r="R32"/>
  <c r="Q32"/>
  <c r="AR31"/>
  <c r="AQ31"/>
  <c r="AM30"/>
  <c r="AI30"/>
  <c r="AE30"/>
  <c r="AR29"/>
  <c r="AQ29"/>
  <c r="AR28"/>
  <c r="AQ28"/>
  <c r="AR27"/>
  <c r="AQ27"/>
  <c r="AR26"/>
  <c r="AQ26"/>
  <c r="AR25"/>
  <c r="AQ25"/>
  <c r="AR24"/>
  <c r="AQ24"/>
  <c r="AR23"/>
  <c r="AQ23"/>
  <c r="AP22"/>
  <c r="AP30" s="1"/>
  <c r="AO22"/>
  <c r="AO30" s="1"/>
  <c r="AN22"/>
  <c r="AN30" s="1"/>
  <c r="AM22"/>
  <c r="AL22"/>
  <c r="AL30" s="1"/>
  <c r="AK22"/>
  <c r="AK30" s="1"/>
  <c r="AJ22"/>
  <c r="AJ30" s="1"/>
  <c r="AI22"/>
  <c r="AH22"/>
  <c r="AH30" s="1"/>
  <c r="AG22"/>
  <c r="AG30" s="1"/>
  <c r="AF22"/>
  <c r="AF30" s="1"/>
  <c r="AE22"/>
  <c r="AD22"/>
  <c r="AD30" s="1"/>
  <c r="AC22"/>
  <c r="AC30" s="1"/>
  <c r="AR21"/>
  <c r="AQ21"/>
  <c r="AR20"/>
  <c r="AQ20"/>
  <c r="AR19"/>
  <c r="AQ19"/>
  <c r="AR18"/>
  <c r="AQ18"/>
  <c r="AR17"/>
  <c r="AQ17"/>
  <c r="BB16"/>
  <c r="BB48" s="1"/>
  <c r="BA16"/>
  <c r="BA48" s="1"/>
  <c r="AZ16"/>
  <c r="AZ48" s="1"/>
  <c r="AY16"/>
  <c r="AY48" s="1"/>
  <c r="AX16"/>
  <c r="AX48" s="1"/>
  <c r="AW16"/>
  <c r="AW48" s="1"/>
  <c r="AR16"/>
  <c r="AR22" s="1"/>
  <c r="AR30" s="1"/>
  <c r="AQ16"/>
  <c r="AQ22" s="1"/>
  <c r="AQ30" s="1"/>
  <c r="V16"/>
  <c r="V48" s="1"/>
  <c r="V50" s="1"/>
  <c r="U16"/>
  <c r="T16"/>
  <c r="T48" s="1"/>
  <c r="T50" s="1"/>
  <c r="S16"/>
  <c r="S48" s="1"/>
  <c r="S50" s="1"/>
  <c r="R16"/>
  <c r="R48" s="1"/>
  <c r="R50" s="1"/>
  <c r="Q16"/>
  <c r="AB9" i="4"/>
  <c r="AA9"/>
  <c r="Z9"/>
  <c r="Y9"/>
  <c r="X9"/>
  <c r="W9"/>
  <c r="Q48" i="5" l="1"/>
  <c r="Q50" s="1"/>
  <c r="U48"/>
  <c r="U50" s="1"/>
  <c r="V20" i="6"/>
  <c r="V17"/>
  <c r="O17"/>
  <c r="O21" s="1"/>
  <c r="O23" s="1"/>
  <c r="V21" l="1"/>
  <c r="V23" s="1"/>
</calcChain>
</file>

<file path=xl/comments1.xml><?xml version="1.0" encoding="utf-8"?>
<comments xmlns="http://schemas.openxmlformats.org/spreadsheetml/2006/main">
  <authors>
    <author>sjgomez</author>
  </authors>
  <commentList>
    <comment ref="O16" authorId="0">
      <text>
        <r>
          <rPr>
            <b/>
            <sz val="9"/>
            <color indexed="81"/>
            <rFont val="Tahoma"/>
            <family val="2"/>
          </rPr>
          <t>sjgomez:</t>
        </r>
        <r>
          <rPr>
            <sz val="9"/>
            <color indexed="81"/>
            <rFont val="Tahoma"/>
            <family val="2"/>
          </rPr>
          <t xml:space="preserve">
meta constante</t>
        </r>
      </text>
    </comment>
    <comment ref="O32" authorId="0">
      <text>
        <r>
          <rPr>
            <b/>
            <sz val="9"/>
            <color indexed="81"/>
            <rFont val="Tahoma"/>
            <family val="2"/>
          </rPr>
          <t>sjgomez:</t>
        </r>
        <r>
          <rPr>
            <sz val="9"/>
            <color indexed="81"/>
            <rFont val="Tahoma"/>
            <family val="2"/>
          </rPr>
          <t xml:space="preserve">
meta de suma</t>
        </r>
      </text>
    </comment>
  </commentList>
</comments>
</file>

<file path=xl/comments2.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3.xml><?xml version="1.0" encoding="utf-8"?>
<comments xmlns="http://schemas.openxmlformats.org/spreadsheetml/2006/main">
  <authors>
    <author>amcardenas</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S12" authorId="1">
      <text>
        <r>
          <rPr>
            <sz val="11"/>
            <color indexed="81"/>
            <rFont val="Tahoma"/>
            <family val="2"/>
          </rPr>
          <t>El objetivo es cumplir el 100% durante cada trimestre.</t>
        </r>
      </text>
    </comment>
    <comment ref="S14" authorId="1">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<sst xmlns="http://schemas.openxmlformats.org/spreadsheetml/2006/main" count="415" uniqueCount="175">
  <si>
    <t>VALOR MAGNITUD</t>
  </si>
  <si>
    <t>ACCIONES DESARROLLADAS</t>
  </si>
  <si>
    <t>OBSERVACIONES</t>
  </si>
  <si>
    <t>CONSOLIDADO BOGOTÁ (ACTIVIDADES)</t>
  </si>
  <si>
    <t>Prioritaria Plan de Desarrollo Bogotá Humana [Incluida en el Acuerdo 489 de 2012]</t>
  </si>
  <si>
    <t xml:space="preserve">Plan Territorial de Salud </t>
  </si>
  <si>
    <t xml:space="preserve">Funcionamiento o Gestión </t>
  </si>
  <si>
    <t>Nombre del Indicador</t>
  </si>
  <si>
    <t>DETALLE DE LA ACTIVIDAD</t>
  </si>
  <si>
    <t>DETALLE DE LA META</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</si>
  <si>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</si>
  <si>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</si>
  <si>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</si>
  <si>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</si>
  <si>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</si>
  <si>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</si>
  <si>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</si>
  <si>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</si>
  <si>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CLASIFICACIÓN DE LA ACTIVIDAD</t>
  </si>
  <si>
    <t xml:space="preserve">Objetivo Plan Estrategico de la Entidad </t>
  </si>
  <si>
    <t xml:space="preserve">Componente de Salud Pública </t>
  </si>
  <si>
    <t xml:space="preserve">Desarrollar un modelo de planificación, gestión, seguimiento y evaluación en el Distrito Capital, que permita fortalecer financiera, técnica y administrativamente los procesos referentes a la restauración de   condiciones ambientales saludables y lograr proyectos de vida sustentables  para sus habitantes y visitantes, en coordinación con las autoridades nacionales y de la región central del país. </t>
  </si>
  <si>
    <t>Territorios saludables y red de salud para la vida desde la diversidad</t>
  </si>
  <si>
    <t>“divulgación y promoción de proyectos, programas y acciones de interés público en salud”</t>
  </si>
  <si>
    <t xml:space="preserve">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 </t>
  </si>
  <si>
    <t xml:space="preserve">Promocionar una cultura de salud en la  ciudad a través de la estrategia “Bogotá Territorio Saludable”, en el marco del plan de desarrollo Bogotá Humana.  </t>
  </si>
  <si>
    <t>x</t>
  </si>
  <si>
    <t>Gestión de procesos contractuales para brindar soporte a los procedimientos de la Oficina de Comunicaciones</t>
  </si>
  <si>
    <t>Respuesta a requerimientos de los entes de control, entidades externas o direcciones de la SDS</t>
  </si>
  <si>
    <t>Porcentaje de procesos contractuales ejecutados</t>
  </si>
  <si>
    <t>Porcentaje de respuesta a requerimientos de los entes de control, entidades externas o direcciones de la SDS</t>
  </si>
  <si>
    <t>Componente de Gobernanza y Rectoría</t>
  </si>
  <si>
    <t>Bogotá decide y protege el derecho fundamental a la salud pública</t>
  </si>
  <si>
    <t>X</t>
  </si>
  <si>
    <t>Mantener la certificación de Calidad de la Secretaria Distrital de Salud en las normas técnicas NTCGP 1000: 2009 en ISO 9001.</t>
  </si>
  <si>
    <t xml:space="preserve">Implementar el 100% de los Subsistemas que componen el Sistema Integrado de la Gestión a nivel Distrital, al 2016. </t>
  </si>
  <si>
    <t>Promocionar la cultura de humanización y acreditación en la Secretaría Distrital de Salud, a través de estrategias de comunicación.</t>
  </si>
  <si>
    <t xml:space="preserve">
Divulgación de acciones del Sector Salud en las 20 localidades de la ciudad.
</t>
  </si>
  <si>
    <t xml:space="preserve">
Diseño y desarrollo  de campañas enmarcadas, bajo la estrategia “Bogotá territorio Saludable” que respondan a las necesidades de las direcciones de la SDS.
</t>
  </si>
  <si>
    <t>Ejercer la rectoría a través de los lineamientos de comunicación en salud, establecidos con base en las metas del plan Bogotá Humana.</t>
  </si>
  <si>
    <t xml:space="preserve">Diseño y ejecución de campañas de comunicación interna con especial  énfasis en los procesos de Acreditación y Humanización del Sector Salud.
</t>
  </si>
  <si>
    <t>Divulgación de las acciones del Sector Salud para el público interno y la Red Adscrita.</t>
  </si>
  <si>
    <t xml:space="preserve">porcentaje de acciones de comunicación del sector salud divulgadas en las 20 localidades
</t>
  </si>
  <si>
    <t>Nº de campañas desarrolladas bajo la estrategia “Bogotá territorio Saludable”</t>
  </si>
  <si>
    <t xml:space="preserve">Porcentaje de asesorias realizadas 
</t>
  </si>
  <si>
    <t xml:space="preserve">Porcentaje de campañas de comunicación internas implementadas en Acreditación y Humanización </t>
  </si>
  <si>
    <t xml:space="preserve">Porcentaje de acciones de comunicación interna divulgadas para el público interno y la red adscrita
</t>
  </si>
  <si>
    <t>Programado 2015</t>
  </si>
  <si>
    <t>Ejecutado
2015</t>
  </si>
  <si>
    <t>Fecha de diligenciamiento:</t>
  </si>
  <si>
    <t xml:space="preserve">No. </t>
  </si>
  <si>
    <t>Eje Estratégico del Plan de Desarrollo  Bogotá Humana 2012-2016 [Acuerdo 489 de junio de 2012]</t>
  </si>
  <si>
    <t>CLASIFICACIÓN DE LA META</t>
  </si>
  <si>
    <t>Línea de Base</t>
  </si>
  <si>
    <t>VALOR APROPIACION PRESUPUESTAL</t>
  </si>
  <si>
    <t>VALOR EJECUCIÓN PRESUPUESTAL</t>
  </si>
  <si>
    <t>RESERVAS PRESUPUESTALES</t>
  </si>
  <si>
    <t>AVANCES</t>
  </si>
  <si>
    <t>LOGROS</t>
  </si>
  <si>
    <t>RESULTADOS</t>
  </si>
  <si>
    <t>DIFICULTADES Y SOLUCIONES</t>
  </si>
  <si>
    <t>VALOR APROPIACION</t>
  </si>
  <si>
    <t>VALOR PRESUPUESTO</t>
  </si>
  <si>
    <t>Programado</t>
  </si>
  <si>
    <t>Ejecutado</t>
  </si>
  <si>
    <t>INICIAL</t>
  </si>
  <si>
    <t>DEFINITIVA</t>
  </si>
  <si>
    <t>Ejecutado o Comprometido</t>
  </si>
  <si>
    <t>GIROS</t>
  </si>
  <si>
    <t>03</t>
  </si>
  <si>
    <t>"Una Bogotá que defiende y fortalece lo público"</t>
  </si>
  <si>
    <t>Implementar y mantener el sistema integrado de gestión, orientado al logro de la acreditación como dirección territorial de salud, en el marco del mejoramiento continuo.</t>
  </si>
  <si>
    <t>Fortalecimiento de la Gestión y Planeación para la Salud</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</si>
  <si>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</si>
  <si>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 de avance en las etapas para el mantenimiento de la certificación de la SDS</t>
  </si>
  <si>
    <t>Seguimiento trimestral</t>
  </si>
  <si>
    <t>% de avance en la  implementación de los subsistemas del sistema integrado de gestión</t>
  </si>
  <si>
    <t>Nombre de la Direción u Oficina:  Oficina Asesora de Comunicaciones</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</si>
  <si>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</si>
  <si>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</si>
  <si>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</si>
  <si>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</si>
  <si>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ETAPA  PRECONTRACTUAL Y CONTRACTUAL
1. Proyección concepto Tecnico favorable para adición  y prórroga al  contrato de  prestación de Servicios  No. 1412 de 2014,  por valor de  $9.747.200 y prórroga de tres (3) meses y seis (6) días.
* Durante el año 2015 se han suscrito 14 contratos nuevos de prestación de servicios de persona natural, comprometiendo recursos del tipo de gasto Recurso Humano por valor de $555.661.000.
*Durante 2015 se han suscrito dos contratos de prestación de servicios con persona jurídica, comprometiendo recursos del tipo de gasto Dotación por valor de $29.938.739.
ETAPA POSTCONTRACTUAL
* Con corte a 30 de julio se han suscrito 17 Actas de Liquidación, con el fin de dar cumplimiento a lo establecido en el Artículo 217 del Decreto Ley 19 de enero 10 de 2012.</t>
  </si>
  <si>
    <t>1. Respuesta  al requerimiento N° 1254502015 presentado a través del aplicativo del Sistema de Quejas y Soluciones SQS  a través del cual requiere información sobre  la página web de la entidad.
2.Envío de información financiera y contractual adelantada en el mes de junio de 2015 ,  para dar respuesta a solicitud de la Contraloría Distrital a través de la Dirección de Planeación Sectorial
3. Actualización en el sistema SISCO de la Secretaría Distrital de Salud  la información presupuestal, contractual y administrativa de los 22 requerimientos del Plan Anual de Adquisiciones 948, en respuesta a la Dirección de Planeación Sectorial.  
*Con corte a 30 de julio se ha dado respuesta a 3 quejas presentadas a través del SQS..
*Con corte a 30 de julio de 2015 se han proyectado 4 respuestas a requerimientos externos realizados por terceros. 
* Con corte a 30 de julio  de 2015 se ha proyectado 3 respuestas de requerimientos internos en el año 2015. 
*A 30 de julio  de 2015 se ha enviado a la Contraloría Distrital, 7 formatos de Reporte Mensual sobre las actuaciones contractuales, Financieras y Administrativas de la Oficina Asesora de Comunicaciones.</t>
  </si>
  <si>
    <r>
      <rPr>
        <b/>
        <sz val="9"/>
        <rFont val="Arial"/>
        <family val="2"/>
      </rPr>
      <t>DIRECCIÓN DE PLANEACIÓN Y SISTEMAS</t>
    </r>
    <r>
      <rPr>
        <sz val="9"/>
        <rFont val="Arial"/>
        <family val="2"/>
      </rPr>
      <t xml:space="preserve">
</t>
    </r>
    <r>
      <rPr>
        <b/>
        <sz val="9"/>
        <rFont val="Arial"/>
        <family val="2"/>
      </rPr>
      <t>SISTEMA INTEGRADO DE GESTIÓN</t>
    </r>
    <r>
      <rPr>
        <sz val="9"/>
        <rFont val="Arial"/>
        <family val="2"/>
      </rPr>
      <t xml:space="preserve">
CONTROL DOCUMENTAL
</t>
    </r>
    <r>
      <rPr>
        <b/>
        <sz val="9"/>
        <color indexed="8"/>
        <rFont val="Arial"/>
        <family val="2"/>
      </rPr>
      <t xml:space="preserve">SEGUIMIENTO A METAS PROYECTOS DE INVERSIÓN
</t>
    </r>
    <r>
      <rPr>
        <b/>
        <sz val="9"/>
        <color indexed="10"/>
        <rFont val="Arial"/>
        <family val="2"/>
      </rPr>
      <t xml:space="preserve">  </t>
    </r>
    <r>
      <rPr>
        <sz val="9"/>
        <color indexed="8"/>
        <rFont val="Arial"/>
        <family val="2"/>
      </rPr>
      <t xml:space="preserve">
</t>
    </r>
    <r>
      <rPr>
        <b/>
        <sz val="9"/>
        <color indexed="8"/>
        <rFont val="Arial"/>
        <family val="2"/>
      </rPr>
      <t>Codigo:</t>
    </r>
    <r>
      <rPr>
        <sz val="9"/>
        <color indexed="8"/>
        <rFont val="Arial"/>
        <family val="2"/>
      </rPr>
      <t xml:space="preserve"> 114 - PLI - FT -  062 V.01</t>
    </r>
  </si>
  <si>
    <t>Elaborado por: 
Mario Ivan Albarracin Navas
Sandra Gomez Gomez
Revisado por: 
Gabriel Lozano Diaz
Aprobado por: 
Martha Liliana Cruz B
Control documental:
Planeación y Sistemas  
 Grupo –   SIG</t>
  </si>
  <si>
    <r>
      <rPr>
        <b/>
        <sz val="9"/>
        <color indexed="8"/>
        <rFont val="Arial"/>
        <family val="2"/>
      </rPr>
      <t>DIRECCIÓN DE PLANEACIÓN Y SISTEMAS</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SEGUIMIENTO A METAS PROYECTOS DE INVERSIÓN</t>
    </r>
    <r>
      <rPr>
        <sz val="9"/>
        <color indexed="8"/>
        <rFont val="Arial"/>
        <family val="2"/>
      </rPr>
      <t xml:space="preserve">
</t>
    </r>
    <r>
      <rPr>
        <b/>
        <sz val="9"/>
        <color indexed="8"/>
        <rFont val="Arial"/>
        <family val="2"/>
      </rPr>
      <t xml:space="preserve">Codigo: </t>
    </r>
    <r>
      <rPr>
        <sz val="9"/>
        <color indexed="8"/>
        <rFont val="Arial"/>
        <family val="2"/>
      </rPr>
      <t>114 - PLI - FT -  062 V.01</t>
    </r>
  </si>
  <si>
    <t xml:space="preserve">EJE ESTRATEGICO DEL PLAN DE DESARROLLO BOGOTA HUMANA 2012-2016:  UNA CIUDAD QUE REDUCE LA SEGREGACIÓN Y LA DISCRIMINACIÓN: EL SER HUMANO EN EL CENTRO DE LAS PREOCUPACIONES DEL DESARROLLO </t>
  </si>
  <si>
    <t>EJE ESTRATEGICO DEL PLAN TERRITORIAL DE SALUD PARA BOGOTÁ 2012-2016: COMPONENTE DE SALUD PUBLICA</t>
  </si>
  <si>
    <t>PROGRAMA DEL PLAN DE DESARROLLO BOGOTA HUMANA 2012-2016:  TERRITORIOS SALUDABLES Y RED DE SALUD PARA LA VIDA DESDE LA DIVERSIDAD</t>
  </si>
  <si>
    <t>PROYECTO DE INVERSIÓN DEL PLAN DE DESARROLLO BOGOTA HUMANA 2012-2016:  Divulgación y promoción de proyectos, programas y acciones de interés público en salud</t>
  </si>
  <si>
    <t>NUMERO
META
SEGPLAN</t>
  </si>
  <si>
    <t>PROYECTO</t>
  </si>
  <si>
    <t>TIPO DE POBLACION</t>
  </si>
  <si>
    <t>Menores a 1 año</t>
  </si>
  <si>
    <t>1 a 5 AÑOS</t>
  </si>
  <si>
    <t>6 A 13 AÑOS</t>
  </si>
  <si>
    <t>14 A 17 AÑOS</t>
  </si>
  <si>
    <t xml:space="preserve">18 A 26 AÑOS </t>
  </si>
  <si>
    <t>27 A 59 AÑOS</t>
  </si>
  <si>
    <t>60 Y MAS</t>
  </si>
  <si>
    <t>TOTAL</t>
  </si>
  <si>
    <t>META</t>
  </si>
  <si>
    <t>Eje 
Estructurante</t>
  </si>
  <si>
    <t>Eje</t>
  </si>
  <si>
    <t>Objetivo</t>
  </si>
  <si>
    <t>Meta</t>
  </si>
  <si>
    <t>Programado 2014</t>
  </si>
  <si>
    <t>Ejecutado 2014</t>
  </si>
  <si>
    <t>Hombres</t>
  </si>
  <si>
    <t>Mujeres</t>
  </si>
  <si>
    <t>meta01</t>
  </si>
  <si>
    <t>04</t>
  </si>
  <si>
    <t>01</t>
  </si>
  <si>
    <t xml:space="preserve">Promocionar una cultura de salud en la  ciudad a través de la estrategia “Bogotá Territorio Saludable”, en el marco del plan de desarrollo Bogotá Humana.   </t>
  </si>
  <si>
    <t>2  Campañas a diciembre de 2012</t>
  </si>
  <si>
    <t>Numero de estrategias</t>
  </si>
  <si>
    <t xml:space="preserve">COMUNICACIÓN INFORMATIVA
1. Elaboración de 6 boletines de prensa con los siguientes temas:                                                                             
1.1 Centros de estética
1.2 Avances en infraestructura
1.3 Empleados San Blas
1.4 Primer año de "Tejiendo Esperanzas"
1.5 Crisis hospitalaria
1.6 Expropiación Hospital San Juan de Dios
2. Atención a medios: Se dio respuesta al cuestionario del periódico El Tiempo relacionado con los hogares geriátricos en la ciudad
3. Apoyo en la estrategia y difusión del evento Tetatón 2015, se crearon piezas comunicativas y se realizó boletín conjunto con la Secretaría de Integración Social.
4. Entrevistas especiales
* Lobby y diálogo con medios para definir potenciales entrevistas.
* Concertación de agenda con el secretario de salud y priorización de entrevistas. 
* Atención de solicitudes de entrevistas especiales por parte de los medios de comunicación. 
5. Crónicas radiales
Preproducción, producción y postproducción de 3 crónicas sobre CAMAD, Hemocentro Distrital y Línea 195 por el derecho a la salud. Para su desarrollo se elaboraron los guiones, grabación de testimonios, off de presentaciones, transcripción de contenidos, y edición en dos versiones con tiempos diferentes. 
COMUNICACIÓN DIGITAL
1. Página Web - actualización
* Creación y publicación de una noticia sobre los Puntos de Vacunación y de las Jornadas de Donación de Sangre.
* Publicación en ISSUU del Boletín Hospitales Verdes # 3.
* Creación de una página para la II Conferencia Latinoamericana de la Red Global de Hospitales Verdes. La información a publicar en la página se revisó y editó según lineamientos de contenidos digitales. 
* Creación de una página para el Seminario Internacional Experiencias Regionales en Derechos Sexuales y Reproductivos.  La información a publicar en la página se revisó y editó según lineamientos de contenidos digitales. 
* Publicación de los siguientes documentos e información en la página web de la SDS: Nueva guía de información de la Red Prestadora de Servicios de Salud; Cronograma de esterilizaciones caninas y felinas de julio 2015;  profesionales inscritos al 3er proceso de asignación de plazas SSO de 2015;  Agenda de Inducción para los profesionales que resulten con plaza SSO en la ciudad de Bogotá;  comunicado de prensa Avances en infraestructura y dotación hospitalaria en la sección de noticias del home de la página web de la SDS; Informe consolidado sobre derechos de petición SDQS del segundo Trimestre 2015;  Informe Pormenorizado de Control Interno de marzo a junio de 2015, según la ley 1474 de 2011; Notificación por Aviso Público del 14 de julio de 2015 (Cobro Coactivo);  documentos de pagos EPS, Proveedores, Red NO Adscrita, Red Adscrita, correspondiente a los meses de mayo y junio de 2015 (Información Financiera).
* Reestructuración de la página de Hospitales Verdes. Se consolidó la información (texto descriptivo y boletines virtuales), se editó y publicó la información. 
* Publicación de la segunda imagen de los Logros de la Bogotá Humana en el slider del home de la página web de la SDS.  
* Publicación de una imagen de slider sobre las IPS habilitadas y certificadas frente a la realización de una cirugía estética. Adicionalmente se publicó un listado con dichas IPS y se generó un hipervínculo a este documento desde la imagen de slider. 
*Publicación de un Banner del OSAB en el lateral izquierdo de banners del home de la página web de la SDS. El banner hipervincula a la página web del OSAB.
* Reorganización de la sección de Informes de Control Interno Ley 1474.
* Creación de una página con información sobre el Cobro y pago de servicios NO POS – Resolución 1016 del 1 de julio de 2015. Se publicó un banner de este tema en el carrusel de banners del home de la página web de la SDS, el cual vincula con la página creada. 
* Publicación de un Banner de la Línea 106 en el lateral izquierdo de banners del home. Creación de una pestaña de la Línea 106 en la sección de Servicio al Ciudadano.
2. Página Web - Reestructuración de contenidos 
* Reuniones con 5 referentes para definir contenidos de sus dependencias: Dirección de Participación Social, Gestión Territorial y Transectorialidad (1 de julio), Dirección de Planeación Sectorial (2 de julio), Dirección Administrativa (14 de julio), Oficina de Asuntos Disciplinarios (23 de julio), Dirección de Calidad de Servicios de Salud (28 de julio). 
* Actualización de contenido de Servicio al ciudadano (Puntos de atención al ciudadano, mecanismos de participación ciudadana, sistema de quejas y soluciones, trámites y servicios) y creación de la pestaña Atención e Información al Ciudadano. 
* Actualización de contenido de la Dirección de Planeación Sectorial (Reorganización documentos Bogotá Cómo Vamos, publicación Balance Social 2014 y documentos del Segplan 2015.
*Se continuó con el desarrollo de la página/ sección interna: “Transparencia y acceso a la información Pública” con la creación de la sección "Plan Anual de Adquisiciones".
3. Twitter
Publicación de 306 trinos, un promedio de 10  trinos diarios, en los cuales de divulgaron las campañas de salud y temas transversales con otras entidades distritales.
* Salud: Deuda de CAPRECOM  a red pública (1 trino), Explosiones ocurridas en la ciudad (8 trinos), Visita UPA Primero de Mayo (11 trinos), Seminario Experiencias Derechos Sexuales y Reproductivos (15 trinos), Avances en infraestructura hospitalaria (7 trinos), Recorrido en Centro Dignificar (7 trinos), donación de sangre (50), saludo del día (30), trinos varios temas de salud (15)
* Otras entidades: Soy Público, Soy Transparente (36 trinos, los cuales contribuyeron a generar tendencia), Encuesta Multipropósito (78), PremiosWTA (35 trinos que ayudaron a generar tendencia), Línea de intervención de cambio climático (13).
4. Facebook: actualización diaria del fan page con información relacionada con las actividades de la SDS, campañas e invitaciones a la ciudadanía.
5. Mailings y Newsletters
* Creación y envío de 5 e-mailings a  ocho bases de datos que suman un total de 1.499 personas con los temas : Invitación inscripción II Conferencia Latinoamericana  Red Global  Hospitales Verdes  se envió en dos ocasiones), Seminario Internacional  Experiencias  Regionales  en Derechos  Sexuales y Reproductivos (enviado en tres ocasiones)
* Creación y envío de un (1) Newsletter a nueve bases de datos para un total de 1890 personas con los  temas: Bogotá Alerta ante crisis de la salud, avances en la infraestructura Hospitalaria, H Simon Bolivar  primero con "Endomicroscopia Laser".
*Creación y envío de 25 mensajes de texto a 3084 personas recordando e invitando a jornada de donación de sangre 
COMUNICACIÓN PARA LA INTERACCIÓN
1. Periódico Participación al Día N° 52:  envío de indicaciones al diseñador gráfico para elaboración de propuesta. Algunas de las precisiones por parte de los referentes solo fueron enviadas hasta el dia 28 de Julio, pese a la gestión realizada.
2.Periódico Participación al Día N° 53  (agosto - septiembre).                                    Gestión para elaboración de textos crónica CAMAD, testimonio donación de órganos, Línea 106, la comunidad pregunta - la Secretaría responde, Hospital Día.
Se realizó reunión (29 de julio) entre las referentes de la oficina de comunicaciones y la Dirección de Planeación Institucional con el  fin de definir el mecanismo e instrumento para medir la percepción del periódico “Participación al Día”. 
Se acordó realizar grupos focales (mínimo 1 y máximo 2) que mezclen medición cuantitativa y cualitativa, con grupos objetivos entre 10 y 15 personas de la comunidad que sean lectores del periódico. Se realizó gestión para definir y agendar los  grupos objetivos para el mes de septiembre y  se está  construyendo el cuestionario a aplicar y metodología a seguir.      
3. Revista SaludHable edición N° 4: Se realizaron ajustes de textos y de diseño gráfico, se consiguió aprobación de las jefes de área y de oficina y se envió a Imprenta Distrital.                                                                   
Revista SaludHable Edición N° 5 - Tema: VÍCTIMAS DEL CONFLICTO                         Reunión (13 de julio) con las referentes del tema para acordar una primera entrega de textos para el 12 de agosto.
4. Entrega de 500 ejemplares a población con discapacidad de libros en Braille y macrotipo  con su respectivo audiolibro, tema: Plan Territorial de Salud.
5. Cartilla proceso de registro de las personas con discapacidad (ruta). Entrega de la aprobación por parte de la oficina de comunicaciones SDS para la impresión de la cartilla, la cual es responsabilidad del hospital Rafel Uribe Uribe
6. Documentos de Salud Pública: Por parte de la oficina de comunicaciones se completa el proceso de corrección de estilo y se hace envio del documento Bareback listos para diagramar  
7. Cartilla Lúdico - Pedagógica  CR1: Se realizó reunión (7 de julio) con el equipo referente de la Coordinación Regional 1 SDS (Órganos y Tejidos) para definir los juegos  propuestos desde la oficina de comunicaciones en la revista que será de 8 páginas y será impresa como una edición especial de la revista Saludhable. Envío a diseño.
8. Portafolio de servicios hospitales: Se realizó sesión fotografica para el Hospital de Fontibón.
COMUNICACIÓN TRANSVERSAL
1. Diagramación y diseño de piezas comunicativas
1.1 Piezas para web e intranet: 
* Diseño cabezote  para noticia web Hospitales Verdes – OSAB 
* Conversión de afiche a banner web Invitación Seminario Internacional Experiencias Regionales en Derechos Sexuales y Reproductivos.
* Conversión de afiche a cabezote noticia Invitación Seminario Internacional Experiencias Regionales en Derechos Sexuales y Reproductivos.    
* Banner para slider página web cirugía estética.   
* Botón Cobro y Pago de Servicios NO POS.
* Banner web Línea 106.
* Cabezote para slider No POS.
*Slider sobre la edición especial de salud del periódico Humanidad - ed.  46.                                         
1.2 Piezas para programas o proyectos: 
* Cambios invitación II Conferencia Latinoamericana de la Red Global de Hospitales Verdes y Saludables.
* 5 logos: Observatorio de Hospitales, Módulo gestión de dirección y gerencia, Módulo gestión administrativa y financiera, Módulo gestión clínica y asistencial, Módulo de calidad en la prestación de servicios y humanización.
* Certificado Semana Psicoactiva.
1.3 Piezas para divulgación interna:                                        
* Invitación Frases orgullo Bogotá (476 años Bogotá).
* Boletín BK2 No. 14
* Campaña interna disciplina: 3 adhesivos para mesas, 4 referencias de floorgraphics, (virus, enfermémonos, infartémonos, epidemia), base ovalada de memo clip, 5 referencias para pantallas, papel tapiz,
* Campaña Tecnología 5-5: 3 diseños de expectativa para pantallas y 3 diseños para SDS. 2 diseños de implementación para pantalla, 2 diseños para SDS y 2 diseños para papel tapiz.
*Mensajes para correo SDS Comunicaciones sobre: Hemocentro - Festival de Verano,  Humanidad, Slider Humanidad, Semana de la salud ocupacional, invitación casting LGTBI.
* Invitación Perspectivas en pediatría (SDS y pantallas).
* Diseño para Pantallas digitales sobre enfermedad respiratoria  y semana de la salud. 
1.4 Productos editoriales: 
*Edición 4 Revista SaludHable
Otras: 
* Actualización capítulo 2 capacitación e-learning.
* Diseño de 2 pendones para el Hemocentro Distrital.
2. Corrección de estilo
* 19 Libros/revistas: Libro Bareback (para diagramar), Manual UCIN (cc), Artículo para la revista El Congreso (primera corrección), Artículo para la revista El Congreso (2da corrección), Manual de toma de muestras clínicas (primera corrección y final), y 14 artículos para el libro Buenas prácticas.
* 14 Documentos: Testimonios, cuarto grupo (cc), Testimonios, quinto grupo (cc), Certificado semana psicoactiva (primera corrección), Certificado semana psicoactiva (segunda corrección), Prevención TB (cc), Portafolio hospital Engativá (PD), Portafolio hospital Fontibón (PD), Portafolio Engativá (pdf, segunda corrección), Portafolio Engativá (pdf, tercera corrección), Portafolio Nazareth (pdf, segunda correccion), Portafolio Nazareth (pdf, tercera corrección), Portafolio Fontibón (pdf, segunda corrección), Portafolio Fontibón (pdf, tercera corrección), Razones de orgullo por Bogotá (corregido).
* Boletín SaludHable No. 4 ( 4 correcciones).
* 4 Cartillas: Cartilla Proceso de registro (última corrección), cartilla Primer respondiente (corrección de créditos), Talento Humano (segundo y tercer pdf corregidos y visto bueno para imprimir), y Derechos de los niños hospitalizados (segundo y tercer pdf corregidos) 
* 1 Guía: Guías parto enfermería (corrección de la página legal).
* 3 artículos para periódico: Participación 52 (primera corrección), Participación 53 (primera corrección), Participación 52-Artículo línea 195 (primera corrección)
* 2 Plegables: Servicios amigables (primera corrección), Decidida e informada-cuadernillo (segunda corrección).
* 4 Pendones: Donación por aféresis (primera corrección), Donación por aféresis (2da corrección), Requisitos para donar (primera corrección), Requisitos para donar (2da corrección).
* 1 piezas comunicativas/separador: Decidida e informada-separadores de página (segunda corrección).
* 1 Folleto: esclera (corrección en Word)
* 1 Memorias: Primer Congreso de Investigación (primera corrección)
* 3 formularios del Hemocentro: Consentimiento informado e información para la madre; Seguimiento unidades de sangre cordón umbilical y Cuestionario para la selección de donantes. 2 correcciones en pdf de cada uno.
3. Protocolo y eventos
Dos avanzadas al Hospital El Tintal (10 y 28 de julio) para verificar instalaciones y requerimientos ante la posible realización de evento. En estas visitas, desarrolladas en compañía del ingeniero y el arquitecto de la obra, se identificaron algunos aspectos/ adecuaciones por mejorar, los cuales se pidió subsanar, para el recorrido que realizará el señor secretario.
4. Producción audiovisual
* Banco de fotografía: toma de 1002 fotos, de las cuales se filtran 175  y se almacenan en 11 carpetas de archivos fotográficos.  Se  retocan 15 imágenes y se  entregan en formato jpg  a 300 dpi las cuales reposan en el banco de imágenes y estan listas para ser  usadas.                                                                                                                                          
* Banco de audio: ingreso de 6 archivos de audio que corresponden a dos versiones en diferentes tiempos duración de crónicas radiales para dar a conocer la efectividad del programa CAMAD, Hemocentro Distrital y Línea 195.
* Presentación en prezi de Nuevo Modelo de Atención y Programa de Humanización de los servicios: se diseñó una plantilla de acuerdo con cada tema y se hizo el montaje en prezi.
CAMPAÑAS IMPLEMENTADAS
1. Logros en salud
* Aprobación final de la edición especial del periódico Humanidad cuyo tema fue Salud. Impresión y distribución de 1.000.000 de ejemplares a través de los 22 hospitales de la Red Pública, CADES, Supercades, Puntos por el Derecho a la Salud, organizaciones sociales y Transmilenio. 
* La Agencia en Casa produjo la campaña de logros de Bogotá Humana, entre los que se resaltan avances en salud.  Plan de medios masivos con una inversión inicial $1.276.534.931, iniciando el 20 de junio.  En julio se inyectó una suma adicional a la estrategia de comunicación, correspondiente a $950.704.049. 
A  julio de 2015 se ha promocionado una cultura de salud preventiva a través de 7 campañas:
1. Jornada vacunación ingreso a clases (enero y febrero)
2. Jornada donación de sangre (enero)
3. ERA (febrero)
4. Vacunación general  fase 1 (marzo y abril)
5. Adopción y vacunación animal (mayo)
6. Vacunación general fase 2 (mayo y junio)
7. Logros en salud (julio)
AVANCES OTRAS CAMPAÑAS
*Campaña Lactancia materna: Ante la negativa frente a la participación de Falcao en esta campaña, se ordenó la creación de un nuevo concepto creativo alrededor de este tema. 
* Prevención de embarazos en adolescentes: Se aprobó campaña de comunicación  para producción.
ASESORÍAS
1. Asesoría para el diseño del folleto de Seguridad química: envío a diseño de  tres folletos.
2. Asesoría para elaboración de piezas comunicativas para el Hemocentro Distrital:
* Tarjeta virtual donación de sangre, referencia Festival de Verano: creación frase tarjeta y envío a diseño Pendiente aprobación por parte de de la jefe de Oficina.
*Pendones: recepcipon de informaciónn para elaboración de textos y envío a diseño. Pendiente visto bueno de la jefe de Oficina 
*Folleto referencia Escleras: recepción de información, envío a corrección de estilo y  diseño de esta pieza comunicativa. La pieza se encuentra en desarrollo. 
Afiche: recepción d einformación para elaboración de mensajes y envío a diseño. 
3. Asesoría para la elaboración de stickers y pendones de la Línea 106:
En reunión sostenida con la referente de la línea 106 (julio6)  se solicita la información para reajustar los mensajes y enviarlos a diseño. La pieza se encuentra en construcción.
</t>
  </si>
  <si>
    <t xml:space="preserve">CAMPAÑAS
Logros en salud
• Posterior a la publicación de la edición especial del periódico Humanidad,  la Línea 106 identificó en el mes de julio 436 usuarios-as nuevos que se comunicaron tras conocer el servicio de forma directa en el periódico. Se estima que son más usuarios nuevos los que ingresaron a la línea 106 con esta publicación ya que no a todos se les pregunta o manifiestan de forma directa cómo conocieron la línea 106. Así mismo, la Línea Psicoactiva dobló el número de llamadas recibidas, el promedio que ingresan a la Línea por mes es de 500, en el mes de julio se registraron 1025 llamadas.
• Promoción en medios masivos y comunitarios de los logors en salud, concretamente Programa Territorios Saludables y CAMAD:
1. Comercial  en televisión por cable y canal City TV
2. Cuña en emisoras de las cadenas radiales: Caracol Radio, WVC, RCN, Todelar, E Minuto, Olímpica Estéreo, Melodia, E Mariana, Radio Mundial, Javeriana, Colmundo, E Kennedy y Capital Radio.
3. 4 publicaciones en prensa: Nuevo Siglo y 3 publicaciones en Desde Abajo.
4. Comerciales en 96 salas de cine  
5. Publicaciones en medio digital, particularmente en: El Tiempo, YouTube, El Espectador, Google, Facebook, Las2Orillas. 
Promoción de  una cultura de salud preventiva a través de 7 campañas:
1. Jornada vacunación ingreso a clases (enero y febrero)
2. Jornada donación de sangre (enero)
3. ERA (febrero)
4. Vacunación general  fase 1 (marzo y abril)
5. Adopción y vacunación animal (mayo)
6. Vacunación general fase 2 (mayo y junio)
7. Logros en salud (julio)
COMUNICACIÓN INFORMATIVA
1. Divulgación de 5 boletines de prensa:                                                                             
1. Centros de estética
2. Avances en infraestructura
3. Empleados San Blass
4. Primer año de "Tejiendo Esperanzas"
5. Crisis hospitalaria
Con corte a 31 de julio se han publicado en medios de comunicación 38 boletines de prensa.
Durante julio se registraron 1.145 notas en las que se menciona a la Secretaría Distrital de Salud. 
En televisión se registraron 296 notas. Los soportes con mayor participación fueron City Tv con 80 notas, en los programas Arriba Bogotá y City Noticias; seguido por RCN con 58 registros. El día en el que más notas se registraron fue el 31 de julio de 2015, con 34 emisiones. 
Tema más relevante: “Declaraciones del Secretario de Salud, Mauricio Bustamante sobre el informe de los atentados con petardos en Bogotá”. 
En radio se registraron 221 notas. Los soportes con mayor participación fueron Caracol Radio y Blu Radio con 61 noticias c/u; seguidos por RCN La Radio con un total de 43 emisiones. El día en el que las notas llegaron al punto más alto fue el 31 de julio de 2015, con 31 registros.  Tema más relevante: “Afiliados de Caprecom no podrán asistir al Hospital de Kennedy por la deuda de $22 mil millones que tiene esa EPS”. 
En impresos se registraron 242 notas. Extra Bogotá fue el soporte con mayor participación, con 79 notas, seguido por El Espacio con 38 y Q’Hubo con 37. Los días en los que la Secretaría se nombró más fueron el 3 y el 9 de julio, con 23 registros cada uno. Tema más relevante: “Aura, la modelo que tendrá que responder por muerte de María Alejandra quien invirtió $1'200.000 en una cirugía estética que le costó su vida”.  
En Internet se registraron 386 notas. El portal Caracol.com.co fue el soporte con mayor participación, con 41 notas; seguido por RadioSantaFe.com con 36 publicaciones y ElEspectador.com con 29. El 31 de julio fue el día en el que las notas de marca en Internet llegaron al tope más alto, con  registros 41 registros. Tema más relevante: “Empleados de hospitales públicos adelantan plantón frente a Secretaría de Salud”. 
Los temas más tratados durante el período fueron:  Deuda de Caprecom con los hospitales públicos del país, intoxicación de niños por refrigerios en mal estado, cirugías estéticas en sitios clandestinos.
2.  Presencia de la SDS a través de 7 entrevistas especiales:
* Revista El Congreso: Avances y logros en salud en la administración Bogotá Humana. 
* Radio Melodía:  Avances y logros en salud en la administración Bogotá Humana. 
* Caracol Radio: Avances en infraestructura y metas en la recta final de Gobierno. 
* El Tiempo:  Especial sobre control sanitario a establecimientos de comida en Bogotá. 
* Programa El Concejo: Aseguramiento y Atención Primaria en salud a la población adulto mayor en Bogotá.
* Emisora Minuto de Dios (La Movida de Manuel Salazar):  Crisis en salud en la red pública hospitalaria.
* Revista Semana: Aclaración a denuncia del concejal de la familia sobre incremento de abortos en la ciudad.  
A 31 de julio se han realizado 45 entrevistas especiales.
3. La participación de la SDS en el evento Tetatón 2015 fue exitosa y como consecuencia se desarrolló estrategia comunicativa sobre lactancia al interior de la SDS
COMUNICACIÓN PARA LA INTERACCIÓN
Por primera vez en la SDS se produce un documento en Braille y un audiolibro para las personas ciegas. Los 500 ejemplares se distribuyeron  en espacios como la reunión de agentes de cambio distrital, reunión referentes de TICS, mesa de comunicaciones de discapacidad, biblioteca de la SDS.
Con corte a 30 de julio se han publicado los siguientes productos editoriales:
* Dos ediciones del periódico Participación al Día(N°50 y N°51).  A este corte, la edición 51 obtuvo 54 lecturas y 311 descargas para impresión.
* Una edición del boletín virtual "Hospitales Verdes"   
* Una edición de la revista SaludHable (N°3). A este corte, la versión electrónica ha obtenido 261 lecturas y 648 descargas para impresión. 
*Un libro en Braille y un audiolibro
COMUNICACIÓN TRANSVERSAL
* Diseño  de 80 piezas gráficas en respuesta oportuna a solicitudes de diferentes dependencias de la entidad. Al mes de julio se han diseñado 361 piezas gráficas.
* 57 documentos revisados y corregidos este mes, equivalentes a 996 páginas corregidas y/o confrontadas. A 30 de julio  han sido objeto de revisión y corrección de estilo editorial, 287 documentos equivalentes a 7.248 páginas corregidas y/o confrontadas para aprobación. 
* A julio de 2015 se han realizado de manera efectiva 17 eventos, con apoyo directo de la oficina asesora de comunicaciones.
* A 30 de julio el banco audiovisual de la SDS tiene 14 videos, 3148 archivos fotográficos y 9 archivos de audio.
COMUNICACIÓN DIGITAL
*Cumplimiento en un 35% de los requisitos mínimos de la ley 1712 de 2014 y el decreto 103 de 2015 (página/sección “Transparencia y acceso a la información pública”)
* Respuesta efectiva a 32 solicitudes de publicación en la página web de distintas dependencias y áreas de la Secretaría Distrital de Salud.
* Facebook: Número de Comentarios al mes: 60; alcance de las publicaciones: 28.529; visitas de página y de pestaña: Total de visitas al mes: 413, Total de visitantes únicos al mes: 268. Se obtuvieron 262 seguidores nuevos. Con corte a 31 de julio la página tiene 2798 fans. 
* Twitter: Aumento en 701 seguidores, a 31 de julio hay 31.555 seguidores.
* Youtube: Número de visualizaciones al mes de los videos publicados: 1.549. 
*  A 30 de julio se han enviado 29 e-mailings y tres (3) Newsletters.
</t>
  </si>
  <si>
    <t>Promoción de una cultura de salud en  Bogotá  a través del desarrollo del Plan Estratégico de Comunicación que comprende acciones de comunicación informativa, digital, audiovisual y editorial. Así mismo, el desarrollo de 6 campañas masivas de comunicación. Todas las acciones y campañas comunicativas se realizan en el marco de la estrategia “Bogotá Territorio Saludable”.
COMUNICACIÓN INFORMATIVA
Las menciones y notas emitidas por free press se valorizaron en 7.370 millones de pesos, que equivale a un ahorro si se hubiese pagado pauta y tuvieron una audiencia cercana a los 1.600 millones de impactos.  
COMUNICACIÓN PARA LA INTERACCIÓN
Con la entrega de los libros en Braille y los audiolibros la Secretaría de Salud  da cumplimiento a parte de las acciones afirmativas que están contempladas en la normatividad expedida  para personas con discapacidad. 
COMUNICACIÓN TRANSVERSAL
Los archivos del banco audiovisual (videos y  fotografias) se emplean en las redes sociales de la entidad como Facebook, Youtube, Twitter y la Intranet.  También son suministradas para presentaciones del Secretario de Salud, a funcionarios de la entidad y a los referentes de comunicación de Hospitales de la Red Pública. 
COMUNICACIÓN DIGITAL
* Difusión transparente y oportuna para la ciudadanía a través de la actualización permanente de la página web lo cual generó un promedio 3.440 visitas diarias y un total de 103.214 al mes.
* Los trinos alcanzaron 249.000 impresiones (alcance potencial de lectores).
* Las publicaciones de Facebook tuvieron un alcance aproximado de 30.399 lectores. 
* Los e-mailings alcanzaron una lecturabilidad de 82.4%.</t>
  </si>
  <si>
    <t>DESPLAZADOS INDIGENAS</t>
  </si>
  <si>
    <t>DESPLAZADOS ROM</t>
  </si>
  <si>
    <t>DESPLAZADOS AFRODESCENDIENTES</t>
  </si>
  <si>
    <t>DESPLAZADOS RAIZAL</t>
  </si>
  <si>
    <t>DESPLAZADOS PALENQUERO</t>
  </si>
  <si>
    <t>DESPLAZADOS (OTROS)</t>
  </si>
  <si>
    <t>TOTAL DESPLAZADOS</t>
  </si>
  <si>
    <t>DESPLAZADOS CABEZA DE FAMILIA</t>
  </si>
  <si>
    <t>INDIGENAS</t>
  </si>
  <si>
    <t>ROM</t>
  </si>
  <si>
    <t>AFRODESCENDIENTES</t>
  </si>
  <si>
    <t>RAIZAL</t>
  </si>
  <si>
    <t>PALENQUERO</t>
  </si>
  <si>
    <t>NINGUNO DE LOS ANTERIORES</t>
  </si>
  <si>
    <t>TOTAL DE LA POBLACION</t>
  </si>
  <si>
    <t>POBLACION VINCULADA</t>
  </si>
  <si>
    <t>meta02</t>
  </si>
  <si>
    <t>02</t>
  </si>
  <si>
    <t>Promocionar la cultura de humanización y acreditación en la Secretaría Distrital de Salud, a través de campañas de comunicación interna.</t>
  </si>
  <si>
    <t>Numero de campañas</t>
  </si>
  <si>
    <t xml:space="preserve">COMUNICACIÓN ORGANIZACIONAL
*Elaboración Plan de Comunicación Interna para 2016 con base en los diagnósticos la última medición de clima laboral, la medición de riesgo psicosocial, los resultados de las campañas realizadas, la encuesta realizada sobre comunicación interna al inicio del año. Pendiente aprobación por parte de la jefe de la Oficina de Comunicaciones. 
1. Campaña Hazte a un ambiente saludable: Elaboración y publicación encuesta de percepción de la campaña, envío de mensajes vía SDS promoviendo su diligenciamiento, cierre de la misma y tabulación de las 227 respuestas.
2. Campaña La disciplina vence lo que la inteligencia no alcanza: 
*Comité . creativo para estructurar campaña: mensajes, piezas comunicativas y fecha de divulgación.
*Envío a diseño de floorgraphics, vinilos para mesas de comedores y porta memo, retroalimentación para mejora de propuesta y envío a impresión. 
*Puesta en marcha de la campaña que incluyó: ubicación de vinilos y floorgraphics en toda la entidad, mensajes a través de pantallas y papel tapiz de los computadores y activación por las diferentes dependencias de la entidad sobre las 5'S - estrategia de mejoramiento en el puesto de trabajo relacionada con la disciplina, limpieza y orden. Durante esta actividad, realizada el 29 de julio y como material promocional de refuerzo del mensaje, se entregaron los mugs diseñados y producidos el mes anterior.  
3. Campaña Hablamos el lenguaje de la gente con experiencia
* Publicación de testimonio de personas que han recibido encargo por derecho preferencial en el marco de la reorganización institucional: entrevista y consecuente elaboración y divulgación de mensajes en pantallas digitales de 4 funcionarios así: María Cristina Arboleda, Jhon Alexander Celis, Gloria Mercedes López y Consuelo Jiménez.
* Desarrollo de la conferencia: “Transformar nuestro entorno desde la sonrisa” el 3 de julio a la cual asistieron 105 personas. Previo a su desarrollo se elaboraron textos para diseño de mensajes de expectativa, ubicación de pendones e invitación vía SDS, intranet y pantallas digitales. El día de la conferencia se coordinó la intervención de los personajes quienes invitaron a través de volantes y representaciones lúdicas en las entradas principales y pisos de la SDS. Así mismo, se aplicó a los asistentes encuesta de satisfacción de la conferencia, la cual fue diligenciada por 50 personas.
4. Campaña la SDS también es territorio saludable y seguro : Reunión con líderes del subsistema de Seguridad y salud en el trabajo (julio 6) para ultimar detalles de la campaña a realizarse como temas o aspectos en los que se debe enfatizar, posibles mensajes y responsabilidades según las acciones definidas y contratadas en el Plan de Comunicación interna 2015.
1. Correo SDS/comunicaciones:
*Elaboración de 64 mensajes para envío por SDS/Comunicaciones
*Envío y reenvío de 108 correos en los cuales se divulgó información relacionada con los procedimientos de las Subsecretarías y/o Direcciones de: Dirección Financiera, Dirección TIC, Planeación Sectorial - Cooperación internacional, Dirección Administrativa, Talento Humano: (Bienestar, Capacitación, Seguridad y Salud en el Trabajo, Nómina), Oficina de Comunicaciones, Servicios sociales, Aviso de fallecimiento, PIGA, Subsecretaría Corporativa, Control Interno.
* Elaboración de textos para 7 diseños especiales, retroalimentación de los mismos: Soladado por un día (4 referencias), orgullo Bogotá, prevención enfermedad respiratoria, periódico Humanidad.
Carteleras digitales
2. Carteleras digitales: Actualización permanente de contenidos entre los que se encuentran: Visitas y reuniones secretario, Reconocimiento experiencia colaboradores (publicación encargos), Logros Bogotá Humana, Invitación conferencia motivacional, Conversatorio secretario, Invitación actividad Soldado por un día, Semana Seguridad y Salud en el Trabajo, Expectativa Tecnología 5-5, Campaña disciplina, Curso Perspectivas en Pediatría, Prevención enfermedad respiratoria. Campañas/temas que continuaron: Recomendaciones evitar contagio Chikunguña,
Para los contenidos se elabora texto y se envía a diseño o se incluyen en las plantillas predeterminadas. 
3. Intranet
*Actualización permanente de los siguientes espacios de la intranet, ubicados en el home: Comunicados de prensa, Esta semana en imágenes, Noticias breves, videos - Saludarte, en respuesta a solicitudes de la jefe de la oficina o necesidades identificadas de información para el público interno.
*Respuesta oportuna a 5 solicitudes de publicación de documentos en la intranet, así: 2 en el link Seguridad y Salud en el Trabajo del Menú Talento Humano (apartado Documentos Legales: Circulares 011 y 012 (julio 27) y Reglamento de Higiene y Seguridad Industrial 2015 (julio 29); en el link de ASSESALUD (documento respuesta a derecho de petición); Edición 14 del boletín BK2, y en el link del Comité de Convevencia (documento CArtilla Acoso laboral personas LGBTI 2015).
*Como parte del proceso de depuración del contenido de los portales web de la SDS (intranet y web) en el marco del proyecto de actualización de los mismos en la versión 2013 de sharepoint, se actualizó el link Perfil Equipo directivo en su totalidad, y se realizaron 3 reuniones con los referentes de la Dirección Administrativa (julio 13), Oficina de Asuntos Disciplinarios (julio 23) y Dirección de Talento Humano (julio 24), con quienes se acordaron compromisos frente a la revisión y depuración de información relacionada con esas dependencias y que está publicada o se debe publicar en la intranet.En el caso de Talento Humano el avance fue importante pues se logró depurar todo el menú de esta dirección que está en el Home.
*Aprobación por parte de la Dirección de Planeación Institucional y de Calidad del banner sobre el Sistema Integrado de Gestión (SIG) para la intranet, con el fin de reemplazar el banner que existe de Acreditación, luego de acordar este ajuste en el mes de abril. En espera del material al que debe direccionar este banner para poder hacer el cambio.
*Creación de buzón (banner y formulario) en la intranet para que los colaboradores de la SDS puedan dar sus opiniones frente al proceso de actualización de este medio de comunicación con el fin de poder definir el mapa del sitio. Pendiente hacer la prueba para publicarlo y hacerle promoción. 
4. Otras acciones internas:
*Continuación seguimiento, nuevos ajustes y aprobación final del folleto con información de interés para las personas que ingresan a la entidad, planta y contrato. Pendiente envío a imprenta distrital para impresión.
*Ajuste de contenido y video del capítulo 2 de la estrategia e-learning de información institucional para personas que se vinculan a la SDS, en respuesta a solicitud de la Dirección de Gestión del Talento Humano - equipo de capacitación. 
* Diligenciamiento de la matriz que da respuesta a las acciones comunicativas internas contempladas en el Plan sectorial de la política pública LGBTI, recopilación de evidencias y envío a referente del tema. 
* Reunión (8 de julio) con referente  de la Dirección TIC para retomar el cambio de imagen de la Línea 55: se definieron acciones y se inició con expectativa frente al cambio, para la cual se elaboraron los mensajes, se enviaron a diseño y publicaron en pantallas y vía SDS.
</t>
  </si>
  <si>
    <t xml:space="preserve">1. Campañas internas:
Propuesta Plan de Comunicación Interna 2016.
1. Implementación campaña La disciplina vence lo que la inteligencia no alcanza a través de mensajes alusivos a la disciplina, la transparencia y el autocontrol.
2. Hazte a un ambiente saludable:
* Socialización y sensibilización a aproximadamente 800 colaboradores de la entidad sobre manera adecuada de reciclar e importancia del ahorro de agua. 
* Contribuir a la separación adecuada de residuos desde la fuente, a través de la entrega de 1000 plegables a los colaboradores de la entidad. 
*227 colaboradores dieron su opinión sobre la campaña Hazte a un ambiente saludable, de lo cual se destaca: el 100% de los encuestados manifestó que conoció y les gustó la campaña y lo que más destacan son los mensajes y las piezas comunicativas elaboradas.
3. Buen Trato (saludo y respeto)
* Más del 90 % de los encuestados conocieron y les gustó la campaña, y manifestaron continuar con este tipo de acciones comunicativas. 
* Por solicitud del equipo de comunicaciones de Secretaría General, se enviaron en archivo digital las piezas de comunicación de la campaña de Buen Trato para ser divulgada en las demás entidades del Distrito.
4.Hablamos el lenguaje de la gente con experiencia
*Reconocimiento a 4 colaboradores a través de la publicación de su testimonio recordando cómo ingresaron a la entidad y resaltando su trayectoria. A la fecha van 20 funcionarios a los cuales se les ha hecho un reconcimiento mediante este mecanismo. 
* Conferencias motivacionales: Sensibilización a 105 colaboradores sobre la importancia transformar la actitud para lograr cambios en el entorno.Más del 90% de quienes respondieron la encuesta dieron con comentarios favorables sobre la conferencia, manifestaron la importancia de continuar realizandolas y felicitando a la Oficina de Comunicaciones.
A 31 de julio se han realizado 3 conferencias:
*Liderazgo: 24 de febrero - conferencista: Diana Uribe Forero
*Disciplina y perseverancia 24 de abril - conferencista: Rafael Ávila Velandia
*Transformar nuestro entorno desde la sonrisa - 3 de julio, conferencista Fabián Salazar.  
2. Canales comunicación interna
* Los mensajes enviados vía SDS/Comunicaciones llegan a aproximadamente 1000 colaboradores de la entidad para informarlos de manera oportuna sobre el desarrollo de acciones, programas y proyectos de la SDS y del Distrito.
* Con corte a 30 de julio se han elaborado 157 mensajes y enviado o reenviado 707, a través del correo institucional SDS/Comunicaciones.  
*Publicación de 31 mensajes en las cuatro pantallas digitales en respuesta a solicitudes o de acuerdo con cronograma de actividades/campañas de la oficina de comunicaciones. A 31 de julio se han publicado 196 mensajes por este medio.
*La información publicada en pantallas digitales alcanza aproximadamente 2000 impactos diarios.
*Depuración del contenido de la Intranet "Saludándonos" en un 60% de acuerdo con revisión y diagnóstico realizado al inicio del año.
* A la fecha se ha dado respuesta a 28 solicitudes formales de publicación de documentos en la intranet.
3. OTROS LOGROS
* Un (1) informe sobre percepción del público interno frente a temas de la oficina de comunicaciones en 2014, en particular efectividad de los medios internos de comunicación.
*Folleto aprobado con información de interés para todas las personas que ingresan a trabajar en la SDS. En impresión. 
*2 ediciones del boletín virtual "Enlázate con Talento", correspondientes a marzo y abril.
*5 ediciones del boletín BK2 (Números 11, 12, 13, 14 y 15) con la oferta de becas nacionales e internacionales de interés para los colaboradores. 
*Plan de trabajo de las campañas de comunicación interna previstas para 2015. 
*Plan de trabajo correspondiente a las 3 actividades de responsabilidad directa de la oficina de comunicaciones, definidas en el Plan Anticorrupción y de Atención al Ciudadano de la SDS para 2015. 
*Tarjeta credencial diseñada y aprobada con la Política y objetivos del Sistema Integrado de Gestión de la SDS. 
*Agenda Institucional SDS 2015 diseñada, aprobada y entregada a 1000 colaboradores. 
*Creación y seguimiento al espacio "Enciclopedia de la Excelencia" del Sistema Integrado de Gestión en la intranet.  
*Encuesta de  Bienestar y S&amp;ST publicada en software libre con apoyo de la Dirección TIC y enlazada a la intranet para su diligenciamiento. Encuesta contestada por 249 colaboradores.
* Instrumento de caracterización sociodemográfica revisado y enlazada a la intranet para su diligenciamiento. 
*Plegable con información sobre el accionar de la oficina de cobro coactivo de la SDS. </t>
  </si>
  <si>
    <t xml:space="preserve"> * Proyección, creación y ejecución de 2 campañas de comunicación interna encaminadas a la humanización y al fortalecimiento de buenas prácticas organizacionales, a través de cuatro (4) estrategias de divulgación: 
1. Promoción y sensibilización sobre el buen trato
2. Reconocimiento a los colaboradores de la SDS
3. Ambiente saludable en la SDS que incluye separación adecuada de residuos y ahorro de papel y de  agua.
4. Disciplina, autocontrol y tranparencia en el trabajo.
* La divulgación de información actual y oportuna a los colaboradores de la entidad a través de los diferentes medios de comunicación interna, contribuye a que estos se mantengan informados, se mejore la comunicación entre dependencias, participen en acciones o actividades de la entidad y sean multiplicadores de información oficial.
* Campaña de Buen Trato divulgada en Secretarías de Hábitat y Ambiente.
* El diagnóstico realizado de comunicación interna al inicio del año, permitió identificar aspectos por mejorar en varios temas, en particular en los medios y canales internos de comunicación. 
* Contribuir a mejorar la cultura del reconocimiento y la motivación hacia el público interno de  la entidad, a partir de diversas acciones dirigidas a incentivar gratitud y mejoramiento personal y organizacional y en consecuencia favorezcan el clima laboral y el desempeño organizacional. 
*En promedio 300 colaboradores han recibido información motivacional para mejorar su desempeño profesional y laboral, a través de las 3 conferencias realizadas con los conferencistas gestionados.</t>
  </si>
  <si>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 xml:space="preserve">SEGUIMIENTO ACTIVIDADES PROYECTOS DE INVERSIÓN 
 </t>
    </r>
    <r>
      <rPr>
        <sz val="9"/>
        <color indexed="8"/>
        <rFont val="Arial"/>
        <family val="2"/>
      </rPr>
      <t xml:space="preserve">
</t>
    </r>
    <r>
      <rPr>
        <b/>
        <sz val="9"/>
        <color indexed="8"/>
        <rFont val="Arial"/>
        <family val="2"/>
      </rPr>
      <t>Codigo:</t>
    </r>
    <r>
      <rPr>
        <sz val="9"/>
        <color indexed="8"/>
        <rFont val="Arial"/>
        <family val="2"/>
      </rPr>
      <t xml:space="preserve"> 114 - PLI - FT -  061 V.01</t>
    </r>
  </si>
  <si>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 xml:space="preserve">SEGUIMIENTO ACTIVIDADES PROYECTOS DE INVERSIÓN </t>
    </r>
    <r>
      <rPr>
        <sz val="9"/>
        <color indexed="8"/>
        <rFont val="Arial"/>
        <family val="2"/>
      </rPr>
      <t xml:space="preserve">
</t>
    </r>
    <r>
      <rPr>
        <b/>
        <sz val="9"/>
        <color indexed="8"/>
        <rFont val="Arial"/>
        <family val="2"/>
      </rPr>
      <t>Codigo:</t>
    </r>
    <r>
      <rPr>
        <sz val="9"/>
        <color indexed="8"/>
        <rFont val="Arial"/>
        <family val="2"/>
      </rPr>
      <t xml:space="preserve"> 114 - PLI - FT -  061 V.01</t>
    </r>
  </si>
  <si>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SEGUIMIENTO ACTIVIDADES PROYECTOS DE INVERSIÓN</t>
    </r>
    <r>
      <rPr>
        <sz val="9"/>
        <color indexed="8"/>
        <rFont val="Arial"/>
        <family val="2"/>
      </rPr>
      <t xml:space="preserve"> 
Codigo: 114 - PLI - FT -  061 V.01</t>
    </r>
  </si>
  <si>
    <t>Proyecto</t>
  </si>
  <si>
    <t>Numero de
Proyecto</t>
  </si>
  <si>
    <t>Actividad</t>
  </si>
  <si>
    <t>1 - RECURSOS PROPIOS (ENTIDADES TERRITORIALES)</t>
  </si>
  <si>
    <t>2 - SISTEMA GENERAL DE PARTICIPACIONES</t>
  </si>
  <si>
    <t>3 - FOSYGA</t>
  </si>
  <si>
    <t>4 - TRANSFERENCIAS NACIONALES (Rentas Contractuales)</t>
  </si>
  <si>
    <t>6 - RENTAS CEDIDAS</t>
  </si>
  <si>
    <t>7 - RECURSOS DE CAJAS DE COMPENSACIÓN FAMILIAR</t>
  </si>
  <si>
    <t>8 - RENDIMIENTOS FINANCIEROS - RECURSOS DEL BALANCE</t>
  </si>
  <si>
    <t>9 - PRESTACIÓN DE SERVICIOS DE LABORATORIO DE SALUD PUBLICA(LDSP)</t>
  </si>
  <si>
    <t>13 - OTROS RECURSOS DE BANCA NACIONAL Y MULTILATERAL</t>
  </si>
  <si>
    <t>DEFINITIVO</t>
  </si>
  <si>
    <t>EJECUTADO O COMPROMETIDO</t>
  </si>
  <si>
    <t>%</t>
  </si>
  <si>
    <t>Divulgación de acciones del Sector Salud en las 20 localidades de la ciudad.</t>
  </si>
  <si>
    <t>N° de acciones realizadas/N° acciones requeridas x100%</t>
  </si>
  <si>
    <r>
      <t xml:space="preserve">COMUNICACIÓN INFORMATIVA
</t>
    </r>
    <r>
      <rPr>
        <sz val="8"/>
        <rFont val="Calibri"/>
        <family val="2"/>
      </rPr>
      <t xml:space="preserve">1. Elaboración de 6 boletines de prensa con los siguientes temas:                                                                             
1.1 Centros de estética
1.2 Avances en infraestructura
1.3 Empleados San Blas
1.4 Primer año de "Tejiendo Esperanzas"
1.5 Crisis hospitalaria
1.6 Expropiación Hospital San Juan de Dios
2. Atención a medios: Se dio respuesta al cuestionario del periódico El Tiempo relacionado con los hogares geriátricos en la ciudad
3. Apoyo en la estrategia y difusión del evento Tetatón 2015, se crearon piezas comunicativas y se realizó boletín conjunto con la Secretaría de Integración Social.
4. Entrevistas especiales
* Lobby y diálogo con medios para definir potenciales entrevistas.
* Concertación de agenda con el secretario de salud y priorización de entrevistas. 
* Atención de solicitudes de entrevistas especiales por parte de los medios de comunicación. 
5. Crónicas radiales
Preproducción, producción y postproducción de 3 crónicas sobre CAMAD, Hemocentro Distrital y Línea 195 por el derecho a la salud. Para su desarrollo se elaboraron los guiones, grabación de testimonios, off de presentaciones, transcripción de contenidos, y edición en dos versiones con tiempos diferentes. </t>
    </r>
    <r>
      <rPr>
        <b/>
        <sz val="8"/>
        <rFont val="Calibri"/>
        <family val="2"/>
      </rPr>
      <t xml:space="preserve">
COMUNICACIÓN DIGITAL</t>
    </r>
    <r>
      <rPr>
        <sz val="8"/>
        <rFont val="Calibri"/>
        <family val="2"/>
      </rPr>
      <t xml:space="preserve">
1. Página Web - actualización
* Creación y publicación de una noticia sobre los Puntos de Vacunación y de las Jornadas de Donación de Sangre.
* Publicación en ISSUU del Boletín Hospitales Verdes # 3.
* Creación de una página para la II Conferencia Latinoamericana de la Red Global de Hospitales Verdes. La información a publicar en la página se revisó y editó según lineamientos de contenidos digitales. 
* Creación de una página para el Seminario Internacional Experiencias Regionales en Derechos Sexuales y Reproductivos.  La información a publicar en la página se revisó y editó según lineamientos de contenidos digitales. 
* Publicación de los siguientes documentos e información en la página web de la SDS: Nueva guía de información de la Red Prestadora de Servicios de Salud; Cronograma de esterilizaciones caninas y felinas de julio 2015;  profesionales inscritos al 3er proceso de asignación de plazas SSO de 2015;  Agenda de Inducción para los profesionales que resulten con plaza SSO en la ciudad de Bogotá;  comunicado de prensa Avances en infraestructura y dotación hospitalaria en la sección de noticias del home de la página web de la SDS; Informe consolidado sobre derechos de petición SDQS del segundo Trimestre 2015;  Informe Pormenorizado de Control Interno de marzo a junio de 2015, según la ley 1474 de 2011; Notificación por Aviso Público del 14 de julio de 2015 (Cobro Coactivo);  documentos de pagos EPS, Proveedores, Red NO Adscrita, Red Adscrita, correspondiente a los meses de mayo y junio de 2015 (Información Financiera).
* Reestructuración de la página de Hospitales Verdes. Se consolidó la información (texto descriptivo y boletines virtuales), se editó y publicó la información. 
* Publicación de la segunda imagen de los Logros de la Bogotá Humana en el slider del home de la página web de la SDS.  
* Publicación de una imagen de slider sobre las IPS habilitadas y certificadas frente a la realización de una cirugía estética. Adicionalmente se publicó un listado con dichas IPS y se generó un hipervínculo a este documento desde la imagen de slider. 
*Publicación de un Banner del OSAB en el lateral izquierdo de banners del home de la página web de la SDS. El banner hipervincula a la página web del OSAB.
* Reorganización de la sección de Informes de Control Interno Ley 1474.
* Creación de una página con información sobre el Cobro y pago de servicios NO POS – Resolución 1016 del 1 de julio de 2015. Se publicó un banner de este tema en el carrusel de banners del home de la página web de la SDS, el cual vincula con la página creada. 
* Publicación de un Banner de la Línea 106 en el lateral izquierdo de banners del home. Creación de una pestaña de la Línea 106 en la sección de Servicio al Ciudadano.
2. Página Web - Reestructuración de contenidos 
* Reuniones con 5 referentes para definir contenidos de sus dependencias: Dirección de Participación Social, Gestión Territorial y Transectorialidad (1 de julio), Dirección de Planeación Sectorial (2 de julio), Dirección Administrativa (14 de julio), Oficina de Asuntos Disciplinarios (23 de julio), Dirección de Calidad de Servicios de Salud 
(28 de julio). 
* Actualización de contenido de Servicio al ciudadano (Puntos de atención al ciudadano, mecanismos de participación ciudadana, sistema de quejas y soluciones, trámites y servicios) y creación de la pestaña Atención e Información al Ciudadano. 
* Actualización de contenido de la Dirección de Planeación Sectorial (Reorganización documentos Bogotá Cómo Vamos, publicación Balance Social 2014 y documentos del Segplan 2015.
*Se continuó con el desarrollo de la página/ sección interna: “Transparencia y acceso a la información Pública” con la creación de la sección "Plan Anual de Adquisiciones".
3. Twitter
Publicación de 306 trinos, un promedio de 10  trinos diarios, en los cuales de divulgaron las campañas de salud y temas transversales con otras entidades distritales.
* Salud: Deuda de CAPRECOM  a red pública (1 trino), Explosiones ocurridas en la ciudad (8 trinos), Visita UPA Primero de Mayo (11 trinos), Seminario Experiencias Derechos Sexuales y Reproductivos (15 trinos), Avances en infraestructura hospitalaria (7 trinos), Recorrido en Centro Dignificar (7 trinos), donación de sangre (50), saludo del día (30), trinos varios temas de salud (15)
* Otras entidades: Soy Público, Soy Transparente (36 trinos, los cuales contribuyeron a generar tendencia), Encuesta Multipropósito (78), PremiosWTA (35 trinos que ayudaron a generar tendencia), Línea de intervención de cambio climático (13).
4. Facebook: actualización diaria del fan page con información relacionada con las actividades de la SDS, campañas e invitaciones a la ciudadanía.
5. Mailings y Newsletters
* Creación y envío de 5 e-mailings a  ocho bases de datos que suman un total de 1.499 personas con los temas : Invitación inscripción II Conferencia Latinoamericana  Red Global  Hospitales Verdes  se envió en dos ocasiones), Seminario Internacional  Experiencias  Regionales  en Derechos  Sexuales y Reproductivos (enviado en tres ocasiones)
* Creación y envío de un (1) Newsletter a nueve bases de datos para un total de 1890 personas con los  temas: Bogotá Alerta ante crisis de la salud, avances en la infraestructura Hospitalaria, H Simon Bolivar  primero con "Endomicroscopia Laser".
*Creación y envío de 25 mensajes de texto a 3084 personas recordando e invitando a jornada de donación de sangre </t>
    </r>
    <r>
      <rPr>
        <b/>
        <sz val="8"/>
        <rFont val="Calibri"/>
        <family val="2"/>
      </rPr>
      <t xml:space="preserve">
COMUNICACIÓN PARA LA INTERACCIÓN
1. </t>
    </r>
    <r>
      <rPr>
        <sz val="8"/>
        <rFont val="Calibri"/>
        <family val="2"/>
      </rPr>
      <t xml:space="preserve">Periódico Participación al Día N° 52:  envío de indicaciones al diseñador gráfico para elaboración de propuesta. Algunas de las precisiones por parte de los referentes solo fueron enviadas hasta el dia 28 de Julio, pese a la gestión realizada.
2.Periódico Participación al Día N° 53  (agosto - septiembre).                                    Gestión para elaboración de textos crónica CAMAD, testimonio donación de órganos, Línea 106, la comunidad pregunta - la Secretaría responde, Hospital Día.
Se realizó reunión (29 de julio) entre las referentes de la oficina de comunicaciones y la Dirección de Planeación Institucional con el  fin de definir el mecanismo e instrumento para medir la percepción del periódico “Participación al Día”. 
Se acordó realizar grupos focales (mínimo 1 y máximo 2) que mezclen medición cuantitativa y cualitativa, con grupos objetivos entre 10 y 15 personas de la comunidad que sean lectores del periódico. Se realizó gestión para definir y agendar los  grupos objetivos para el mes de septiembre y  se está  construyendo el cuestionario a aplicar y metodología a seguir.      
3. Revista SaludHable edición N° 4: Se realizaron ajustes de textos y de diseño gráfico, se consiguió aprobación de las jefes de área y de oficina y se envió a Imprenta Distrital.                                                                   
Revista SaludHable Edición N° 5 - Tema: VÍCTIMAS DEL CONFLICTO                         Reunión (13 de julio) con las referentes del tema para acordar una primera entrega de textos para el 12 de agosto.
4. Entrega de 500 ejemplares a población con discapacidad de libros en Braille y macrotipo  con su respectivo audiolibro, tema: Plan Territorial de Salud.
5. Cartilla proceso de registro de las personas con discapacidad (ruta). Entrega de la aprobación por parte de la oficina de comunicaciones SDS para la impresión de la cartilla, la cual es responsabilidad del hospital Rafel Uribe Uribe
6. Documentos de Salud Pública: Por parte de la oficina de comunicaciones se completa el proceso de corrección de estilo y se hace envio del documento Bareback listos para diagramar  
7. Cartilla Lúdico - Pedagógica  CR1: Se realizó reunión (7 de julio) con el equipo referente de la Coordinación Regional 1 SDS (Órganos y Tejidos) para definir los juegos  propuestos desde la oficina de comunicaciones en la revista que será de 8 páginas y será impresa como una edición especial de la revista Saludhable. Envío a diseño.
8. Portafolio de servicios hospitales: Se realizó sesión fotografica para el Hospital de Fontibón.
</t>
    </r>
    <r>
      <rPr>
        <b/>
        <sz val="8"/>
        <rFont val="Calibri"/>
        <family val="2"/>
      </rPr>
      <t>COMUNICACIÓN TRANSVERSAL</t>
    </r>
    <r>
      <rPr>
        <sz val="8"/>
        <rFont val="Calibri"/>
        <family val="2"/>
      </rPr>
      <t xml:space="preserve">
1. Diagramación y diseño de piezas comunicativas
1.1 Piezas para web e intranet: 
* Diseño cabezote  para noticia web Hospitales Verdes – OSAB 
* Conversión de afiche a banner web Invitación Seminario Internacional Experiencias Regionales en Derechos Sexuales y Reproductivos.
* Conversión de afiche a cabezote noticia Invitación Seminario Internacional Experiencias Regionales en Derechos Sexuales y Reproductivos.    
* Banner para slider página web cirugía estética.   
* Botón Cobro y Pago de Servicios NO POS.
* Banner web Línea 106.
* Cabezote para slider No POS.
*Slider sobre la edición especial de salud del periódico Humanidad - ed.  46.                                         
1.2 Piezas para programas o proyectos: 
* Cambios invitación II Conferencia Latinoamericana de la Red Global de Hospitales Verdes y Saludables.
* 5 logos: Observatorio de Hospitales, Módulo gestión de dirección y gerencia, Módulo gestión administrativa y financiera, Módulo gestión clínica y asistencial, Módulo de calidad en la prestación de servicios y humanización.
* Certificado Semana Psicoactiva.
1.3 Piezas para divulgación interna:                                        
* Invitación Frases orgullo Bogotá (476 años Bogotá).
* Boletín BK2 No. 14
* Campaña interna disciplina: 3 adhesivos para mesas, 4 referencias de floorgraphics, (virus, enfermémonos, infartémonos, epidemia), base ovalada de memo clip, 5 referencias para pantallas, papel tapiz,
* Campaña Tecnología 5-5: 3 diseños de expectativa para pantallas y 3 diseños para SDS. 2 diseños de implementación para pantalla, 2 diseños para SDS y 2 diseños para papel tapiz.
*Mensajes para correo SDS Comunicaciones sobre: Hemocentro - Festival de Verano,  Humanidad, Slider Humanidad, Semana de la salud ocupacional, invitación casting LGTBI.
* Invitación Perspectivas en pediatría (SDS y pantallas).
* Diseño para Pantallas digitales sobre enfermedad respiratoria  y semana de la salud. 
1.4 Productos editoriales: 
*Edición 4 Revista SaludHable
Otras: 
* Actualización capítulo 2 capacitación e-learning.
* Diseño de 2 pendones para el Hemocentro Distrital.
2. Corrección de estilo
* 19 Libros/revistas: Libro Bareback (para diagramar), Manual UCIN (cc), Artículo para la revista El Congreso (primera corrección), Artículo para la revista El Congreso (2da corrección), Manual de toma de muestras clínicas (primera corrección y final), y 14 artículos para el libro Buenas prácticas.
* 14 Documentos: Testimonios, cuarto grupo (cc), Testimonios, quinto grupo (cc), Certificado semana psicoactiva (primera corrección), Certificado semana psicoactiva (segunda corrección), Prevención TB (cc), Portafolio hospital Engativá (PD), Portafolio hospital Fontibón (PD), Portafolio Engativá (pdf, segunda corrección), Portafolio Engativá (pdf, tercera corrección), Portafolio Nazareth (pdf, segunda correccion), Portafolio Nazareth (pdf, tercera corrección), Portafolio Fontibón (pdf, segunda corrección), Portafolio Fontibón (pdf, tercera corrección), Razones de orgullo por Bogotá (corregido).
* Boletín SaludHable No. 4 ( 4 correcciones).
* 4 Cartillas: Cartilla Proceso de registro (última corrección), cartilla Primer respondiente (corrección de créditos), Talento Humano (segundo y tercer pdf corregidos y visto bueno para imprimir), y Derechos de los niños hospitalizados (segundo y tercer pdf corregidos) 
* 1 Guía: Guías parto enfermería (corrección de la página legal).
* 3 artículos para periódico: Participación 52 (primera corrección), Participación 53 (primera corrección), Participación 52-Artículo línea 195 (primera corrección)
* 2 Plegables: Servicios amigables (primera corrección), Decidida e informada-cuadernillo (segunda corrección).
* 4 Pendones: Donación por aféresis (primera corrección), Donación por aféresis (2da corrección), Requisitos para donar (primera corrección), Requisitos para donar (2da corrección).
* 1 piezas comunicativas/separador: Decidida e informada-separadores de página (segunda corrección).
* 1 Folleto: esclera (corrección en Word)
* 1 Memorias: Primer Congreso de Investigación (primera corrección)
* 3 formularios del Hemocentro: Consentimiento informado e información para la madre; Seguimiento unidades de sangre cordón umbilical y Cuestionario para la selección de donantes. 2 correcciones en pdf de cada uno.
3. Protocolo y eventos
Dos avanzadas al Hospital El Tintal (10 y 28 de julio) para verificar instalaciones y requerimientos ante la posible realización de evento. En estas visitas, desarrolladas en compañía del ingeniero y el arquitecto de la obra, se identificaron algunos aspectos/ adecuaciones por mejorar, los cuales se pidió subsanar, para el recorrido que realizará el señor secretario.
4. Producción audiovisual
* Banco de fotografía: toma de 1002 fotos, de las cuales se filtran 175  y se almacenan en 11 carpetas de archivos fotográficos.  Se  retocan 15 imágenes y se  entregan en formato jpg  a 300 dpi las cuales reposan en el banco de imágenes y estan listas para ser  usadas.                                                                                                                                          
* Banco de audio: ingreso de 6 archivos de audio que corresponden a dos versiones en diferentes tiempos duración de crónicas radiales para dar a conocer la efectividad del programa CAMAD, Hemocentro Distrital y Línea 195.
* Presentación en prezi de Nuevo Modelo de Atención y Programa de Humanización de los servicios: se diseñó una plantilla de acuerdo con cada tema y se hizo el montaje en prezi.
</t>
    </r>
  </si>
  <si>
    <t>Diseño y desarrollo  de campañas enmarcadas, bajo la estrategia “Bogotá territorio Saludable” que respondan a las necesidades de las direcciones de la SDS.</t>
  </si>
  <si>
    <t>Nº de campañas implementadas/ N° de campañas programadas</t>
  </si>
  <si>
    <r>
      <rPr>
        <b/>
        <sz val="8"/>
        <rFont val="Calibri"/>
        <family val="2"/>
      </rPr>
      <t>CAMPAÑAS IMPLEMENTADAS</t>
    </r>
    <r>
      <rPr>
        <sz val="8"/>
        <rFont val="Calibri"/>
        <family val="2"/>
      </rPr>
      <t xml:space="preserve">
1. Logros en salud
* Aprobación final de la edición especial del periódico Humanidad cuyo tema fue Salud. Impresión y distribución de 1.000.000 de ejemplares a través de los 22 hospitales de la Red Pública, CADES, Supercades, Puntos por el Derecho a la Salud, organizaciones sociales y Transmilenio. 
* La Agencia en Casa produjo la campaña de logros de Bogotá Humana, entre los que se resaltan avances en salud.  Plan de medios masivos con una inversión inicial $1.276.534.931, iniciando el 20 de junio.  En julio se inyectó una suma adicional a la estrategia de comunicación, correspondiente a $950.704.049. 
A  julio de 2015 se ha promocionado una cultura de salud preventiva a través de 7 campañas:
1. Jornada vacunación ingreso a clases (enero y febrero)
2. Jornada donación de sangre (enero)
3. ERA (febrero)
4. Vacunación general  fase 1 (marzo y abril)
5. Adopción y vacunación animal (mayo)
6. Vacunación general fase 2 (mayo y junio)
7. Logros en salud (julio)
AVANCES OTRAS CAMPAÑAS
*Campaña Lactancia materna: Ante la negativa frente a la participación de Falcao en esta campaña, se ordenó la creación de un nuevo concepto creativo alrededor de este tema. 
* Prevención de embarazos en adolescentes: Se aprobó campaña de comunicación  para producción.</t>
    </r>
  </si>
  <si>
    <t>N° de asesorias realizadas/N° asesorias requeridas x100%</t>
  </si>
  <si>
    <t>1. Asesoría para el diseño del folleto de Seguridad química: envío a diseño de  tres folletos.
2. Asesoría para elaboración de piezas comunicativas para el Hemocentro Distrital:
* Tarjeta virtual donación de sangre, referencia Festival de Verano: 
creación frase tarjeta y envío a diseño Pendiente aprobación por parte de de la jefe de Oficina.
*Pendones: recepcipon de informaciónn para elaboración de textos y envío a diseño. Pendiente visto bueno de la jefe de Oficina 
*Folleto referencia Escleras: recepción de información, envío a corrección de estilo y  diseño de esta pieza comunicativa. La pieza se encuentra en desarrollo. 
Afiche: recepción d einformación para elaboración de mensajes y envío a diseño. 
3. Asesoría para la elaboración de stickers y pendones de la Línea 106:
En reunión sostenida con la referente de la línea 106 (julio6)  se solicita la información para reajustar los mensajes y enviarlos a diseño. La pieza se encuentra en construcción.</t>
  </si>
  <si>
    <t>Diseño y ejecución de campañas de comunicación interna con especial  énfasis en los procesos de Acreditación y Humanización del Sector Salud.</t>
  </si>
  <si>
    <t>N° de campañas internas implementadas/N° de campañas programadas x100%</t>
  </si>
  <si>
    <r>
      <t xml:space="preserve">COMUNICACIÓN ORGANIZACIONAL
</t>
    </r>
    <r>
      <rPr>
        <sz val="8"/>
        <rFont val="Calibri"/>
        <family val="2"/>
      </rPr>
      <t xml:space="preserve">*Elaboración Plan de Comunicación Interna para 2016 con base en los diagnósticos la última medición de clima laboral, la medición de riesgo psicosocial, los resultados de las campañas realizadas, la encuesta realizada sobre comunicación interna al inicio del año. Pendiente aprobación por parte de la jefe de la Oficina de Comunicaciones. 
1. Campaña Hazte a un ambiente saludable: Elaboración y publicación encuesta de percepción de la campaña, envío de mensajes vía SDS promoviendo su diligenciamiento, cierre de la misma y tabulación de las 227 respuestas.
2. Campaña La disciplina vence lo que la inteligencia no alcanza: 
*Comité . creativo para estructurar campaña: mensajes, piezas comunicativas y fecha de divulgación.
*Envío a diseño de floorgraphics, vinilos para mesas de comedores y porta memo, retroalimentación para mejora de propuesta y envío a impresión. 
*Puesta en marcha de la campaña que incluyó: ubicación de vinilos y floorgraphics en toda la entidad, mensajes a través de pantallas y papel tapiz de los computadores y activación por las diferentes dependencias de la entidad sobre las 5'S - estrategia de mejoramiento en el puesto de trabajo relacionada con la disciplina, limpieza y orden. Durante esta actividad, realizada el 29 de julio y como material promocional de refuerzo del mensaje, se entregaron los mugs diseñados y producidos el mes anterior.  
3. Campaña Hablamos el lenguaje de la gente con experiencia
* Publicación de testimonio de personas que han recibido encargo por derecho preferencial en el marco de la reorganización institucional: entrevista y consecuente elaboración y divulgación de mensajes en pantallas digitales de 4 funcionarios así: María Cristina Arboleda, Jhon Alexander Celis, Gloria Mercedes López y Consuelo Jiménez.
* Desarrollo de la conferencia: “Transformar nuestro entorno desde la sonrisa” el 3 de julio a la cual asistieron 105 personas. Previo a su desarrollo se elaboraron textos para diseño de mensajes de expectativa, ubicación de pendones e invitación vía SDS, intranet y pantallas digitales. El día de la conferencia se coordinó la intervención de los personajes quienes invitaron a través de volantes y representaciones lúdicas en las entradas principales y pisos de la SDS. Así mismo, se aplicó a los asistentes encuesta de satisfacción de la conferencia, la cual fue diligenciada por 50 personas.
4. Campaña la SDS también es territorio saludable y seguro : Reunión con líderes del subsistema de Seguridad y salud en el trabajo (julio 6) para ultimar detalles de la campaña a realizarse como temas o aspectos en los que se debe enfatizar, posibles mensajes y responsabilidades según las acciones definidas y contratadas en el Plan de Comunicación interna 2015. </t>
    </r>
  </si>
  <si>
    <t>N° de acciones internas realizadas /N° acciones internas  requeridasx100%</t>
  </si>
  <si>
    <r>
      <rPr>
        <b/>
        <sz val="8"/>
        <rFont val="Calibri"/>
        <family val="2"/>
      </rPr>
      <t>COMUNICACIÓN ORGANIZACIONAL</t>
    </r>
    <r>
      <rPr>
        <sz val="8"/>
        <rFont val="Calibri"/>
        <family val="2"/>
      </rPr>
      <t xml:space="preserve">
ADMINISTRACIÓN MEDIOS DE COMUNICACIÓN INTERNA
1. Correo SDS/comunicaciones:
*Elaboración de 64 mensajes para envío por SDS/Comunicaciones
*Envío y reenvío de 108 correos en los cuales se divulgó información relacionada con los procedimientos de las Subsecretarías y/o Direcciones de: Dirección Financiera, Dirección TIC, Planeación Sectorial - Cooperación internacional, Dirección Administrativa, Talento Humano: (Bienestar, Capacitación, Seguridad y Salud en el Trabajo, Nómina), Oficina de Comunicaciones, Servicios sociales, Aviso de fallecimiento, PIGA, Subsecretaría Corporativa, Control Interno.
* Elaboración de textos para 7 diseños especiales, retroalimentación de los mismos: Soladado por un día (4 referencias), orgullo Bogotá, prevención enfermedad respiratoria, periódico Humanidad.
Carteleras digitales
2. Carteleras digitales: Actualización permanente de contenidos entre los que se encuentran: Visitas y reuniones secretario, Reconocimiento experiencia colaboradores (publicación encargos), Logros Bogotá Humana, Invitación conferencia motivacional, Conversatorio secretario, Invitación actividad Soldado por un día, Semana Seguridad y Salud en el Trabajo, Expectativa Tecnología 5-5, Campaña disciplina, Curso Perspectivas en Pediatría, Prevención enfermedad respiratoria. Campañas/temas que continuaron: Recomendaciones evitar contagio Chikunguña,
Para los contenidos se elabora texto y se envía a diseño o se incluyen en las plantillas predeterminadas. 
3. Intranet
*Actualización permanente de los siguientes espacios de la intranet, ubicados en el home: Comunicados de prensa, Esta semana en imágenes, Noticias breves, videos - Saludarte, en respuesta a solicitudes de la jefe de la oficina o necesidades identificadas de información para el público interno.
*Respuesta oportuna a 5 solicitudes de publicación de documentos en la intranet, así: 2 en el link Seguridad y Salud en el Trabajo del Menú Talento Humano (apartado Documentos Legales: Circulares 011 y 012 (julio 27) y Reglamento de Higiene y Seguridad Industrial 2015 (julio 29); en el link de ASSESALUD (documento respuesta a derecho de petición); Edición 14 del boletín BK2, y en el link del Comité de Convevencia (documento CArtilla Acoso laboral personas LGBTI 2015).
*Como parte del proceso de depuración del contenido de los portales web de la SDS (intranet y web) en el marco del proyecto de actualización de los mismos en la versión 2013 de sharepoint, se actualizó el link Perfil Equipo directivo en su totalidad, y se realizaron 3 reuniones con los referentes de la Dirección Administrativa (julio 13), Oficina de Asuntos Disciplinarios (julio 23) y Dirección de Talento Humano (julio 24), con quienes se acordaron compromisos frente a la revisión y depuración de información relacionada con esas dependencias y que está publicada o se debe publicar en la intranet.En el caso de Talento Humano el avance fue importante pues se logró depurar todo el menú de esta dirección que está en el Home.
*Aprobación por parte de la Dirección de Planeación Institucional y de Calidad del banner sobre el Sistema Integrado de Gestión (SIG) para la intranet, con el fin de reemplazar el banner que existe de Acreditación, luego de acordar este ajuste en el mes de abril. En espera del material al que debe direccionar este banner para poder hacer el cambio.
*Creación de buzón (banner y formulario) en la intranet para que los colaboradores de la SDS puedan dar sus opiniones frente al proceso de actualización de este medio de comunicación con el fin de poder definir el mapa del sitio. Pendiente hacer la prueba para publicarlo y hacerle promoción. 
OTRAS ACCIONES DE COMUNICACIÓN INTERNA
*Continuación seguimiento, nuevos ajustes y aprobación final del folleto con información de interés para las personas que ingresan a la entidad, planta y contrato. Pendiente envío a imprenta distrital para impresión.
*Ajuste de contenido y video del capítulo 2 de la estrategia e-learning de información institucional para personas que se vinculan a la SDS, en respuesta a solicitud de la Dirección de Gestión del Talento Humano - equipo de capacitación. 
* Diligenciamiento de la matriz que da respuesta a las acciones comunicativas internas contempladas en el Plan sectorial de la política pública LGBTI, recopilación de evidencias y envío a referente del tema. 
* Reunión (8 de julio) con referente  de la Dirección TIC para retomar el cambio de imagen de la Línea 55: se definieron acciones y se inició con expectativa frente al cambio, para la cual se elaboraron los mensajes, se enviaron a diseño y publicaron en pantallas y vía SDS.
</t>
    </r>
  </si>
  <si>
    <t>Total general</t>
  </si>
</sst>
</file>

<file path=xl/styles.xml><?xml version="1.0" encoding="utf-8"?>
<styleSheet xmlns="http://schemas.openxmlformats.org/spreadsheetml/2006/main">
  <numFmts count="16">
    <numFmt numFmtId="164" formatCode="_(* #,##0_);_(* \(#,##0\);_(* &quot;-&quot;_);_(@_)"/>
    <numFmt numFmtId="165" formatCode="_(* #,##0.00_);_(* \(#,##0.00\);_(* &quot;-&quot;??_);_(@_)"/>
    <numFmt numFmtId="166" formatCode="0.0%"/>
    <numFmt numFmtId="167" formatCode="0.0"/>
    <numFmt numFmtId="168" formatCode="000"/>
    <numFmt numFmtId="169" formatCode="_(* #,##0.00_);_(* \(#,##0.00\);_(* &quot;-&quot;_);_(@_)"/>
    <numFmt numFmtId="170" formatCode="_ * #,##0_ ;_ * \-#,##0_ ;_ * &quot;-&quot;??_ ;_ @_ "/>
    <numFmt numFmtId="171" formatCode="0.000000000000"/>
    <numFmt numFmtId="172" formatCode="0.00000000"/>
    <numFmt numFmtId="173" formatCode="_-* #,##0.00000000000\ _€_-;\-* #,##0.00000000000\ _€_-;_-* &quot;-&quot;???????????\ _€_-;_-@_-"/>
    <numFmt numFmtId="174" formatCode="_-* #,##0.00\ _€_-;\-* #,##0.00\ _€_-;_-* &quot;-&quot;??\ _€_-;_-@_-"/>
    <numFmt numFmtId="175" formatCode="_-* #,##0.000000000\ _€_-;\-* #,##0.000000000\ _€_-;_-* &quot;-&quot;??\ _€_-;_-@_-"/>
    <numFmt numFmtId="176" formatCode="_(* #,##0_);_(* \(#,##0\);_(* &quot;-&quot;??_);_(@_)"/>
    <numFmt numFmtId="177" formatCode="00"/>
    <numFmt numFmtId="178" formatCode="#,##0.00000000000000000000000000000000000000"/>
    <numFmt numFmtId="179" formatCode="#,##0.000000000000000"/>
  </numFmts>
  <fonts count="61">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20"/>
      <color indexed="10"/>
      <name val="Arial Narrow"/>
      <family val="2"/>
    </font>
    <font>
      <sz val="8"/>
      <name val="Calibri"/>
      <family val="2"/>
    </font>
    <font>
      <sz val="11"/>
      <name val="Calibri"/>
      <family val="2"/>
    </font>
    <font>
      <b/>
      <sz val="8"/>
      <color indexed="9"/>
      <name val="Calibri"/>
      <family val="2"/>
    </font>
    <font>
      <b/>
      <sz val="12"/>
      <color indexed="9"/>
      <name val="Calibri"/>
      <family val="2"/>
    </font>
    <font>
      <sz val="11"/>
      <color indexed="9"/>
      <name val="Calibri"/>
      <family val="2"/>
    </font>
    <font>
      <sz val="12"/>
      <color indexed="8"/>
      <name val="Calibri"/>
      <family val="2"/>
    </font>
    <font>
      <b/>
      <sz val="11"/>
      <name val="Arial"/>
      <family val="2"/>
    </font>
    <font>
      <sz val="11"/>
      <color indexed="8"/>
      <name val="Arial"/>
      <family val="2"/>
    </font>
    <font>
      <sz val="9"/>
      <color indexed="81"/>
      <name val="Tahoma"/>
      <family val="2"/>
    </font>
    <font>
      <b/>
      <sz val="9"/>
      <color indexed="81"/>
      <name val="Tahoma"/>
      <family val="2"/>
    </font>
    <font>
      <sz val="11"/>
      <color indexed="8"/>
      <name val="Tahoma"/>
      <family val="2"/>
    </font>
    <font>
      <sz val="12"/>
      <color indexed="8"/>
      <name val="Tahoma"/>
      <family val="2"/>
    </font>
    <font>
      <sz val="12"/>
      <name val="Tahoma"/>
      <family val="2"/>
    </font>
    <font>
      <sz val="10"/>
      <color indexed="8"/>
      <name val="Tahoma"/>
      <family val="2"/>
    </font>
    <font>
      <b/>
      <sz val="11"/>
      <color indexed="8"/>
      <name val="Calibri"/>
      <family val="2"/>
    </font>
    <font>
      <sz val="26"/>
      <color indexed="8"/>
      <name val="Calibri"/>
      <family val="2"/>
    </font>
    <font>
      <b/>
      <sz val="16"/>
      <color indexed="9"/>
      <name val="Calibri"/>
      <family val="2"/>
    </font>
    <font>
      <b/>
      <sz val="14"/>
      <color indexed="9"/>
      <name val="Calibri"/>
      <family val="2"/>
    </font>
    <font>
      <sz val="8"/>
      <color indexed="9"/>
      <name val="Calibri"/>
      <family val="2"/>
    </font>
    <font>
      <sz val="10"/>
      <name val="Tahoma"/>
      <family val="2"/>
    </font>
    <font>
      <b/>
      <sz val="11"/>
      <color indexed="8"/>
      <name val="Tahoma"/>
      <family val="2"/>
    </font>
    <font>
      <sz val="12"/>
      <color indexed="8"/>
      <name val="Arial"/>
      <family val="2"/>
    </font>
    <font>
      <sz val="11"/>
      <name val="Tahoma"/>
      <family val="2"/>
    </font>
    <font>
      <sz val="11"/>
      <color indexed="9"/>
      <name val="Tahoma"/>
      <family val="2"/>
    </font>
    <font>
      <sz val="12"/>
      <color indexed="9"/>
      <name val="Calibri"/>
      <family val="2"/>
    </font>
    <font>
      <sz val="11"/>
      <color indexed="81"/>
      <name val="Tahoma"/>
      <family val="2"/>
    </font>
    <font>
      <sz val="11"/>
      <color rgb="FFFF0000"/>
      <name val="Calibri"/>
      <family val="2"/>
      <scheme val="minor"/>
    </font>
    <font>
      <sz val="12"/>
      <color theme="1"/>
      <name val="Tahoma"/>
      <family val="2"/>
    </font>
    <font>
      <sz val="11"/>
      <color theme="1"/>
      <name val="Tahoma"/>
      <family val="2"/>
    </font>
    <font>
      <sz val="26"/>
      <color rgb="FFFF0000"/>
      <name val="Calibri"/>
      <family val="2"/>
    </font>
    <font>
      <sz val="12"/>
      <color theme="1"/>
      <name val="Calibri"/>
      <family val="2"/>
      <scheme val="minor"/>
    </font>
    <font>
      <sz val="11"/>
      <color rgb="FFFF0000"/>
      <name val="Tahoma"/>
      <family val="2"/>
    </font>
    <font>
      <sz val="11"/>
      <color rgb="FFFF0000"/>
      <name val="Calibri"/>
      <family val="2"/>
    </font>
    <font>
      <b/>
      <sz val="11"/>
      <color rgb="FFFF0000"/>
      <name val="Arial"/>
      <family val="2"/>
    </font>
    <font>
      <sz val="11"/>
      <color rgb="FFFF0000"/>
      <name val="Arial"/>
      <family val="2"/>
    </font>
    <font>
      <sz val="11"/>
      <color theme="1"/>
      <name val="Calibri"/>
      <family val="2"/>
      <scheme val="minor"/>
    </font>
    <font>
      <sz val="9"/>
      <color indexed="8"/>
      <name val="Arial"/>
      <family val="2"/>
    </font>
    <font>
      <sz val="9"/>
      <name val="Arial"/>
      <family val="2"/>
    </font>
    <font>
      <b/>
      <sz val="9"/>
      <name val="Arial"/>
      <family val="2"/>
    </font>
    <font>
      <b/>
      <sz val="9"/>
      <color indexed="8"/>
      <name val="Arial"/>
      <family val="2"/>
    </font>
    <font>
      <b/>
      <sz val="9"/>
      <color indexed="10"/>
      <name val="Arial"/>
      <family val="2"/>
    </font>
    <font>
      <b/>
      <sz val="9"/>
      <color indexed="8"/>
      <name val="Tahoma"/>
      <family val="2"/>
    </font>
    <font>
      <sz val="9"/>
      <color indexed="8"/>
      <name val="Calibri"/>
      <family val="2"/>
    </font>
    <font>
      <b/>
      <sz val="12"/>
      <color indexed="10"/>
      <name val="Calibri"/>
      <family val="2"/>
    </font>
    <font>
      <sz val="9"/>
      <name val="Calibri"/>
      <family val="2"/>
    </font>
    <font>
      <sz val="9"/>
      <color indexed="8"/>
      <name val="Tahoma"/>
      <family val="2"/>
    </font>
    <font>
      <sz val="8"/>
      <color indexed="8"/>
      <name val="Calibri"/>
      <family val="2"/>
    </font>
    <font>
      <sz val="9"/>
      <name val="Verdana"/>
      <family val="2"/>
    </font>
    <font>
      <b/>
      <sz val="11"/>
      <name val="Calibri"/>
      <family val="2"/>
    </font>
    <font>
      <sz val="10"/>
      <color indexed="8"/>
      <name val="Calibri"/>
      <family val="2"/>
    </font>
    <font>
      <sz val="12"/>
      <name val="Calibri"/>
      <family val="2"/>
    </font>
    <font>
      <b/>
      <sz val="8"/>
      <name val="Calibri"/>
      <family val="2"/>
    </font>
    <font>
      <b/>
      <sz val="9"/>
      <color indexed="8"/>
      <name val="Calibri"/>
      <family val="2"/>
    </font>
    <font>
      <b/>
      <sz val="9"/>
      <name val="Calibri"/>
      <family val="2"/>
    </font>
    <font>
      <b/>
      <sz val="9"/>
      <color indexed="18"/>
      <name val="Calibri"/>
      <family val="2"/>
    </font>
  </fonts>
  <fills count="14">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002060"/>
        <bgColor indexed="64"/>
      </patternFill>
    </fill>
    <fill>
      <patternFill patternType="solid">
        <fgColor indexed="13"/>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62"/>
        <bgColor indexed="64"/>
      </patternFill>
    </fill>
    <fill>
      <patternFill patternType="solid">
        <fgColor indexed="18"/>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9"/>
      </left>
      <right style="thin">
        <color indexed="9"/>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9"/>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9"/>
      </right>
      <top/>
      <bottom/>
      <diagonal/>
    </border>
    <border>
      <left/>
      <right style="thin">
        <color indexed="9"/>
      </right>
      <top/>
      <bottom style="thin">
        <color indexed="64"/>
      </bottom>
      <diagonal/>
    </border>
  </borders>
  <cellStyleXfs count="8">
    <xf numFmtId="0" fontId="0" fillId="0" borderId="0"/>
    <xf numFmtId="165"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cellStyleXfs>
  <cellXfs count="401">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9" fillId="2" borderId="1" xfId="0" applyFont="1" applyFill="1" applyBorder="1" applyAlignment="1" applyProtection="1">
      <alignment horizontal="center" vertical="center" wrapText="1"/>
    </xf>
    <xf numFmtId="0" fontId="10"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7" fillId="4" borderId="0" xfId="0" applyFont="1" applyFill="1" applyAlignment="1" applyProtection="1">
      <alignment horizontal="center" vertical="center"/>
    </xf>
    <xf numFmtId="0" fontId="13" fillId="4" borderId="1" xfId="0" applyFont="1" applyFill="1" applyBorder="1" applyAlignment="1" applyProtection="1">
      <alignment horizontal="justify" vertical="center" wrapText="1"/>
      <protection locked="0"/>
    </xf>
    <xf numFmtId="0" fontId="13" fillId="4" borderId="1" xfId="0" applyFont="1" applyFill="1" applyBorder="1" applyAlignment="1" applyProtection="1">
      <alignment horizontal="justify" vertical="center"/>
      <protection locked="0"/>
    </xf>
    <xf numFmtId="0" fontId="11" fillId="4" borderId="0" xfId="0" applyFont="1" applyFill="1" applyAlignment="1" applyProtection="1">
      <alignment horizontal="justify" vertical="center"/>
    </xf>
    <xf numFmtId="0" fontId="17" fillId="4" borderId="0" xfId="0" applyFont="1" applyFill="1" applyAlignment="1" applyProtection="1">
      <alignment horizontal="justify" vertical="center"/>
    </xf>
    <xf numFmtId="0" fontId="17" fillId="4" borderId="1" xfId="0" applyFont="1" applyFill="1" applyBorder="1" applyAlignment="1" applyProtection="1">
      <alignment horizontal="justify" vertical="center" wrapText="1"/>
      <protection locked="0"/>
    </xf>
    <xf numFmtId="0" fontId="17" fillId="4" borderId="1" xfId="0" applyFont="1" applyFill="1" applyBorder="1" applyAlignment="1" applyProtection="1">
      <alignment horizontal="justify" vertical="center"/>
      <protection locked="0"/>
    </xf>
    <xf numFmtId="9" fontId="18" fillId="4" borderId="1" xfId="4" applyNumberFormat="1" applyFont="1" applyFill="1" applyBorder="1" applyAlignment="1" applyProtection="1">
      <alignment horizontal="justify" vertical="center" wrapText="1"/>
      <protection locked="0"/>
    </xf>
    <xf numFmtId="0" fontId="33" fillId="4" borderId="0" xfId="0" applyFont="1" applyFill="1" applyAlignment="1" applyProtection="1">
      <alignment horizontal="justify" vertical="center"/>
    </xf>
    <xf numFmtId="0" fontId="18" fillId="4" borderId="0" xfId="0" applyFont="1" applyFill="1" applyAlignment="1" applyProtection="1">
      <alignment horizontal="justify" vertical="center"/>
    </xf>
    <xf numFmtId="0" fontId="19" fillId="0" borderId="1" xfId="0" applyFont="1" applyFill="1" applyBorder="1" applyAlignment="1" applyProtection="1">
      <alignment horizontal="justify" vertical="center" wrapText="1"/>
    </xf>
    <xf numFmtId="9" fontId="12" fillId="4" borderId="1" xfId="4" applyNumberFormat="1" applyFont="1" applyFill="1" applyBorder="1" applyAlignment="1" applyProtection="1">
      <alignment horizontal="justify" vertical="center" wrapText="1"/>
      <protection locked="0"/>
    </xf>
    <xf numFmtId="0" fontId="16"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34" fillId="0" borderId="1" xfId="0" applyFont="1" applyFill="1" applyBorder="1" applyAlignment="1" applyProtection="1">
      <alignment vertical="center"/>
    </xf>
    <xf numFmtId="9" fontId="12" fillId="0" borderId="1" xfId="4" applyNumberFormat="1"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protection locked="0"/>
    </xf>
    <xf numFmtId="0" fontId="16"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justify" vertical="center" wrapText="1"/>
    </xf>
    <xf numFmtId="0" fontId="19" fillId="5" borderId="1" xfId="0" applyFont="1" applyFill="1" applyBorder="1" applyAlignment="1" applyProtection="1">
      <alignment horizontal="justify" vertical="center" wrapText="1"/>
    </xf>
    <xf numFmtId="9" fontId="12" fillId="5" borderId="1" xfId="4" applyNumberFormat="1" applyFont="1" applyFill="1" applyBorder="1" applyAlignment="1" applyProtection="1">
      <alignment horizontal="justify" vertical="center" wrapText="1"/>
      <protection locked="0"/>
    </xf>
    <xf numFmtId="0" fontId="13" fillId="5" borderId="1" xfId="0" applyFont="1" applyFill="1" applyBorder="1" applyAlignment="1" applyProtection="1">
      <alignment horizontal="justify" vertical="center" wrapText="1"/>
      <protection locked="0"/>
    </xf>
    <xf numFmtId="0" fontId="13" fillId="5" borderId="1" xfId="0" applyFont="1" applyFill="1" applyBorder="1" applyAlignment="1" applyProtection="1">
      <alignment horizontal="justify" vertical="center"/>
      <protection locked="0"/>
    </xf>
    <xf numFmtId="0" fontId="34" fillId="0" borderId="1" xfId="0" applyFont="1" applyFill="1" applyBorder="1" applyAlignment="1" applyProtection="1">
      <alignment vertical="center" wrapText="1"/>
    </xf>
    <xf numFmtId="0" fontId="17" fillId="0"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0" fontId="34" fillId="0" borderId="1" xfId="0" applyFont="1" applyFill="1" applyBorder="1" applyAlignment="1" applyProtection="1">
      <alignment horizontal="center" vertical="center"/>
    </xf>
    <xf numFmtId="0" fontId="34" fillId="5" borderId="1" xfId="0" applyFont="1" applyFill="1" applyBorder="1" applyAlignment="1" applyProtection="1">
      <alignment horizontal="center" vertical="center"/>
    </xf>
    <xf numFmtId="0" fontId="33" fillId="4" borderId="0" xfId="0" applyFont="1" applyFill="1" applyAlignment="1" applyProtection="1">
      <alignment horizontal="center" vertical="center"/>
    </xf>
    <xf numFmtId="0" fontId="5" fillId="0" borderId="0" xfId="0" applyFont="1" applyAlignment="1" applyProtection="1">
      <alignment horizontal="center" vertical="center"/>
    </xf>
    <xf numFmtId="9" fontId="19"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9" fontId="19" fillId="5" borderId="1" xfId="0" applyNumberFormat="1" applyFont="1" applyFill="1" applyBorder="1" applyAlignment="1" applyProtection="1">
      <alignment horizontal="center" vertical="center" wrapText="1"/>
    </xf>
    <xf numFmtId="0" fontId="11" fillId="0" borderId="0" xfId="0" applyFont="1" applyFill="1" applyAlignment="1" applyProtection="1">
      <alignment horizontal="justify" vertical="center"/>
    </xf>
    <xf numFmtId="0" fontId="8" fillId="2" borderId="3"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5" fillId="0" borderId="0" xfId="0" applyFont="1" applyAlignment="1" applyProtection="1">
      <alignment vertical="center"/>
    </xf>
    <xf numFmtId="0" fontId="17" fillId="3" borderId="4" xfId="0" applyFont="1" applyFill="1" applyBorder="1" applyAlignment="1" applyProtection="1">
      <alignment vertical="center" wrapText="1"/>
    </xf>
    <xf numFmtId="0" fontId="17" fillId="0" borderId="1" xfId="0" applyFont="1" applyBorder="1" applyAlignment="1" applyProtection="1">
      <alignment vertical="center" wrapText="1"/>
    </xf>
    <xf numFmtId="0" fontId="17" fillId="3"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17" fillId="5" borderId="1" xfId="0" applyFont="1" applyFill="1" applyBorder="1" applyAlignment="1" applyProtection="1">
      <alignment vertical="center" wrapText="1"/>
    </xf>
    <xf numFmtId="0" fontId="34" fillId="5" borderId="1" xfId="0" applyFont="1" applyFill="1" applyBorder="1" applyAlignment="1" applyProtection="1">
      <alignment vertical="center"/>
    </xf>
    <xf numFmtId="0" fontId="20" fillId="0" borderId="0" xfId="0" applyFont="1" applyFill="1" applyAlignment="1" applyProtection="1">
      <alignment horizontal="left" vertical="center"/>
    </xf>
    <xf numFmtId="0" fontId="20" fillId="0" borderId="0" xfId="0" applyFont="1" applyFill="1" applyAlignment="1" applyProtection="1">
      <alignment horizontal="center" vertical="center"/>
    </xf>
    <xf numFmtId="0" fontId="21" fillId="0" borderId="0" xfId="0" applyFont="1" applyAlignment="1" applyProtection="1">
      <alignment horizontal="left"/>
    </xf>
    <xf numFmtId="0" fontId="21" fillId="0" borderId="0" xfId="0" applyFont="1" applyAlignment="1" applyProtection="1">
      <alignment horizontal="center"/>
    </xf>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6" fillId="0" borderId="23" xfId="0" applyNumberFormat="1" applyFont="1" applyBorder="1" applyAlignment="1" applyProtection="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5" fillId="4" borderId="1" xfId="0" applyFont="1" applyFill="1" applyBorder="1" applyAlignment="1" applyProtection="1">
      <alignment horizontal="center" vertical="center"/>
    </xf>
    <xf numFmtId="0" fontId="25" fillId="4" borderId="1" xfId="0" applyFont="1" applyFill="1" applyBorder="1" applyAlignment="1" applyProtection="1">
      <alignment horizontal="justify" vertical="center" wrapText="1"/>
    </xf>
    <xf numFmtId="0" fontId="25" fillId="4" borderId="1" xfId="0" applyFont="1" applyFill="1" applyBorder="1" applyAlignment="1" applyProtection="1">
      <alignment horizontal="center" vertical="center" wrapText="1"/>
    </xf>
    <xf numFmtId="9" fontId="25" fillId="4" borderId="1" xfId="0" applyNumberFormat="1" applyFont="1" applyFill="1" applyBorder="1" applyAlignment="1" applyProtection="1">
      <alignment horizontal="center" vertical="center" wrapText="1"/>
    </xf>
    <xf numFmtId="10" fontId="26" fillId="4" borderId="1" xfId="0" applyNumberFormat="1"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protection locked="0"/>
    </xf>
    <xf numFmtId="0" fontId="28" fillId="4" borderId="1"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xf>
    <xf numFmtId="164" fontId="16" fillId="4" borderId="1" xfId="1" applyNumberFormat="1" applyFont="1" applyFill="1" applyBorder="1" applyAlignment="1" applyProtection="1">
      <alignment horizontal="left" vertical="center" wrapText="1"/>
    </xf>
    <xf numFmtId="0" fontId="29" fillId="4" borderId="0" xfId="0" applyFont="1" applyFill="1" applyAlignment="1" applyProtection="1">
      <alignment horizontal="left" vertical="center"/>
    </xf>
    <xf numFmtId="0" fontId="16" fillId="0" borderId="23"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26" fillId="4" borderId="1" xfId="0" applyFont="1" applyFill="1" applyBorder="1" applyAlignment="1" applyProtection="1">
      <alignment horizontal="center" vertical="center" wrapText="1"/>
    </xf>
    <xf numFmtId="166" fontId="2" fillId="0" borderId="1" xfId="4" applyNumberFormat="1" applyFont="1" applyBorder="1" applyAlignment="1">
      <alignment horizontal="center" vertical="center" wrapText="1"/>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vertical="center"/>
    </xf>
    <xf numFmtId="0" fontId="30" fillId="6" borderId="1" xfId="0" applyFont="1" applyFill="1" applyBorder="1" applyAlignment="1" applyProtection="1">
      <alignment horizontal="center" vertical="center"/>
    </xf>
    <xf numFmtId="164" fontId="9" fillId="6" borderId="1" xfId="0" applyNumberFormat="1" applyFont="1" applyFill="1" applyBorder="1" applyAlignment="1" applyProtection="1">
      <alignment vertical="center"/>
    </xf>
    <xf numFmtId="0" fontId="36" fillId="6" borderId="0" xfId="0" applyFont="1" applyFill="1" applyAlignment="1" applyProtection="1">
      <alignment vertical="center"/>
    </xf>
    <xf numFmtId="0" fontId="30" fillId="6" borderId="0" xfId="0" applyFont="1" applyFill="1" applyAlignment="1" applyProtection="1">
      <alignment vertical="center"/>
    </xf>
    <xf numFmtId="0" fontId="36" fillId="0" borderId="0" xfId="0" applyFont="1" applyAlignment="1" applyProtection="1">
      <alignment horizontal="center" vertical="center"/>
    </xf>
    <xf numFmtId="0" fontId="36" fillId="3" borderId="0" xfId="0" applyFont="1" applyFill="1" applyAlignment="1" applyProtection="1">
      <alignment horizontal="center" vertical="center"/>
    </xf>
    <xf numFmtId="0" fontId="36" fillId="3" borderId="0" xfId="0" applyFont="1" applyFill="1" applyAlignment="1" applyProtection="1">
      <alignment vertical="center"/>
    </xf>
    <xf numFmtId="0" fontId="36" fillId="3" borderId="0" xfId="0" applyFont="1" applyFill="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horizontal="left" vertical="center"/>
    </xf>
    <xf numFmtId="0" fontId="36" fillId="0" borderId="0" xfId="0" applyFont="1" applyFill="1" applyAlignment="1" applyProtection="1">
      <alignment vertical="center"/>
    </xf>
    <xf numFmtId="0" fontId="36" fillId="0" borderId="0" xfId="0" applyFont="1" applyAlignment="1" applyProtection="1">
      <alignment vertical="center"/>
    </xf>
    <xf numFmtId="0" fontId="30" fillId="3" borderId="0" xfId="0" applyFont="1" applyFill="1" applyAlignment="1" applyProtection="1">
      <alignment vertical="center"/>
    </xf>
    <xf numFmtId="0" fontId="25" fillId="4" borderId="1" xfId="0" quotePrefix="1" applyFont="1" applyFill="1" applyBorder="1" applyAlignment="1" applyProtection="1">
      <alignment horizontal="center" vertical="center"/>
    </xf>
    <xf numFmtId="167" fontId="25" fillId="4" borderId="1" xfId="2" applyNumberFormat="1" applyFont="1" applyFill="1" applyBorder="1" applyAlignment="1" applyProtection="1">
      <alignment horizontal="center" vertical="center" wrapText="1"/>
    </xf>
    <xf numFmtId="0" fontId="25" fillId="4" borderId="1" xfId="0" applyFont="1" applyFill="1" applyBorder="1" applyAlignment="1" applyProtection="1">
      <alignment horizontal="justify" vertical="center"/>
      <protection locked="0"/>
    </xf>
    <xf numFmtId="0" fontId="25" fillId="4" borderId="0" xfId="0" applyFont="1" applyFill="1" applyAlignment="1" applyProtection="1">
      <alignment horizontal="justify" vertical="center"/>
      <protection locked="0"/>
    </xf>
    <xf numFmtId="0" fontId="16" fillId="5" borderId="1" xfId="0" applyNumberFormat="1" applyFont="1" applyFill="1" applyBorder="1" applyAlignment="1" applyProtection="1">
      <alignment horizontal="center" vertical="center" wrapText="1"/>
    </xf>
    <xf numFmtId="0" fontId="16" fillId="5" borderId="1" xfId="0" applyNumberFormat="1" applyFont="1" applyFill="1" applyBorder="1" applyAlignment="1" applyProtection="1">
      <alignment vertical="center" wrapText="1"/>
    </xf>
    <xf numFmtId="0" fontId="16" fillId="5" borderId="1" xfId="0" applyNumberFormat="1" applyFont="1" applyFill="1" applyBorder="1" applyAlignment="1" applyProtection="1">
      <alignment horizontal="justify" vertical="center" wrapText="1"/>
    </xf>
    <xf numFmtId="0" fontId="37" fillId="5" borderId="1" xfId="0" applyNumberFormat="1" applyFont="1" applyFill="1" applyBorder="1" applyAlignment="1" applyProtection="1">
      <alignment horizontal="center" vertical="center" wrapText="1"/>
    </xf>
    <xf numFmtId="0" fontId="37" fillId="5" borderId="1" xfId="0" applyNumberFormat="1" applyFont="1" applyFill="1" applyBorder="1" applyAlignment="1" applyProtection="1">
      <alignment horizontal="justify" vertical="center" wrapText="1"/>
    </xf>
    <xf numFmtId="0" fontId="37" fillId="5" borderId="1" xfId="0" applyNumberFormat="1" applyFont="1" applyFill="1" applyBorder="1" applyAlignment="1" applyProtection="1">
      <alignment vertical="center" wrapText="1"/>
    </xf>
    <xf numFmtId="0" fontId="38" fillId="5" borderId="1" xfId="0" applyFont="1" applyFill="1" applyBorder="1" applyAlignment="1" applyProtection="1">
      <alignment horizontal="justify" vertical="center" wrapText="1"/>
    </xf>
    <xf numFmtId="0" fontId="38" fillId="5" borderId="1" xfId="0" applyFont="1" applyFill="1" applyBorder="1" applyAlignment="1" applyProtection="1">
      <alignment horizontal="center" vertical="center"/>
    </xf>
    <xf numFmtId="0" fontId="32" fillId="5" borderId="1" xfId="0" applyFont="1" applyFill="1" applyBorder="1" applyAlignment="1" applyProtection="1">
      <alignment horizontal="center" vertical="center"/>
    </xf>
    <xf numFmtId="0" fontId="32" fillId="5" borderId="1" xfId="0" applyFont="1" applyFill="1" applyBorder="1" applyAlignment="1" applyProtection="1">
      <alignment vertical="center"/>
    </xf>
    <xf numFmtId="0" fontId="38" fillId="5" borderId="1" xfId="0" applyNumberFormat="1" applyFont="1" applyFill="1" applyBorder="1" applyAlignment="1" applyProtection="1">
      <alignment horizontal="center" vertical="center" wrapText="1"/>
    </xf>
    <xf numFmtId="9" fontId="39" fillId="5" borderId="1" xfId="4" applyNumberFormat="1" applyFont="1" applyFill="1" applyBorder="1" applyAlignment="1" applyProtection="1">
      <alignment horizontal="center" vertical="center" wrapText="1"/>
      <protection locked="0"/>
    </xf>
    <xf numFmtId="0" fontId="40" fillId="5" borderId="1" xfId="0" applyFont="1" applyFill="1" applyBorder="1" applyAlignment="1" applyProtection="1">
      <alignment horizontal="justify" vertical="center" wrapText="1"/>
      <protection locked="0"/>
    </xf>
    <xf numFmtId="0" fontId="0" fillId="4" borderId="0" xfId="0" applyFill="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16" fillId="7" borderId="1" xfId="0" applyNumberFormat="1" applyFont="1" applyFill="1" applyBorder="1" applyAlignment="1" applyProtection="1">
      <alignment horizontal="center" vertical="center" wrapText="1"/>
      <protection locked="0"/>
    </xf>
    <xf numFmtId="0" fontId="16" fillId="7" borderId="1" xfId="0" applyNumberFormat="1" applyFont="1" applyFill="1" applyBorder="1" applyAlignment="1" applyProtection="1">
      <alignment vertical="center" wrapText="1"/>
      <protection locked="0"/>
    </xf>
    <xf numFmtId="0" fontId="16" fillId="7" borderId="1" xfId="0" applyNumberFormat="1" applyFont="1" applyFill="1" applyBorder="1" applyAlignment="1" applyProtection="1">
      <alignment horizontal="justify" vertical="center" wrapText="1"/>
      <protection locked="0"/>
    </xf>
    <xf numFmtId="0" fontId="37" fillId="7" borderId="1" xfId="0" applyNumberFormat="1" applyFont="1" applyFill="1" applyBorder="1" applyAlignment="1" applyProtection="1">
      <alignment horizontal="center" vertical="center" wrapText="1"/>
      <protection locked="0"/>
    </xf>
    <xf numFmtId="0" fontId="37" fillId="7" borderId="1" xfId="0" applyNumberFormat="1" applyFont="1" applyFill="1" applyBorder="1" applyAlignment="1" applyProtection="1">
      <alignment horizontal="justify" vertical="center" wrapText="1"/>
      <protection locked="0"/>
    </xf>
    <xf numFmtId="0" fontId="37" fillId="7" borderId="1" xfId="0" applyNumberFormat="1" applyFont="1" applyFill="1" applyBorder="1" applyAlignment="1" applyProtection="1">
      <alignment vertical="center" wrapText="1"/>
      <protection locked="0"/>
    </xf>
    <xf numFmtId="0" fontId="38" fillId="7" borderId="1" xfId="0" applyFont="1" applyFill="1" applyBorder="1" applyAlignment="1" applyProtection="1">
      <alignment horizontal="justify" vertical="center" wrapText="1"/>
      <protection locked="0"/>
    </xf>
    <xf numFmtId="0" fontId="38" fillId="7" borderId="1" xfId="0" applyFont="1" applyFill="1" applyBorder="1" applyAlignment="1" applyProtection="1">
      <alignment horizontal="center" vertical="center"/>
      <protection locked="0"/>
    </xf>
    <xf numFmtId="0" fontId="32" fillId="7" borderId="1" xfId="0" applyFont="1" applyFill="1" applyBorder="1" applyAlignment="1" applyProtection="1">
      <alignment horizontal="center" vertical="center"/>
      <protection locked="0"/>
    </xf>
    <xf numFmtId="0" fontId="32" fillId="7" borderId="1" xfId="0" applyFont="1" applyFill="1" applyBorder="1" applyAlignment="1" applyProtection="1">
      <alignment vertical="center"/>
      <protection locked="0"/>
    </xf>
    <xf numFmtId="0" fontId="38" fillId="7" borderId="1" xfId="0" applyNumberFormat="1" applyFont="1" applyFill="1" applyBorder="1" applyAlignment="1" applyProtection="1">
      <alignment horizontal="center" vertical="center" wrapText="1"/>
      <protection locked="0"/>
    </xf>
    <xf numFmtId="9" fontId="39" fillId="7" borderId="1" xfId="4" applyNumberFormat="1" applyFont="1" applyFill="1" applyBorder="1" applyAlignment="1" applyProtection="1">
      <alignment horizontal="center" vertical="center" wrapText="1"/>
      <protection locked="0"/>
    </xf>
    <xf numFmtId="0" fontId="40" fillId="7" borderId="1" xfId="0" applyFont="1" applyFill="1" applyBorder="1" applyAlignment="1" applyProtection="1">
      <alignment horizontal="justify" vertical="center" wrapText="1"/>
      <protection locked="0"/>
    </xf>
    <xf numFmtId="9" fontId="19" fillId="0" borderId="1"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21" fillId="0" borderId="0" xfId="0" applyFont="1" applyAlignment="1" applyProtection="1">
      <alignment horizontal="left"/>
    </xf>
    <xf numFmtId="0" fontId="35" fillId="0" borderId="0" xfId="0" applyFont="1" applyAlignment="1" applyProtection="1">
      <alignment horizontal="left"/>
      <protection locked="0"/>
    </xf>
    <xf numFmtId="0" fontId="22" fillId="2" borderId="4"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164" fontId="27" fillId="4" borderId="4" xfId="1" applyNumberFormat="1" applyFont="1" applyFill="1" applyBorder="1" applyAlignment="1" applyProtection="1">
      <alignment horizontal="left" vertical="center" wrapText="1"/>
      <protection locked="0"/>
    </xf>
    <xf numFmtId="164" fontId="27" fillId="4" borderId="21" xfId="1"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42" fillId="0" borderId="24" xfId="0" applyFont="1" applyBorder="1" applyAlignment="1">
      <alignment horizontal="center"/>
    </xf>
    <xf numFmtId="0" fontId="42" fillId="0" borderId="25" xfId="0" applyFont="1" applyBorder="1" applyAlignment="1">
      <alignment horizontal="center"/>
    </xf>
    <xf numFmtId="0" fontId="42" fillId="0" borderId="26" xfId="0" applyFont="1" applyBorder="1" applyAlignment="1">
      <alignment horizontal="center"/>
    </xf>
    <xf numFmtId="0" fontId="43" fillId="0" borderId="27" xfId="0" applyFont="1" applyBorder="1" applyAlignment="1">
      <alignment horizontal="center" wrapText="1"/>
    </xf>
    <xf numFmtId="0" fontId="43" fillId="0" borderId="28" xfId="0" applyFont="1" applyBorder="1" applyAlignment="1">
      <alignment horizontal="center" wrapText="1"/>
    </xf>
    <xf numFmtId="0" fontId="43" fillId="0" borderId="29" xfId="0" applyFont="1" applyBorder="1" applyAlignment="1">
      <alignment horizontal="center" wrapText="1"/>
    </xf>
    <xf numFmtId="0" fontId="43" fillId="0" borderId="27" xfId="0" applyFont="1" applyBorder="1" applyAlignment="1">
      <alignment horizontal="left" wrapText="1"/>
    </xf>
    <xf numFmtId="0" fontId="43" fillId="0" borderId="28" xfId="0" applyFont="1" applyBorder="1" applyAlignment="1">
      <alignment horizontal="left" wrapText="1"/>
    </xf>
    <xf numFmtId="0" fontId="43" fillId="0" borderId="29" xfId="0" applyFont="1" applyBorder="1" applyAlignment="1">
      <alignment horizontal="left" wrapText="1"/>
    </xf>
    <xf numFmtId="0" fontId="42" fillId="0" borderId="27" xfId="0" applyFont="1" applyBorder="1" applyAlignment="1">
      <alignment horizontal="center"/>
    </xf>
    <xf numFmtId="0" fontId="42" fillId="0" borderId="28" xfId="0" applyFont="1" applyBorder="1" applyAlignment="1">
      <alignment horizontal="center"/>
    </xf>
    <xf numFmtId="0" fontId="42" fillId="0" borderId="29" xfId="0" applyFont="1" applyBorder="1" applyAlignment="1"/>
    <xf numFmtId="0" fontId="42" fillId="0" borderId="29" xfId="0" applyFont="1" applyBorder="1" applyAlignment="1">
      <alignment horizontal="center"/>
    </xf>
    <xf numFmtId="0" fontId="42" fillId="0" borderId="27" xfId="0" applyFont="1" applyBorder="1" applyAlignment="1">
      <alignment horizontal="center" wrapText="1"/>
    </xf>
    <xf numFmtId="0" fontId="42" fillId="0" borderId="28" xfId="0" applyFont="1" applyBorder="1" applyAlignment="1">
      <alignment horizontal="center" wrapText="1"/>
    </xf>
    <xf numFmtId="0" fontId="42" fillId="0" borderId="29" xfId="0" applyFont="1" applyBorder="1" applyAlignment="1">
      <alignment horizontal="center" wrapText="1"/>
    </xf>
    <xf numFmtId="0" fontId="42" fillId="0" borderId="0" xfId="0" applyFont="1"/>
    <xf numFmtId="0" fontId="42" fillId="0" borderId="23" xfId="0" applyFont="1" applyBorder="1" applyAlignment="1">
      <alignment horizontal="center"/>
    </xf>
    <xf numFmtId="0" fontId="42" fillId="0" borderId="1" xfId="0" applyFont="1" applyBorder="1" applyAlignment="1">
      <alignment horizontal="center"/>
    </xf>
    <xf numFmtId="0" fontId="42" fillId="0" borderId="30" xfId="0" applyFont="1" applyBorder="1" applyAlignment="1">
      <alignment horizontal="center"/>
    </xf>
    <xf numFmtId="0" fontId="43" fillId="0" borderId="31" xfId="0" applyFont="1" applyBorder="1" applyAlignment="1">
      <alignment horizontal="center" wrapText="1"/>
    </xf>
    <xf numFmtId="0" fontId="43" fillId="0" borderId="0" xfId="0" applyFont="1" applyBorder="1" applyAlignment="1">
      <alignment horizontal="center" wrapText="1"/>
    </xf>
    <xf numFmtId="0" fontId="43" fillId="0" borderId="32" xfId="0" applyFont="1" applyBorder="1" applyAlignment="1">
      <alignment horizontal="center" wrapText="1"/>
    </xf>
    <xf numFmtId="0" fontId="43" fillId="0" borderId="31" xfId="0" applyFont="1" applyBorder="1" applyAlignment="1">
      <alignment horizontal="left" wrapText="1"/>
    </xf>
    <xf numFmtId="0" fontId="43" fillId="0" borderId="0" xfId="0" applyFont="1" applyBorder="1" applyAlignment="1">
      <alignment horizontal="left" wrapText="1"/>
    </xf>
    <xf numFmtId="0" fontId="43" fillId="0" borderId="32" xfId="0" applyFont="1" applyBorder="1" applyAlignment="1">
      <alignment horizontal="left" wrapText="1"/>
    </xf>
    <xf numFmtId="0" fontId="42" fillId="0" borderId="31" xfId="0" applyFont="1" applyBorder="1" applyAlignment="1">
      <alignment horizontal="center"/>
    </xf>
    <xf numFmtId="0" fontId="42" fillId="0" borderId="0" xfId="0" applyFont="1" applyBorder="1" applyAlignment="1">
      <alignment horizontal="center"/>
    </xf>
    <xf numFmtId="0" fontId="42" fillId="0" borderId="32" xfId="0" applyFont="1" applyBorder="1" applyAlignment="1"/>
    <xf numFmtId="0" fontId="42" fillId="0" borderId="32" xfId="0" applyFont="1" applyBorder="1" applyAlignment="1">
      <alignment horizontal="center"/>
    </xf>
    <xf numFmtId="0" fontId="42" fillId="0" borderId="31" xfId="0" applyFont="1" applyBorder="1" applyAlignment="1">
      <alignment horizontal="center" wrapText="1"/>
    </xf>
    <xf numFmtId="0" fontId="42" fillId="0" borderId="0" xfId="0" applyFont="1" applyBorder="1" applyAlignment="1">
      <alignment horizontal="center" wrapText="1"/>
    </xf>
    <xf numFmtId="0" fontId="42" fillId="0" borderId="32" xfId="0" applyFont="1" applyBorder="1" applyAlignment="1">
      <alignment horizontal="center" wrapText="1"/>
    </xf>
    <xf numFmtId="0" fontId="42" fillId="0" borderId="33" xfId="0" applyFont="1" applyBorder="1" applyAlignment="1">
      <alignment horizontal="center"/>
    </xf>
    <xf numFmtId="0" fontId="42" fillId="0" borderId="34" xfId="0" applyFont="1" applyBorder="1" applyAlignment="1">
      <alignment horizontal="center"/>
    </xf>
    <xf numFmtId="0" fontId="42" fillId="0" borderId="35" xfId="0" applyFont="1" applyBorder="1" applyAlignment="1">
      <alignment horizontal="center"/>
    </xf>
    <xf numFmtId="0" fontId="43" fillId="0" borderId="36" xfId="0" applyFont="1" applyBorder="1" applyAlignment="1">
      <alignment horizontal="center" wrapText="1"/>
    </xf>
    <xf numFmtId="0" fontId="43" fillId="0" borderId="37" xfId="0" applyFont="1" applyBorder="1" applyAlignment="1">
      <alignment horizontal="center" wrapText="1"/>
    </xf>
    <xf numFmtId="0" fontId="43" fillId="0" borderId="38" xfId="0" applyFont="1" applyBorder="1" applyAlignment="1">
      <alignment horizontal="center" wrapText="1"/>
    </xf>
    <xf numFmtId="0" fontId="43" fillId="0" borderId="36" xfId="0" applyFont="1" applyBorder="1" applyAlignment="1">
      <alignment horizontal="left" wrapText="1"/>
    </xf>
    <xf numFmtId="0" fontId="43" fillId="0" borderId="37" xfId="0" applyFont="1" applyBorder="1" applyAlignment="1">
      <alignment horizontal="left" wrapText="1"/>
    </xf>
    <xf numFmtId="0" fontId="43" fillId="0" borderId="38" xfId="0" applyFont="1" applyBorder="1" applyAlignment="1">
      <alignment horizontal="left" wrapText="1"/>
    </xf>
    <xf numFmtId="0" fontId="42" fillId="0" borderId="36" xfId="0" applyFont="1" applyBorder="1" applyAlignment="1">
      <alignment horizontal="center"/>
    </xf>
    <xf numFmtId="0" fontId="42" fillId="0" borderId="37" xfId="0" applyFont="1" applyBorder="1" applyAlignment="1">
      <alignment horizontal="center"/>
    </xf>
    <xf numFmtId="0" fontId="42" fillId="0" borderId="38" xfId="0" applyFont="1" applyBorder="1" applyAlignment="1"/>
    <xf numFmtId="0" fontId="42" fillId="0" borderId="38" xfId="0" applyFont="1" applyBorder="1" applyAlignment="1">
      <alignment horizontal="center"/>
    </xf>
    <xf numFmtId="0" fontId="42" fillId="0" borderId="36" xfId="0" applyFont="1" applyBorder="1" applyAlignment="1">
      <alignment horizontal="center" wrapText="1"/>
    </xf>
    <xf numFmtId="0" fontId="42" fillId="0" borderId="37" xfId="0" applyFont="1" applyBorder="1" applyAlignment="1">
      <alignment horizontal="center" wrapText="1"/>
    </xf>
    <xf numFmtId="0" fontId="42" fillId="0" borderId="38" xfId="0" applyFont="1" applyBorder="1" applyAlignment="1">
      <alignment horizontal="center" wrapText="1"/>
    </xf>
    <xf numFmtId="0" fontId="47" fillId="0" borderId="0" xfId="0" applyFont="1" applyFill="1" applyAlignment="1" applyProtection="1">
      <alignment vertical="center"/>
    </xf>
    <xf numFmtId="0" fontId="20" fillId="0" borderId="0" xfId="0" applyFont="1" applyFill="1" applyAlignment="1" applyProtection="1">
      <alignment vertical="center"/>
    </xf>
    <xf numFmtId="0" fontId="0" fillId="0" borderId="0" xfId="0" applyAlignment="1" applyProtection="1">
      <alignment vertical="center"/>
      <protection locked="0"/>
    </xf>
    <xf numFmtId="0" fontId="3" fillId="2" borderId="0"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protection locked="0"/>
    </xf>
    <xf numFmtId="0" fontId="48" fillId="8" borderId="1" xfId="0" applyFont="1" applyFill="1" applyBorder="1" applyAlignment="1" applyProtection="1">
      <alignment horizontal="center" vertical="center" wrapText="1"/>
    </xf>
    <xf numFmtId="168" fontId="49" fillId="8" borderId="1" xfId="0" applyNumberFormat="1" applyFont="1" applyFill="1" applyBorder="1" applyAlignment="1" applyProtection="1">
      <alignment horizontal="center" vertical="center"/>
    </xf>
    <xf numFmtId="0" fontId="50" fillId="0" borderId="4" xfId="0" applyFont="1" applyFill="1" applyBorder="1" applyAlignment="1" applyProtection="1">
      <alignment horizontal="center" vertical="center" wrapText="1"/>
    </xf>
    <xf numFmtId="0" fontId="51" fillId="0" borderId="4" xfId="0" applyFont="1" applyFill="1" applyBorder="1" applyAlignment="1" applyProtection="1">
      <alignment horizontal="center" vertical="center" wrapText="1"/>
    </xf>
    <xf numFmtId="0" fontId="48" fillId="0" borderId="39" xfId="0" applyFont="1" applyFill="1" applyBorder="1" applyAlignment="1" applyProtection="1">
      <alignment horizontal="center" vertical="center" wrapText="1"/>
    </xf>
    <xf numFmtId="0" fontId="48" fillId="0" borderId="4" xfId="0" applyFont="1" applyFill="1" applyBorder="1" applyAlignment="1" applyProtection="1">
      <alignment horizontal="center" vertical="center" wrapText="1"/>
    </xf>
    <xf numFmtId="165" fontId="48" fillId="0" borderId="4" xfId="1" applyFont="1" applyFill="1" applyBorder="1" applyAlignment="1" applyProtection="1">
      <alignment horizontal="center" vertical="center" wrapText="1"/>
    </xf>
    <xf numFmtId="165" fontId="48" fillId="0" borderId="4" xfId="1" applyFont="1" applyFill="1" applyBorder="1" applyAlignment="1" applyProtection="1">
      <alignment horizontal="center" vertical="center" wrapText="1"/>
      <protection locked="0"/>
    </xf>
    <xf numFmtId="164" fontId="48" fillId="0" borderId="4" xfId="1" applyNumberFormat="1" applyFont="1" applyFill="1" applyBorder="1" applyAlignment="1" applyProtection="1">
      <alignment horizontal="center" vertical="center" wrapText="1"/>
    </xf>
    <xf numFmtId="169" fontId="48" fillId="0" borderId="4" xfId="1" applyNumberFormat="1" applyFont="1" applyFill="1" applyBorder="1" applyAlignment="1" applyProtection="1">
      <alignment horizontal="center" vertical="center" wrapText="1"/>
    </xf>
    <xf numFmtId="0" fontId="52" fillId="0" borderId="4" xfId="0" applyFont="1" applyFill="1" applyBorder="1" applyAlignment="1" applyProtection="1">
      <alignment horizontal="left" vertical="center" wrapText="1" indent="1"/>
      <protection locked="0"/>
    </xf>
    <xf numFmtId="0" fontId="53" fillId="0" borderId="24" xfId="0" applyFont="1" applyFill="1" applyBorder="1" applyAlignment="1" applyProtection="1">
      <alignment vertical="center"/>
    </xf>
    <xf numFmtId="3" fontId="7" fillId="0" borderId="25" xfId="0" applyNumberFormat="1" applyFont="1" applyFill="1" applyBorder="1" applyAlignment="1" applyProtection="1">
      <alignment horizontal="center" vertical="center"/>
    </xf>
    <xf numFmtId="3" fontId="7" fillId="0" borderId="26" xfId="0" applyNumberFormat="1" applyFont="1" applyFill="1" applyBorder="1" applyAlignment="1" applyProtection="1">
      <alignment horizontal="center" vertical="center"/>
    </xf>
    <xf numFmtId="164" fontId="48" fillId="0" borderId="1" xfId="1" applyNumberFormat="1" applyFont="1" applyFill="1" applyBorder="1" applyAlignment="1" applyProtection="1">
      <alignment horizontal="center" vertical="center" wrapText="1"/>
      <protection locked="0"/>
    </xf>
    <xf numFmtId="0" fontId="0" fillId="8" borderId="0" xfId="0" applyFill="1" applyAlignment="1" applyProtection="1">
      <alignment vertical="center"/>
    </xf>
    <xf numFmtId="0" fontId="50" fillId="0" borderId="21" xfId="0" applyFont="1" applyFill="1" applyBorder="1" applyAlignment="1" applyProtection="1">
      <alignment horizontal="center" vertical="center" wrapText="1"/>
    </xf>
    <xf numFmtId="0" fontId="51" fillId="0" borderId="21" xfId="0" applyFont="1" applyFill="1" applyBorder="1" applyAlignment="1" applyProtection="1">
      <alignment horizontal="center" vertical="center" wrapText="1"/>
    </xf>
    <xf numFmtId="0" fontId="48" fillId="0" borderId="21" xfId="0" applyFont="1" applyFill="1" applyBorder="1" applyAlignment="1" applyProtection="1">
      <alignment horizontal="center" vertical="center" wrapText="1"/>
    </xf>
    <xf numFmtId="165" fontId="48" fillId="0" borderId="21" xfId="1" applyFont="1" applyFill="1" applyBorder="1" applyAlignment="1" applyProtection="1">
      <alignment horizontal="center" vertical="center" wrapText="1"/>
    </xf>
    <xf numFmtId="165" fontId="48" fillId="0" borderId="21" xfId="1" applyFont="1" applyFill="1" applyBorder="1" applyAlignment="1" applyProtection="1">
      <alignment horizontal="center" vertical="center" wrapText="1"/>
      <protection locked="0"/>
    </xf>
    <xf numFmtId="164" fontId="48" fillId="0" borderId="21" xfId="1" applyNumberFormat="1" applyFont="1" applyFill="1" applyBorder="1" applyAlignment="1" applyProtection="1">
      <alignment horizontal="center" vertical="center" wrapText="1"/>
    </xf>
    <xf numFmtId="169" fontId="48" fillId="0" borderId="21" xfId="1" applyNumberFormat="1" applyFont="1" applyFill="1" applyBorder="1" applyAlignment="1" applyProtection="1">
      <alignment horizontal="center" vertical="center" wrapText="1"/>
    </xf>
    <xf numFmtId="0" fontId="52" fillId="0" borderId="21" xfId="0" applyFont="1" applyFill="1" applyBorder="1" applyAlignment="1" applyProtection="1">
      <alignment horizontal="left" vertical="center" wrapText="1" indent="1"/>
      <protection locked="0"/>
    </xf>
    <xf numFmtId="0" fontId="53" fillId="0" borderId="23" xfId="0" applyFont="1" applyFill="1" applyBorder="1" applyAlignment="1" applyProtection="1">
      <alignment vertical="center"/>
    </xf>
    <xf numFmtId="3" fontId="7" fillId="0" borderId="1" xfId="0" applyNumberFormat="1" applyFont="1" applyFill="1" applyBorder="1" applyAlignment="1" applyProtection="1">
      <alignment horizontal="center" vertical="center"/>
    </xf>
    <xf numFmtId="3" fontId="7" fillId="0" borderId="30" xfId="0" applyNumberFormat="1" applyFont="1" applyFill="1" applyBorder="1" applyAlignment="1" applyProtection="1">
      <alignment horizontal="center" vertical="center"/>
    </xf>
    <xf numFmtId="0" fontId="7" fillId="0" borderId="23" xfId="0" applyFont="1" applyFill="1" applyBorder="1" applyProtection="1"/>
    <xf numFmtId="0" fontId="54" fillId="0" borderId="23" xfId="0" applyFont="1" applyFill="1" applyBorder="1" applyProtection="1"/>
    <xf numFmtId="3" fontId="54" fillId="0" borderId="1" xfId="0" applyNumberFormat="1" applyFont="1" applyFill="1" applyBorder="1" applyAlignment="1" applyProtection="1">
      <alignment horizontal="center" vertical="center"/>
    </xf>
    <xf numFmtId="3" fontId="54" fillId="0" borderId="30" xfId="0" applyNumberFormat="1" applyFont="1" applyFill="1" applyBorder="1" applyAlignment="1" applyProtection="1">
      <alignment horizontal="center" vertical="center"/>
    </xf>
    <xf numFmtId="0" fontId="50" fillId="0" borderId="40" xfId="0" applyFont="1" applyFill="1" applyBorder="1" applyAlignment="1" applyProtection="1">
      <alignment horizontal="center" vertical="center" wrapText="1"/>
    </xf>
    <xf numFmtId="0" fontId="51" fillId="0" borderId="40" xfId="0" applyFont="1" applyFill="1" applyBorder="1" applyAlignment="1" applyProtection="1">
      <alignment horizontal="center" vertical="center" wrapText="1"/>
    </xf>
    <xf numFmtId="0" fontId="48" fillId="0" borderId="40" xfId="0" applyFont="1" applyFill="1" applyBorder="1" applyAlignment="1" applyProtection="1">
      <alignment horizontal="center" vertical="center" wrapText="1"/>
    </xf>
    <xf numFmtId="165" fontId="48" fillId="0" borderId="40" xfId="1" applyFont="1" applyFill="1" applyBorder="1" applyAlignment="1" applyProtection="1">
      <alignment horizontal="center" vertical="center" wrapText="1"/>
    </xf>
    <xf numFmtId="165" fontId="48" fillId="0" borderId="40" xfId="1" applyFont="1" applyFill="1" applyBorder="1" applyAlignment="1" applyProtection="1">
      <alignment horizontal="center" vertical="center" wrapText="1"/>
      <protection locked="0"/>
    </xf>
    <xf numFmtId="164" fontId="48" fillId="0" borderId="40" xfId="1" applyNumberFormat="1" applyFont="1" applyFill="1" applyBorder="1" applyAlignment="1" applyProtection="1">
      <alignment horizontal="center" vertical="center" wrapText="1"/>
    </xf>
    <xf numFmtId="169" fontId="48" fillId="0" borderId="40" xfId="1" applyNumberFormat="1" applyFont="1" applyFill="1" applyBorder="1" applyAlignment="1" applyProtection="1">
      <alignment horizontal="center" vertical="center" wrapText="1"/>
    </xf>
    <xf numFmtId="0" fontId="52" fillId="0" borderId="40" xfId="0" applyFont="1" applyFill="1" applyBorder="1" applyAlignment="1" applyProtection="1">
      <alignment horizontal="left" vertical="center" wrapText="1" indent="1"/>
      <protection locked="0"/>
    </xf>
    <xf numFmtId="0" fontId="7" fillId="0" borderId="33" xfId="0" applyFont="1" applyFill="1" applyBorder="1" applyProtection="1"/>
    <xf numFmtId="3" fontId="7" fillId="0" borderId="34" xfId="0" applyNumberFormat="1" applyFont="1" applyFill="1" applyBorder="1" applyAlignment="1" applyProtection="1">
      <alignment horizontal="center" vertical="center"/>
    </xf>
    <xf numFmtId="3" fontId="7" fillId="0" borderId="35" xfId="0" applyNumberFormat="1" applyFont="1" applyFill="1" applyBorder="1" applyAlignment="1" applyProtection="1">
      <alignment horizontal="center" vertical="center"/>
    </xf>
    <xf numFmtId="0" fontId="48" fillId="0" borderId="4" xfId="0" applyNumberFormat="1" applyFont="1" applyFill="1" applyBorder="1" applyAlignment="1" applyProtection="1">
      <alignment horizontal="center" vertical="center" wrapText="1"/>
    </xf>
    <xf numFmtId="0" fontId="48" fillId="0" borderId="4" xfId="0" applyNumberFormat="1" applyFont="1" applyFill="1" applyBorder="1" applyAlignment="1" applyProtection="1">
      <alignment horizontal="center" vertical="center" wrapText="1"/>
      <protection locked="0"/>
    </xf>
    <xf numFmtId="0" fontId="48" fillId="0" borderId="21" xfId="0" applyNumberFormat="1" applyFont="1" applyFill="1" applyBorder="1" applyAlignment="1" applyProtection="1">
      <alignment horizontal="center" vertical="center" wrapText="1"/>
    </xf>
    <xf numFmtId="0" fontId="48" fillId="0" borderId="21" xfId="0" applyNumberFormat="1" applyFont="1" applyFill="1" applyBorder="1" applyAlignment="1" applyProtection="1">
      <alignment horizontal="center" vertical="center" wrapText="1"/>
      <protection locked="0"/>
    </xf>
    <xf numFmtId="0" fontId="48" fillId="0" borderId="40" xfId="0" applyNumberFormat="1" applyFont="1" applyFill="1" applyBorder="1" applyAlignment="1" applyProtection="1">
      <alignment horizontal="center" vertical="center" wrapText="1"/>
    </xf>
    <xf numFmtId="0" fontId="48" fillId="0" borderId="40" xfId="0" applyNumberFormat="1" applyFont="1" applyFill="1" applyBorder="1" applyAlignment="1" applyProtection="1">
      <alignment horizontal="center" vertical="center" wrapText="1"/>
      <protection locked="0"/>
    </xf>
    <xf numFmtId="0" fontId="10" fillId="2" borderId="0" xfId="0" applyFont="1" applyFill="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center" vertical="center"/>
    </xf>
    <xf numFmtId="164" fontId="3" fillId="2" borderId="1" xfId="0" applyNumberFormat="1" applyFont="1" applyFill="1" applyBorder="1" applyAlignment="1" applyProtection="1">
      <alignment vertical="center"/>
    </xf>
    <xf numFmtId="164" fontId="3" fillId="2" borderId="1" xfId="0" applyNumberFormat="1" applyFont="1" applyFill="1" applyBorder="1" applyAlignment="1" applyProtection="1">
      <alignment vertical="center"/>
      <protection locked="0"/>
    </xf>
    <xf numFmtId="170" fontId="1" fillId="0" borderId="0" xfId="1" applyNumberFormat="1" applyFont="1" applyProtection="1"/>
    <xf numFmtId="0" fontId="0" fillId="0" borderId="0" xfId="0" applyFill="1" applyAlignment="1" applyProtection="1">
      <alignment vertical="center"/>
      <protection locked="0"/>
    </xf>
    <xf numFmtId="164" fontId="0" fillId="0" borderId="0" xfId="0" applyNumberFormat="1" applyAlignment="1" applyProtection="1">
      <alignment vertical="center"/>
    </xf>
    <xf numFmtId="164" fontId="0" fillId="8" borderId="0" xfId="0" applyNumberFormat="1" applyFill="1" applyAlignment="1" applyProtection="1">
      <alignment vertical="center"/>
    </xf>
    <xf numFmtId="164" fontId="0" fillId="0" borderId="0" xfId="0" applyNumberFormat="1" applyFill="1" applyAlignment="1" applyProtection="1">
      <alignment vertical="center"/>
    </xf>
    <xf numFmtId="171" fontId="0" fillId="0" borderId="0" xfId="0" applyNumberFormat="1" applyAlignment="1" applyProtection="1">
      <alignment vertical="center"/>
    </xf>
    <xf numFmtId="1" fontId="0" fillId="0" borderId="0" xfId="0" applyNumberFormat="1" applyAlignment="1" applyProtection="1">
      <alignment vertical="center"/>
    </xf>
    <xf numFmtId="0" fontId="0" fillId="0" borderId="0" xfId="0" applyAlignment="1" applyProtection="1">
      <alignment vertical="center" wrapText="1"/>
    </xf>
    <xf numFmtId="172" fontId="0" fillId="0" borderId="0" xfId="0" applyNumberFormat="1" applyFill="1" applyAlignment="1" applyProtection="1">
      <alignment vertical="center"/>
    </xf>
    <xf numFmtId="173" fontId="0" fillId="0" borderId="0" xfId="0" applyNumberFormat="1" applyFill="1" applyAlignment="1" applyProtection="1">
      <alignment vertical="center"/>
    </xf>
    <xf numFmtId="2" fontId="0" fillId="0" borderId="0" xfId="0" applyNumberFormat="1" applyAlignment="1" applyProtection="1">
      <alignment vertical="center"/>
    </xf>
    <xf numFmtId="169" fontId="0" fillId="0" borderId="0" xfId="0" applyNumberFormat="1" applyAlignment="1" applyProtection="1">
      <alignment vertical="center"/>
    </xf>
    <xf numFmtId="165" fontId="1" fillId="0" borderId="0" xfId="1" applyFont="1" applyAlignment="1" applyProtection="1">
      <alignment vertical="center"/>
    </xf>
    <xf numFmtId="0" fontId="0" fillId="0" borderId="0" xfId="0" applyAlignment="1" applyProtection="1">
      <alignment horizontal="left" vertical="center"/>
    </xf>
    <xf numFmtId="174" fontId="0" fillId="0" borderId="0" xfId="0" applyNumberFormat="1" applyAlignment="1" applyProtection="1">
      <alignment vertical="center"/>
    </xf>
    <xf numFmtId="175" fontId="0" fillId="0" borderId="0" xfId="0" applyNumberFormat="1" applyAlignment="1" applyProtection="1">
      <alignment vertical="center"/>
    </xf>
    <xf numFmtId="176" fontId="1" fillId="9" borderId="41" xfId="1" applyNumberFormat="1" applyFont="1" applyFill="1" applyBorder="1" applyAlignment="1" applyProtection="1">
      <alignment vertical="center"/>
    </xf>
    <xf numFmtId="9" fontId="1" fillId="0" borderId="0" xfId="6" applyFont="1" applyAlignment="1" applyProtection="1">
      <alignment vertical="center"/>
    </xf>
    <xf numFmtId="176" fontId="1" fillId="0" borderId="0" xfId="1" applyNumberFormat="1" applyFont="1" applyAlignment="1" applyProtection="1">
      <alignment vertical="center"/>
    </xf>
    <xf numFmtId="176" fontId="0" fillId="9" borderId="41" xfId="0" applyNumberFormat="1" applyFill="1" applyBorder="1" applyAlignment="1" applyProtection="1">
      <alignment vertical="center"/>
    </xf>
    <xf numFmtId="0" fontId="42" fillId="0" borderId="28" xfId="0" applyFont="1" applyBorder="1" applyAlignment="1">
      <alignment wrapText="1"/>
    </xf>
    <xf numFmtId="0" fontId="42" fillId="0" borderId="0" xfId="0" applyFont="1" applyBorder="1" applyAlignment="1">
      <alignment wrapText="1"/>
    </xf>
    <xf numFmtId="0" fontId="42" fillId="0" borderId="37" xfId="0" applyFont="1" applyBorder="1" applyAlignment="1">
      <alignment wrapText="1"/>
    </xf>
    <xf numFmtId="0" fontId="5" fillId="0" borderId="0" xfId="0" applyFont="1" applyProtection="1"/>
    <xf numFmtId="0" fontId="7" fillId="0" borderId="0" xfId="0" applyFont="1" applyAlignment="1" applyProtection="1">
      <alignment vertical="center"/>
    </xf>
    <xf numFmtId="0" fontId="3" fillId="2" borderId="42"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3" xfId="0" applyFont="1" applyFill="1" applyBorder="1" applyAlignment="1" applyProtection="1">
      <alignment vertical="center" wrapText="1"/>
    </xf>
    <xf numFmtId="3" fontId="3" fillId="2" borderId="9" xfId="0" applyNumberFormat="1" applyFont="1" applyFill="1" applyBorder="1" applyAlignment="1" applyProtection="1">
      <alignment horizontal="center" vertical="center" wrapText="1"/>
    </xf>
    <xf numFmtId="3" fontId="3" fillId="2" borderId="10" xfId="0" applyNumberFormat="1" applyFont="1" applyFill="1" applyBorder="1" applyAlignment="1" applyProtection="1">
      <alignment horizontal="center" vertical="center" wrapText="1"/>
    </xf>
    <xf numFmtId="3" fontId="3" fillId="2" borderId="11" xfId="0" applyNumberFormat="1"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3" fontId="4" fillId="2" borderId="2" xfId="0" applyNumberFormat="1" applyFont="1" applyFill="1" applyBorder="1" applyAlignment="1" applyProtection="1">
      <alignment horizontal="center" vertical="center" wrapText="1"/>
    </xf>
    <xf numFmtId="177" fontId="48" fillId="3" borderId="1" xfId="0" applyNumberFormat="1" applyFont="1" applyFill="1" applyBorder="1" applyAlignment="1" applyProtection="1">
      <alignment horizontal="center" vertical="center"/>
    </xf>
    <xf numFmtId="0" fontId="48" fillId="3" borderId="1" xfId="0" applyFont="1" applyFill="1" applyBorder="1" applyAlignment="1" applyProtection="1">
      <alignment horizontal="center" vertical="center"/>
    </xf>
    <xf numFmtId="0" fontId="19" fillId="3" borderId="1" xfId="0" applyFont="1" applyFill="1" applyBorder="1" applyAlignment="1" applyProtection="1">
      <alignment horizontal="justify" vertical="center" wrapText="1"/>
    </xf>
    <xf numFmtId="0" fontId="55" fillId="3" borderId="1" xfId="0" applyFont="1" applyFill="1" applyBorder="1" applyAlignment="1">
      <alignment horizontal="justify" vertical="center" wrapText="1"/>
    </xf>
    <xf numFmtId="0" fontId="48" fillId="3" borderId="1" xfId="0" applyFont="1" applyFill="1" applyBorder="1" applyAlignment="1" applyProtection="1">
      <alignment horizontal="left" vertical="center" wrapText="1"/>
    </xf>
    <xf numFmtId="0" fontId="48" fillId="3" borderId="1" xfId="0" applyFont="1" applyFill="1" applyBorder="1" applyAlignment="1" applyProtection="1">
      <alignment horizontal="center" vertical="center" wrapText="1"/>
    </xf>
    <xf numFmtId="0" fontId="55" fillId="3" borderId="1" xfId="0" applyFont="1" applyFill="1" applyBorder="1" applyAlignment="1">
      <alignment horizontal="center" vertical="center" wrapText="1"/>
    </xf>
    <xf numFmtId="9" fontId="11" fillId="3" borderId="1" xfId="6" applyFont="1" applyFill="1" applyBorder="1" applyAlignment="1">
      <alignment horizontal="right" vertical="center" wrapText="1"/>
    </xf>
    <xf numFmtId="9" fontId="11" fillId="0" borderId="1" xfId="6" applyFont="1" applyFill="1" applyBorder="1" applyAlignment="1" applyProtection="1">
      <alignment horizontal="right" vertical="center" wrapText="1"/>
      <protection locked="0"/>
    </xf>
    <xf numFmtId="3" fontId="42" fillId="3" borderId="1" xfId="0" applyNumberFormat="1" applyFont="1" applyFill="1" applyBorder="1" applyAlignment="1">
      <alignment horizontal="center" vertical="center" wrapText="1"/>
    </xf>
    <xf numFmtId="3" fontId="48" fillId="3" borderId="1" xfId="0" applyNumberFormat="1" applyFont="1" applyFill="1" applyBorder="1" applyAlignment="1" applyProtection="1">
      <alignment horizontal="center" vertical="center"/>
      <protection locked="0"/>
    </xf>
    <xf numFmtId="176" fontId="56" fillId="3" borderId="1" xfId="1" applyNumberFormat="1" applyFont="1" applyFill="1" applyBorder="1" applyAlignment="1" applyProtection="1">
      <alignment horizontal="center" vertical="center" wrapText="1"/>
    </xf>
    <xf numFmtId="0" fontId="57" fillId="3" borderId="1"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166" fontId="48" fillId="3" borderId="1" xfId="6" applyNumberFormat="1" applyFont="1" applyFill="1" applyBorder="1" applyAlignment="1" applyProtection="1">
      <alignment horizontal="center" vertical="center"/>
      <protection locked="0"/>
    </xf>
    <xf numFmtId="0" fontId="48" fillId="3" borderId="1" xfId="0" applyFont="1" applyFill="1" applyBorder="1" applyAlignment="1" applyProtection="1">
      <alignment horizontal="center" vertical="center"/>
      <protection locked="0"/>
    </xf>
    <xf numFmtId="165" fontId="11" fillId="3" borderId="1" xfId="1" applyFont="1" applyFill="1" applyBorder="1" applyAlignment="1">
      <alignment horizontal="right" vertical="center" wrapText="1"/>
    </xf>
    <xf numFmtId="165" fontId="11" fillId="0" borderId="1" xfId="1" applyFont="1" applyFill="1" applyBorder="1" applyAlignment="1" applyProtection="1">
      <alignment horizontal="right" vertical="center" wrapText="1"/>
      <protection locked="0"/>
    </xf>
    <xf numFmtId="0" fontId="6" fillId="0" borderId="1" xfId="0" applyFont="1" applyFill="1" applyBorder="1" applyAlignment="1" applyProtection="1">
      <alignment horizontal="justify" vertical="top" wrapText="1"/>
      <protection locked="0"/>
    </xf>
    <xf numFmtId="177" fontId="48" fillId="0" borderId="1" xfId="0" applyNumberFormat="1" applyFont="1" applyFill="1" applyBorder="1" applyAlignment="1" applyProtection="1">
      <alignment horizontal="center" vertical="center"/>
    </xf>
    <xf numFmtId="0" fontId="48" fillId="0" borderId="1" xfId="0" applyFont="1" applyFill="1" applyBorder="1" applyAlignment="1" applyProtection="1">
      <alignment horizontal="center" vertical="center"/>
    </xf>
    <xf numFmtId="0" fontId="55" fillId="0" borderId="1" xfId="0" applyFont="1" applyFill="1" applyBorder="1" applyAlignment="1">
      <alignment horizontal="justify" vertical="center" wrapText="1"/>
    </xf>
    <xf numFmtId="0" fontId="48" fillId="0" borderId="1" xfId="0" applyFont="1" applyFill="1" applyBorder="1" applyAlignment="1" applyProtection="1">
      <alignment horizontal="left" vertical="center" wrapText="1"/>
    </xf>
    <xf numFmtId="0" fontId="48" fillId="0" borderId="1" xfId="0" applyFont="1" applyFill="1" applyBorder="1" applyAlignment="1" applyProtection="1">
      <alignment horizontal="center" vertical="center" wrapText="1"/>
    </xf>
    <xf numFmtId="0" fontId="55" fillId="0" borderId="1" xfId="0" applyFont="1" applyFill="1" applyBorder="1" applyAlignment="1">
      <alignment horizontal="center" vertical="center" wrapText="1"/>
    </xf>
    <xf numFmtId="9" fontId="11" fillId="0" borderId="1" xfId="6" applyFont="1" applyFill="1" applyBorder="1" applyAlignment="1">
      <alignment horizontal="right" vertical="center" wrapText="1"/>
    </xf>
    <xf numFmtId="9" fontId="50" fillId="0" borderId="1" xfId="4" applyNumberFormat="1" applyFont="1" applyFill="1" applyBorder="1" applyAlignment="1" applyProtection="1">
      <alignment horizontal="center" vertical="center" wrapText="1"/>
      <protection locked="0"/>
    </xf>
    <xf numFmtId="3" fontId="42" fillId="0" borderId="1" xfId="0" applyNumberFormat="1" applyFont="1" applyFill="1" applyBorder="1" applyAlignment="1">
      <alignment horizontal="center" vertical="center" wrapText="1"/>
    </xf>
    <xf numFmtId="3" fontId="48" fillId="0" borderId="1" xfId="0" applyNumberFormat="1" applyFont="1" applyFill="1" applyBorder="1" applyAlignment="1" applyProtection="1">
      <alignment horizontal="center" vertical="center"/>
      <protection locked="0"/>
    </xf>
    <xf numFmtId="176" fontId="56" fillId="0" borderId="1" xfId="1" applyNumberFormat="1" applyFont="1" applyFill="1" applyBorder="1" applyAlignment="1" applyProtection="1">
      <alignment horizontal="center" vertical="center" wrapText="1"/>
    </xf>
    <xf numFmtId="0" fontId="52" fillId="0" borderId="1" xfId="0" applyFont="1" applyFill="1" applyBorder="1" applyAlignment="1" applyProtection="1">
      <alignment vertical="center"/>
      <protection locked="0"/>
    </xf>
    <xf numFmtId="166" fontId="48" fillId="0" borderId="1" xfId="6" applyNumberFormat="1"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protection locked="0"/>
    </xf>
    <xf numFmtId="177" fontId="58" fillId="10" borderId="1" xfId="0" applyNumberFormat="1" applyFont="1" applyFill="1" applyBorder="1" applyAlignment="1" applyProtection="1">
      <alignment horizontal="center" vertical="center"/>
    </xf>
    <xf numFmtId="177" fontId="48" fillId="10" borderId="1" xfId="0" applyNumberFormat="1" applyFont="1" applyFill="1" applyBorder="1" applyAlignment="1" applyProtection="1">
      <alignment horizontal="center" vertical="center"/>
    </xf>
    <xf numFmtId="0" fontId="48" fillId="10" borderId="1" xfId="0" applyFont="1" applyFill="1" applyBorder="1" applyAlignment="1" applyProtection="1">
      <alignment horizontal="center" vertical="center"/>
    </xf>
    <xf numFmtId="0" fontId="48" fillId="10" borderId="1" xfId="0" applyFont="1" applyFill="1" applyBorder="1" applyAlignment="1" applyProtection="1">
      <alignment horizontal="left" vertical="center" wrapText="1"/>
    </xf>
    <xf numFmtId="0" fontId="0" fillId="10" borderId="0" xfId="0" applyFill="1" applyAlignment="1" applyProtection="1">
      <alignment vertical="center"/>
    </xf>
    <xf numFmtId="0" fontId="48" fillId="10" borderId="1" xfId="0" applyFont="1" applyFill="1" applyBorder="1" applyAlignment="1" applyProtection="1">
      <alignment horizontal="center" vertical="center"/>
      <protection locked="0"/>
    </xf>
    <xf numFmtId="176" fontId="0" fillId="10" borderId="1" xfId="0" applyNumberFormat="1" applyFill="1" applyBorder="1" applyAlignment="1" applyProtection="1">
      <alignment vertical="center"/>
    </xf>
    <xf numFmtId="176" fontId="0" fillId="10" borderId="0" xfId="0" applyNumberFormat="1" applyFill="1" applyAlignment="1" applyProtection="1">
      <alignment vertical="center"/>
    </xf>
    <xf numFmtId="0" fontId="52" fillId="10" borderId="1" xfId="0" applyFont="1" applyFill="1" applyBorder="1" applyAlignment="1" applyProtection="1">
      <alignment horizontal="center" vertical="center" wrapText="1"/>
    </xf>
    <xf numFmtId="0" fontId="52" fillId="10" borderId="1" xfId="0" applyFont="1" applyFill="1" applyBorder="1" applyAlignment="1" applyProtection="1">
      <alignment vertical="center"/>
    </xf>
    <xf numFmtId="3" fontId="48" fillId="10" borderId="1" xfId="0" applyNumberFormat="1" applyFont="1" applyFill="1" applyBorder="1" applyAlignment="1" applyProtection="1">
      <alignment horizontal="center" vertical="center"/>
    </xf>
    <xf numFmtId="166" fontId="48" fillId="10" borderId="1" xfId="6" applyNumberFormat="1" applyFont="1" applyFill="1" applyBorder="1" applyAlignment="1" applyProtection="1">
      <alignment horizontal="center" vertical="center"/>
    </xf>
    <xf numFmtId="177" fontId="58" fillId="3" borderId="1" xfId="0" applyNumberFormat="1" applyFont="1" applyFill="1" applyBorder="1" applyAlignment="1" applyProtection="1">
      <alignment horizontal="center" vertical="center"/>
    </xf>
    <xf numFmtId="0" fontId="25" fillId="3" borderId="1" xfId="0" applyFont="1" applyFill="1" applyBorder="1" applyAlignment="1" applyProtection="1">
      <alignment horizontal="justify" vertical="center" wrapText="1"/>
    </xf>
    <xf numFmtId="9" fontId="48" fillId="0" borderId="1" xfId="0" applyNumberFormat="1" applyFont="1" applyFill="1" applyBorder="1" applyAlignment="1" applyProtection="1">
      <alignment horizontal="center" vertical="center"/>
      <protection locked="0"/>
    </xf>
    <xf numFmtId="176" fontId="42" fillId="3" borderId="1" xfId="1" applyNumberFormat="1" applyFont="1" applyFill="1" applyBorder="1" applyAlignment="1">
      <alignment horizontal="center" vertical="center" wrapText="1"/>
    </xf>
    <xf numFmtId="3" fontId="57" fillId="3" borderId="1" xfId="0" applyNumberFormat="1" applyFont="1" applyFill="1" applyBorder="1" applyAlignment="1" applyProtection="1">
      <alignment horizontal="justify" vertical="top" wrapText="1"/>
      <protection locked="0"/>
    </xf>
    <xf numFmtId="0" fontId="52" fillId="3" borderId="1" xfId="0" applyFont="1" applyFill="1" applyBorder="1" applyAlignment="1" applyProtection="1">
      <alignment vertical="center"/>
      <protection locked="0"/>
    </xf>
    <xf numFmtId="176" fontId="42" fillId="3" borderId="4" xfId="1" applyNumberFormat="1" applyFont="1" applyFill="1" applyBorder="1" applyAlignment="1">
      <alignment horizontal="center" vertical="center" wrapText="1"/>
    </xf>
    <xf numFmtId="177" fontId="58" fillId="11" borderId="1" xfId="0" applyNumberFormat="1" applyFont="1" applyFill="1" applyBorder="1" applyAlignment="1" applyProtection="1">
      <alignment horizontal="center" vertical="center"/>
    </xf>
    <xf numFmtId="177" fontId="48" fillId="11" borderId="1" xfId="0" applyNumberFormat="1" applyFont="1" applyFill="1" applyBorder="1" applyAlignment="1" applyProtection="1">
      <alignment horizontal="center" vertical="center"/>
    </xf>
    <xf numFmtId="0" fontId="48" fillId="11" borderId="1" xfId="0" applyFont="1" applyFill="1" applyBorder="1" applyAlignment="1" applyProtection="1">
      <alignment horizontal="center" vertical="center"/>
    </xf>
    <xf numFmtId="0" fontId="48" fillId="11" borderId="1" xfId="0" applyFont="1" applyFill="1" applyBorder="1" applyAlignment="1" applyProtection="1">
      <alignment horizontal="left" vertical="center" wrapText="1"/>
    </xf>
    <xf numFmtId="165" fontId="48" fillId="11" borderId="1" xfId="1" applyFont="1" applyFill="1" applyBorder="1" applyAlignment="1" applyProtection="1">
      <alignment horizontal="center" vertical="center"/>
    </xf>
    <xf numFmtId="3" fontId="48" fillId="11" borderId="1" xfId="0" applyNumberFormat="1" applyFont="1" applyFill="1" applyBorder="1" applyAlignment="1" applyProtection="1">
      <alignment horizontal="center" vertical="center"/>
    </xf>
    <xf numFmtId="0" fontId="52" fillId="11" borderId="1" xfId="0" applyFont="1" applyFill="1" applyBorder="1" applyAlignment="1" applyProtection="1">
      <alignment horizontal="center" vertical="center" wrapText="1"/>
    </xf>
    <xf numFmtId="0" fontId="52" fillId="11" borderId="1" xfId="0" applyFont="1" applyFill="1" applyBorder="1" applyAlignment="1" applyProtection="1">
      <alignment vertical="center"/>
    </xf>
    <xf numFmtId="166" fontId="48" fillId="11" borderId="1" xfId="6" applyNumberFormat="1" applyFont="1" applyFill="1" applyBorder="1" applyAlignment="1" applyProtection="1">
      <alignment horizontal="center" vertical="center"/>
    </xf>
    <xf numFmtId="0" fontId="0" fillId="11" borderId="0" xfId="0" applyFill="1" applyAlignment="1" applyProtection="1">
      <alignment vertical="center"/>
    </xf>
    <xf numFmtId="177" fontId="58" fillId="0" borderId="0" xfId="0" applyNumberFormat="1" applyFont="1" applyFill="1" applyBorder="1" applyAlignment="1" applyProtection="1">
      <alignment horizontal="center" vertical="center"/>
    </xf>
    <xf numFmtId="0" fontId="3" fillId="12" borderId="1" xfId="0" applyFont="1" applyFill="1" applyBorder="1" applyAlignment="1" applyProtection="1">
      <alignment horizontal="center" vertical="center"/>
    </xf>
    <xf numFmtId="0" fontId="3" fillId="12" borderId="1" xfId="0" applyFont="1" applyFill="1" applyBorder="1" applyAlignment="1" applyProtection="1">
      <alignment horizontal="left" vertical="center" wrapText="1"/>
    </xf>
    <xf numFmtId="9" fontId="3" fillId="12" borderId="1" xfId="0" applyNumberFormat="1" applyFont="1" applyFill="1" applyBorder="1" applyAlignment="1" applyProtection="1">
      <alignment horizontal="center" vertical="center" wrapText="1"/>
    </xf>
    <xf numFmtId="9" fontId="59" fillId="12" borderId="1" xfId="0" applyNumberFormat="1" applyFont="1" applyFill="1" applyBorder="1" applyAlignment="1" applyProtection="1">
      <alignment horizontal="center" vertical="center" wrapText="1"/>
    </xf>
    <xf numFmtId="3" fontId="3" fillId="12" borderId="1" xfId="0" applyNumberFormat="1" applyFont="1" applyFill="1" applyBorder="1" applyAlignment="1" applyProtection="1">
      <alignment horizontal="center" vertical="center"/>
    </xf>
    <xf numFmtId="3" fontId="60" fillId="13" borderId="1" xfId="0" applyNumberFormat="1" applyFont="1" applyFill="1" applyBorder="1" applyAlignment="1" applyProtection="1">
      <alignment horizontal="center" vertical="center"/>
    </xf>
    <xf numFmtId="0" fontId="20" fillId="0" borderId="0" xfId="0" applyFont="1" applyAlignment="1" applyProtection="1">
      <alignment vertical="center"/>
    </xf>
    <xf numFmtId="176" fontId="1" fillId="0" borderId="0" xfId="1" applyNumberFormat="1" applyFont="1" applyFill="1" applyAlignment="1" applyProtection="1">
      <alignment vertical="center"/>
    </xf>
    <xf numFmtId="176" fontId="0" fillId="0" borderId="0" xfId="0" applyNumberFormat="1" applyFill="1" applyAlignment="1" applyProtection="1">
      <alignment vertical="center"/>
    </xf>
    <xf numFmtId="176" fontId="1" fillId="8" borderId="0" xfId="1" applyNumberFormat="1" applyFont="1" applyFill="1" applyAlignment="1" applyProtection="1">
      <alignment vertical="center"/>
    </xf>
    <xf numFmtId="176" fontId="0" fillId="8" borderId="0" xfId="0" applyNumberFormat="1" applyFill="1" applyAlignment="1" applyProtection="1">
      <alignment vertical="center"/>
    </xf>
    <xf numFmtId="178" fontId="0" fillId="0" borderId="0" xfId="0" applyNumberFormat="1" applyAlignment="1" applyProtection="1">
      <alignment vertical="center"/>
    </xf>
    <xf numFmtId="3" fontId="0" fillId="0" borderId="0" xfId="0" applyNumberFormat="1" applyAlignment="1" applyProtection="1">
      <alignment vertical="center"/>
    </xf>
    <xf numFmtId="0" fontId="0" fillId="0" borderId="0" xfId="0" applyBorder="1" applyAlignment="1" applyProtection="1">
      <alignment vertical="center"/>
    </xf>
    <xf numFmtId="176" fontId="0" fillId="0" borderId="0" xfId="0" applyNumberFormat="1" applyAlignment="1" applyProtection="1">
      <alignment vertical="center"/>
    </xf>
    <xf numFmtId="179" fontId="0" fillId="0" borderId="0" xfId="0" applyNumberFormat="1" applyAlignment="1" applyProtection="1">
      <alignment vertical="center"/>
    </xf>
    <xf numFmtId="176" fontId="41" fillId="0" borderId="0" xfId="1" applyNumberFormat="1" applyFont="1" applyAlignment="1" applyProtection="1">
      <alignment vertical="center"/>
    </xf>
    <xf numFmtId="0" fontId="52" fillId="0" borderId="0" xfId="0" applyFont="1" applyBorder="1" applyAlignment="1" applyProtection="1">
      <alignment wrapText="1"/>
    </xf>
    <xf numFmtId="0" fontId="52" fillId="0" borderId="0" xfId="0" applyFont="1" applyBorder="1" applyProtection="1"/>
  </cellXfs>
  <cellStyles count="8">
    <cellStyle name="Millares 5" xfId="1"/>
    <cellStyle name="Normal" xfId="0" builtinId="0"/>
    <cellStyle name="Normal 2" xfId="7"/>
    <cellStyle name="Normal_Actividades" xfId="2"/>
    <cellStyle name="Porcentaje 2" xfId="3"/>
    <cellStyle name="Porcentual 2" xfId="4"/>
    <cellStyle name="Porcentual 3" xfId="5"/>
    <cellStyle name="Porcentual 4" xfId="6"/>
  </cellStyles>
  <dxfs count="6">
    <dxf>
      <fill>
        <patternFill>
          <bgColor theme="1"/>
        </patternFill>
      </fill>
    </dxf>
    <dxf>
      <fill>
        <patternFill>
          <bgColor theme="1" tint="0.499984740745262"/>
        </patternFill>
      </fill>
    </dxf>
    <dxf>
      <font>
        <color theme="0"/>
      </font>
      <fill>
        <patternFill>
          <bgColor theme="5"/>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114300</xdr:colOff>
      <xdr:row>0</xdr:row>
      <xdr:rowOff>76200</xdr:rowOff>
    </xdr:from>
    <xdr:to>
      <xdr:col>19</xdr:col>
      <xdr:colOff>1152525</xdr:colOff>
      <xdr:row>7</xdr:row>
      <xdr:rowOff>66675</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13296900" y="76200"/>
          <a:ext cx="1038225" cy="1057275"/>
        </a:xfrm>
        <a:prstGeom prst="rect">
          <a:avLst/>
        </a:prstGeom>
        <a:noFill/>
        <a:ln w="9525">
          <a:noFill/>
          <a:miter lim="800000"/>
          <a:headEnd/>
          <a:tailEnd/>
        </a:ln>
      </xdr:spPr>
    </xdr:pic>
    <xdr:clientData/>
  </xdr:twoCellAnchor>
  <xdr:twoCellAnchor editAs="oneCell">
    <xdr:from>
      <xdr:col>1</xdr:col>
      <xdr:colOff>0</xdr:colOff>
      <xdr:row>1</xdr:row>
      <xdr:rowOff>19050</xdr:rowOff>
    </xdr:from>
    <xdr:to>
      <xdr:col>8</xdr:col>
      <xdr:colOff>171450</xdr:colOff>
      <xdr:row>6</xdr:row>
      <xdr:rowOff>123825</xdr:rowOff>
    </xdr:to>
    <xdr:pic>
      <xdr:nvPicPr>
        <xdr:cNvPr id="3" name="2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0" y="171450"/>
          <a:ext cx="790575" cy="866775"/>
        </a:xfrm>
        <a:prstGeom prst="rect">
          <a:avLst/>
        </a:prstGeom>
        <a:noFill/>
        <a:ln w="9525">
          <a:noFill/>
          <a:miter lim="800000"/>
          <a:headEnd/>
          <a:tailEnd/>
        </a:ln>
      </xdr:spPr>
    </xdr:pic>
    <xdr:clientData/>
  </xdr:twoCellAnchor>
  <xdr:twoCellAnchor editAs="oneCell">
    <xdr:from>
      <xdr:col>41</xdr:col>
      <xdr:colOff>171450</xdr:colOff>
      <xdr:row>1</xdr:row>
      <xdr:rowOff>114300</xdr:rowOff>
    </xdr:from>
    <xdr:to>
      <xdr:col>42</xdr:col>
      <xdr:colOff>333375</xdr:colOff>
      <xdr:row>8</xdr:row>
      <xdr:rowOff>66675</xdr:rowOff>
    </xdr:to>
    <xdr:pic>
      <xdr:nvPicPr>
        <xdr:cNvPr id="4" name="3 Imagen" descr="SIG.jpg"/>
        <xdr:cNvPicPr>
          <a:picLocks noChangeAspect="1"/>
        </xdr:cNvPicPr>
      </xdr:nvPicPr>
      <xdr:blipFill>
        <a:blip xmlns:r="http://schemas.openxmlformats.org/officeDocument/2006/relationships" r:embed="rId1" cstate="print"/>
        <a:srcRect/>
        <a:stretch>
          <a:fillRect/>
        </a:stretch>
      </xdr:blipFill>
      <xdr:spPr bwMode="auto">
        <a:xfrm>
          <a:off x="45462825" y="266700"/>
          <a:ext cx="876300" cy="1028700"/>
        </a:xfrm>
        <a:prstGeom prst="rect">
          <a:avLst/>
        </a:prstGeom>
        <a:noFill/>
        <a:ln w="9525">
          <a:noFill/>
          <a:miter lim="800000"/>
          <a:headEnd/>
          <a:tailEnd/>
        </a:ln>
      </xdr:spPr>
    </xdr:pic>
    <xdr:clientData/>
  </xdr:twoCellAnchor>
  <xdr:twoCellAnchor editAs="oneCell">
    <xdr:from>
      <xdr:col>22</xdr:col>
      <xdr:colOff>1047750</xdr:colOff>
      <xdr:row>0</xdr:row>
      <xdr:rowOff>123825</xdr:rowOff>
    </xdr:from>
    <xdr:to>
      <xdr:col>22</xdr:col>
      <xdr:colOff>2076450</xdr:colOff>
      <xdr:row>6</xdr:row>
      <xdr:rowOff>114300</xdr:rowOff>
    </xdr:to>
    <xdr:pic>
      <xdr:nvPicPr>
        <xdr:cNvPr id="5" name="6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17792700" y="123825"/>
          <a:ext cx="102870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276225</xdr:colOff>
      <xdr:row>3</xdr:row>
      <xdr:rowOff>76200</xdr:rowOff>
    </xdr:from>
    <xdr:to>
      <xdr:col>14</xdr:col>
      <xdr:colOff>180975</xdr:colOff>
      <xdr:row>8</xdr:row>
      <xdr:rowOff>76200</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12420600" y="533400"/>
          <a:ext cx="990600" cy="771525"/>
        </a:xfrm>
        <a:prstGeom prst="rect">
          <a:avLst/>
        </a:prstGeom>
        <a:noFill/>
        <a:ln w="9525">
          <a:noFill/>
          <a:miter lim="800000"/>
          <a:headEnd/>
          <a:tailEnd/>
        </a:ln>
      </xdr:spPr>
    </xdr:pic>
    <xdr:clientData/>
  </xdr:twoCellAnchor>
  <xdr:twoCellAnchor editAs="oneCell">
    <xdr:from>
      <xdr:col>0</xdr:col>
      <xdr:colOff>495300</xdr:colOff>
      <xdr:row>1</xdr:row>
      <xdr:rowOff>38100</xdr:rowOff>
    </xdr:from>
    <xdr:to>
      <xdr:col>2</xdr:col>
      <xdr:colOff>238125</xdr:colOff>
      <xdr:row>7</xdr:row>
      <xdr:rowOff>57150</xdr:rowOff>
    </xdr:to>
    <xdr:pic>
      <xdr:nvPicPr>
        <xdr:cNvPr id="3" name="10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495300" y="190500"/>
          <a:ext cx="809625" cy="933450"/>
        </a:xfrm>
        <a:prstGeom prst="rect">
          <a:avLst/>
        </a:prstGeom>
        <a:noFill/>
        <a:ln w="9525">
          <a:noFill/>
          <a:miter lim="800000"/>
          <a:headEnd/>
          <a:tailEnd/>
        </a:ln>
      </xdr:spPr>
    </xdr:pic>
    <xdr:clientData/>
  </xdr:twoCellAnchor>
  <xdr:twoCellAnchor editAs="oneCell">
    <xdr:from>
      <xdr:col>48</xdr:col>
      <xdr:colOff>847725</xdr:colOff>
      <xdr:row>1</xdr:row>
      <xdr:rowOff>9525</xdr:rowOff>
    </xdr:from>
    <xdr:to>
      <xdr:col>48</xdr:col>
      <xdr:colOff>0</xdr:colOff>
      <xdr:row>7</xdr:row>
      <xdr:rowOff>114300</xdr:rowOff>
    </xdr:to>
    <xdr:pic>
      <xdr:nvPicPr>
        <xdr:cNvPr id="4" name="3 Imagen" descr="SIG.jpg"/>
        <xdr:cNvPicPr>
          <a:picLocks noChangeAspect="1"/>
        </xdr:cNvPicPr>
      </xdr:nvPicPr>
      <xdr:blipFill>
        <a:blip xmlns:r="http://schemas.openxmlformats.org/officeDocument/2006/relationships" r:embed="rId1"/>
        <a:srcRect/>
        <a:stretch>
          <a:fillRect/>
        </a:stretch>
      </xdr:blipFill>
      <xdr:spPr bwMode="auto">
        <a:xfrm>
          <a:off x="50568225" y="161925"/>
          <a:ext cx="0" cy="1019175"/>
        </a:xfrm>
        <a:prstGeom prst="rect">
          <a:avLst/>
        </a:prstGeom>
        <a:noFill/>
        <a:ln w="9525">
          <a:noFill/>
          <a:miter lim="800000"/>
          <a:headEnd/>
          <a:tailEnd/>
        </a:ln>
      </xdr:spPr>
    </xdr:pic>
    <xdr:clientData/>
  </xdr:twoCellAnchor>
  <xdr:twoCellAnchor editAs="oneCell">
    <xdr:from>
      <xdr:col>15</xdr:col>
      <xdr:colOff>495300</xdr:colOff>
      <xdr:row>1</xdr:row>
      <xdr:rowOff>180975</xdr:rowOff>
    </xdr:from>
    <xdr:to>
      <xdr:col>16</xdr:col>
      <xdr:colOff>438150</xdr:colOff>
      <xdr:row>8</xdr:row>
      <xdr:rowOff>57150</xdr:rowOff>
    </xdr:to>
    <xdr:pic>
      <xdr:nvPicPr>
        <xdr:cNvPr id="5" name="12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14992350" y="304800"/>
          <a:ext cx="923925" cy="981075"/>
        </a:xfrm>
        <a:prstGeom prst="rect">
          <a:avLst/>
        </a:prstGeom>
        <a:noFill/>
        <a:ln w="9525">
          <a:noFill/>
          <a:miter lim="800000"/>
          <a:headEnd/>
          <a:tailEnd/>
        </a:ln>
      </xdr:spPr>
    </xdr:pic>
    <xdr:clientData/>
  </xdr:twoCellAnchor>
  <xdr:twoCellAnchor editAs="oneCell">
    <xdr:from>
      <xdr:col>31</xdr:col>
      <xdr:colOff>438150</xdr:colOff>
      <xdr:row>2</xdr:row>
      <xdr:rowOff>104775</xdr:rowOff>
    </xdr:from>
    <xdr:to>
      <xdr:col>32</xdr:col>
      <xdr:colOff>752475</xdr:colOff>
      <xdr:row>7</xdr:row>
      <xdr:rowOff>104775</xdr:rowOff>
    </xdr:to>
    <xdr:pic>
      <xdr:nvPicPr>
        <xdr:cNvPr id="6" name="3 Imagen" descr="SIG.jpg"/>
        <xdr:cNvPicPr>
          <a:picLocks noChangeAspect="1"/>
        </xdr:cNvPicPr>
      </xdr:nvPicPr>
      <xdr:blipFill>
        <a:blip xmlns:r="http://schemas.openxmlformats.org/officeDocument/2006/relationships" r:embed="rId1" cstate="print"/>
        <a:srcRect/>
        <a:stretch>
          <a:fillRect/>
        </a:stretch>
      </xdr:blipFill>
      <xdr:spPr bwMode="auto">
        <a:xfrm>
          <a:off x="35880675" y="409575"/>
          <a:ext cx="962025" cy="762000"/>
        </a:xfrm>
        <a:prstGeom prst="rect">
          <a:avLst/>
        </a:prstGeom>
        <a:noFill/>
        <a:ln w="9525">
          <a:noFill/>
          <a:miter lim="800000"/>
          <a:headEnd/>
          <a:tailEnd/>
        </a:ln>
      </xdr:spPr>
    </xdr:pic>
    <xdr:clientData/>
  </xdr:twoCellAnchor>
  <xdr:twoCellAnchor editAs="oneCell">
    <xdr:from>
      <xdr:col>33</xdr:col>
      <xdr:colOff>809625</xdr:colOff>
      <xdr:row>1</xdr:row>
      <xdr:rowOff>76200</xdr:rowOff>
    </xdr:from>
    <xdr:to>
      <xdr:col>35</xdr:col>
      <xdr:colOff>57150</xdr:colOff>
      <xdr:row>7</xdr:row>
      <xdr:rowOff>142875</xdr:rowOff>
    </xdr:to>
    <xdr:pic>
      <xdr:nvPicPr>
        <xdr:cNvPr id="7" name="15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37947600" y="228600"/>
          <a:ext cx="942975" cy="981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1.%20Direccion%20Planeacion%20y%20Sistemas\SEGUIMIENTO%20PROYECTOS%202015\SEGUIMIENTO%20JULIO%202015\Seguimiento%20948%20julio%202015%20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mmadrid\AppData\Local\Microsoft\Windows\Temporary%20Internet%20Files\Content.Outlook\SHOKXKKR\EJECUCIONES%20OCTUBRE%2031%202014%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sheetName val="Actividades"/>
      <sheetName val="99-METROPOLITANO"/>
    </sheetNames>
    <sheetDataSet>
      <sheetData sheetId="0"/>
      <sheetData sheetId="1"/>
      <sheetData sheetId="2">
        <row r="14">
          <cell r="N14">
            <v>847968000</v>
          </cell>
          <cell r="O14">
            <v>847968000</v>
          </cell>
          <cell r="P14">
            <v>680402939</v>
          </cell>
          <cell r="Q14">
            <v>170712733</v>
          </cell>
          <cell r="R14">
            <v>159229963</v>
          </cell>
          <cell r="S14">
            <v>102596421</v>
          </cell>
        </row>
        <row r="30">
          <cell r="N30">
            <v>230000000</v>
          </cell>
          <cell r="O30">
            <v>230000000</v>
          </cell>
          <cell r="P30">
            <v>0</v>
          </cell>
          <cell r="Q30">
            <v>0</v>
          </cell>
          <cell r="R30">
            <v>165144824</v>
          </cell>
          <cell r="S30">
            <v>62063480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ASTOS VIGENCIA"/>
      <sheetName val="FUENTES VIGENCIA"/>
      <sheetName val="RESERVAS GASTOS"/>
    </sheetNames>
    <sheetDataSet>
      <sheetData sheetId="0">
        <row r="1079">
          <cell r="E1079">
            <v>1376000000</v>
          </cell>
          <cell r="J1079">
            <v>706735657</v>
          </cell>
          <cell r="L1079">
            <v>457025681</v>
          </cell>
          <cell r="O1079">
            <v>245261333</v>
          </cell>
        </row>
      </sheetData>
      <sheetData sheetId="1"/>
      <sheetData sheetId="2">
        <row r="577">
          <cell r="H577">
            <v>462429600</v>
          </cell>
          <cell r="J577">
            <v>323590388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1:BW324"/>
  <sheetViews>
    <sheetView showGridLines="0" topLeftCell="H10" zoomScaleNormal="100" workbookViewId="0">
      <selection activeCell="S16" sqref="S16:S31"/>
    </sheetView>
  </sheetViews>
  <sheetFormatPr baseColWidth="10" defaultRowHeight="15"/>
  <cols>
    <col min="1" max="1" width="8.28515625" style="4" hidden="1" customWidth="1"/>
    <col min="2" max="2" width="6.140625" style="4" hidden="1" customWidth="1"/>
    <col min="3" max="3" width="6.5703125" style="4" hidden="1" customWidth="1"/>
    <col min="4" max="4" width="5.5703125" style="4" hidden="1" customWidth="1"/>
    <col min="5" max="5" width="6.7109375" style="4" hidden="1" customWidth="1"/>
    <col min="6" max="6" width="7" style="4" hidden="1" customWidth="1"/>
    <col min="7" max="7" width="13" style="4" hidden="1" customWidth="1"/>
    <col min="8" max="8" width="9.28515625" style="5" customWidth="1"/>
    <col min="9" max="9" width="40.7109375" style="10" customWidth="1"/>
    <col min="10" max="12" width="7.5703125" style="5" customWidth="1"/>
    <col min="13" max="13" width="16.5703125" style="5" customWidth="1"/>
    <col min="14" max="14" width="14.42578125" style="5" customWidth="1"/>
    <col min="15" max="15" width="11.7109375" style="5" customWidth="1"/>
    <col min="16" max="16" width="12.5703125" style="5" customWidth="1"/>
    <col min="17" max="17" width="23.5703125" style="4" customWidth="1"/>
    <col min="18" max="18" width="24.28515625" style="4" customWidth="1"/>
    <col min="19" max="19" width="21.85546875" style="4" customWidth="1"/>
    <col min="20" max="20" width="19.7109375" style="4" customWidth="1"/>
    <col min="21" max="22" width="16.85546875" style="4" customWidth="1"/>
    <col min="23" max="27" width="50.7109375" style="4" customWidth="1"/>
    <col min="28" max="28" width="35.28515625" style="4" customWidth="1"/>
    <col min="29" max="44" width="10.7109375" style="4" customWidth="1"/>
    <col min="45" max="48" width="11.42578125" style="4"/>
    <col min="49" max="50" width="14.85546875" style="225" customWidth="1"/>
    <col min="51" max="51" width="14.42578125" style="225" customWidth="1"/>
    <col min="52" max="52" width="18" style="225" customWidth="1"/>
    <col min="53" max="54" width="14" style="225" customWidth="1"/>
    <col min="55" max="57" width="11.42578125" style="4"/>
    <col min="58" max="75" width="11.42578125" style="5"/>
    <col min="76" max="256" width="11.42578125" style="4"/>
    <col min="257" max="263" width="0" style="4" hidden="1" customWidth="1"/>
    <col min="264" max="264" width="9.28515625" style="4" customWidth="1"/>
    <col min="265" max="265" width="40.7109375" style="4" customWidth="1"/>
    <col min="266" max="268" width="7.5703125" style="4" customWidth="1"/>
    <col min="269" max="269" width="16.5703125" style="4" customWidth="1"/>
    <col min="270" max="270" width="14.42578125" style="4" customWidth="1"/>
    <col min="271" max="271" width="11.7109375" style="4" customWidth="1"/>
    <col min="272" max="272" width="12.5703125" style="4" customWidth="1"/>
    <col min="273" max="273" width="23.5703125" style="4" customWidth="1"/>
    <col min="274" max="274" width="24.28515625" style="4" customWidth="1"/>
    <col min="275" max="275" width="21.85546875" style="4" customWidth="1"/>
    <col min="276" max="276" width="19.7109375" style="4" customWidth="1"/>
    <col min="277" max="278" width="16.85546875" style="4" customWidth="1"/>
    <col min="279" max="283" width="50.7109375" style="4" customWidth="1"/>
    <col min="284" max="284" width="35.28515625" style="4" customWidth="1"/>
    <col min="285" max="300" width="10.7109375" style="4" customWidth="1"/>
    <col min="301" max="304" width="11.42578125" style="4"/>
    <col min="305" max="306" width="14.85546875" style="4" customWidth="1"/>
    <col min="307" max="307" width="14.42578125" style="4" customWidth="1"/>
    <col min="308" max="308" width="18" style="4" customWidth="1"/>
    <col min="309" max="310" width="14" style="4" customWidth="1"/>
    <col min="311" max="512" width="11.42578125" style="4"/>
    <col min="513" max="519" width="0" style="4" hidden="1" customWidth="1"/>
    <col min="520" max="520" width="9.28515625" style="4" customWidth="1"/>
    <col min="521" max="521" width="40.7109375" style="4" customWidth="1"/>
    <col min="522" max="524" width="7.5703125" style="4" customWidth="1"/>
    <col min="525" max="525" width="16.5703125" style="4" customWidth="1"/>
    <col min="526" max="526" width="14.42578125" style="4" customWidth="1"/>
    <col min="527" max="527" width="11.7109375" style="4" customWidth="1"/>
    <col min="528" max="528" width="12.5703125" style="4" customWidth="1"/>
    <col min="529" max="529" width="23.5703125" style="4" customWidth="1"/>
    <col min="530" max="530" width="24.28515625" style="4" customWidth="1"/>
    <col min="531" max="531" width="21.85546875" style="4" customWidth="1"/>
    <col min="532" max="532" width="19.7109375" style="4" customWidth="1"/>
    <col min="533" max="534" width="16.85546875" style="4" customWidth="1"/>
    <col min="535" max="539" width="50.7109375" style="4" customWidth="1"/>
    <col min="540" max="540" width="35.28515625" style="4" customWidth="1"/>
    <col min="541" max="556" width="10.7109375" style="4" customWidth="1"/>
    <col min="557" max="560" width="11.42578125" style="4"/>
    <col min="561" max="562" width="14.85546875" style="4" customWidth="1"/>
    <col min="563" max="563" width="14.42578125" style="4" customWidth="1"/>
    <col min="564" max="564" width="18" style="4" customWidth="1"/>
    <col min="565" max="566" width="14" style="4" customWidth="1"/>
    <col min="567" max="768" width="11.42578125" style="4"/>
    <col min="769" max="775" width="0" style="4" hidden="1" customWidth="1"/>
    <col min="776" max="776" width="9.28515625" style="4" customWidth="1"/>
    <col min="777" max="777" width="40.7109375" style="4" customWidth="1"/>
    <col min="778" max="780" width="7.5703125" style="4" customWidth="1"/>
    <col min="781" max="781" width="16.5703125" style="4" customWidth="1"/>
    <col min="782" max="782" width="14.42578125" style="4" customWidth="1"/>
    <col min="783" max="783" width="11.7109375" style="4" customWidth="1"/>
    <col min="784" max="784" width="12.5703125" style="4" customWidth="1"/>
    <col min="785" max="785" width="23.5703125" style="4" customWidth="1"/>
    <col min="786" max="786" width="24.28515625" style="4" customWidth="1"/>
    <col min="787" max="787" width="21.85546875" style="4" customWidth="1"/>
    <col min="788" max="788" width="19.7109375" style="4" customWidth="1"/>
    <col min="789" max="790" width="16.85546875" style="4" customWidth="1"/>
    <col min="791" max="795" width="50.7109375" style="4" customWidth="1"/>
    <col min="796" max="796" width="35.28515625" style="4" customWidth="1"/>
    <col min="797" max="812" width="10.7109375" style="4" customWidth="1"/>
    <col min="813" max="816" width="11.42578125" style="4"/>
    <col min="817" max="818" width="14.85546875" style="4" customWidth="1"/>
    <col min="819" max="819" width="14.42578125" style="4" customWidth="1"/>
    <col min="820" max="820" width="18" style="4" customWidth="1"/>
    <col min="821" max="822" width="14" style="4" customWidth="1"/>
    <col min="823" max="1024" width="11.42578125" style="4"/>
    <col min="1025" max="1031" width="0" style="4" hidden="1" customWidth="1"/>
    <col min="1032" max="1032" width="9.28515625" style="4" customWidth="1"/>
    <col min="1033" max="1033" width="40.7109375" style="4" customWidth="1"/>
    <col min="1034" max="1036" width="7.5703125" style="4" customWidth="1"/>
    <col min="1037" max="1037" width="16.5703125" style="4" customWidth="1"/>
    <col min="1038" max="1038" width="14.42578125" style="4" customWidth="1"/>
    <col min="1039" max="1039" width="11.7109375" style="4" customWidth="1"/>
    <col min="1040" max="1040" width="12.5703125" style="4" customWidth="1"/>
    <col min="1041" max="1041" width="23.5703125" style="4" customWidth="1"/>
    <col min="1042" max="1042" width="24.28515625" style="4" customWidth="1"/>
    <col min="1043" max="1043" width="21.85546875" style="4" customWidth="1"/>
    <col min="1044" max="1044" width="19.7109375" style="4" customWidth="1"/>
    <col min="1045" max="1046" width="16.85546875" style="4" customWidth="1"/>
    <col min="1047" max="1051" width="50.7109375" style="4" customWidth="1"/>
    <col min="1052" max="1052" width="35.28515625" style="4" customWidth="1"/>
    <col min="1053" max="1068" width="10.7109375" style="4" customWidth="1"/>
    <col min="1069" max="1072" width="11.42578125" style="4"/>
    <col min="1073" max="1074" width="14.85546875" style="4" customWidth="1"/>
    <col min="1075" max="1075" width="14.42578125" style="4" customWidth="1"/>
    <col min="1076" max="1076" width="18" style="4" customWidth="1"/>
    <col min="1077" max="1078" width="14" style="4" customWidth="1"/>
    <col min="1079" max="1280" width="11.42578125" style="4"/>
    <col min="1281" max="1287" width="0" style="4" hidden="1" customWidth="1"/>
    <col min="1288" max="1288" width="9.28515625" style="4" customWidth="1"/>
    <col min="1289" max="1289" width="40.7109375" style="4" customWidth="1"/>
    <col min="1290" max="1292" width="7.5703125" style="4" customWidth="1"/>
    <col min="1293" max="1293" width="16.5703125" style="4" customWidth="1"/>
    <col min="1294" max="1294" width="14.42578125" style="4" customWidth="1"/>
    <col min="1295" max="1295" width="11.7109375" style="4" customWidth="1"/>
    <col min="1296" max="1296" width="12.5703125" style="4" customWidth="1"/>
    <col min="1297" max="1297" width="23.5703125" style="4" customWidth="1"/>
    <col min="1298" max="1298" width="24.28515625" style="4" customWidth="1"/>
    <col min="1299" max="1299" width="21.85546875" style="4" customWidth="1"/>
    <col min="1300" max="1300" width="19.7109375" style="4" customWidth="1"/>
    <col min="1301" max="1302" width="16.85546875" style="4" customWidth="1"/>
    <col min="1303" max="1307" width="50.7109375" style="4" customWidth="1"/>
    <col min="1308" max="1308" width="35.28515625" style="4" customWidth="1"/>
    <col min="1309" max="1324" width="10.7109375" style="4" customWidth="1"/>
    <col min="1325" max="1328" width="11.42578125" style="4"/>
    <col min="1329" max="1330" width="14.85546875" style="4" customWidth="1"/>
    <col min="1331" max="1331" width="14.42578125" style="4" customWidth="1"/>
    <col min="1332" max="1332" width="18" style="4" customWidth="1"/>
    <col min="1333" max="1334" width="14" style="4" customWidth="1"/>
    <col min="1335" max="1536" width="11.42578125" style="4"/>
    <col min="1537" max="1543" width="0" style="4" hidden="1" customWidth="1"/>
    <col min="1544" max="1544" width="9.28515625" style="4" customWidth="1"/>
    <col min="1545" max="1545" width="40.7109375" style="4" customWidth="1"/>
    <col min="1546" max="1548" width="7.5703125" style="4" customWidth="1"/>
    <col min="1549" max="1549" width="16.5703125" style="4" customWidth="1"/>
    <col min="1550" max="1550" width="14.42578125" style="4" customWidth="1"/>
    <col min="1551" max="1551" width="11.7109375" style="4" customWidth="1"/>
    <col min="1552" max="1552" width="12.5703125" style="4" customWidth="1"/>
    <col min="1553" max="1553" width="23.5703125" style="4" customWidth="1"/>
    <col min="1554" max="1554" width="24.28515625" style="4" customWidth="1"/>
    <col min="1555" max="1555" width="21.85546875" style="4" customWidth="1"/>
    <col min="1556" max="1556" width="19.7109375" style="4" customWidth="1"/>
    <col min="1557" max="1558" width="16.85546875" style="4" customWidth="1"/>
    <col min="1559" max="1563" width="50.7109375" style="4" customWidth="1"/>
    <col min="1564" max="1564" width="35.28515625" style="4" customWidth="1"/>
    <col min="1565" max="1580" width="10.7109375" style="4" customWidth="1"/>
    <col min="1581" max="1584" width="11.42578125" style="4"/>
    <col min="1585" max="1586" width="14.85546875" style="4" customWidth="1"/>
    <col min="1587" max="1587" width="14.42578125" style="4" customWidth="1"/>
    <col min="1588" max="1588" width="18" style="4" customWidth="1"/>
    <col min="1589" max="1590" width="14" style="4" customWidth="1"/>
    <col min="1591" max="1792" width="11.42578125" style="4"/>
    <col min="1793" max="1799" width="0" style="4" hidden="1" customWidth="1"/>
    <col min="1800" max="1800" width="9.28515625" style="4" customWidth="1"/>
    <col min="1801" max="1801" width="40.7109375" style="4" customWidth="1"/>
    <col min="1802" max="1804" width="7.5703125" style="4" customWidth="1"/>
    <col min="1805" max="1805" width="16.5703125" style="4" customWidth="1"/>
    <col min="1806" max="1806" width="14.42578125" style="4" customWidth="1"/>
    <col min="1807" max="1807" width="11.7109375" style="4" customWidth="1"/>
    <col min="1808" max="1808" width="12.5703125" style="4" customWidth="1"/>
    <col min="1809" max="1809" width="23.5703125" style="4" customWidth="1"/>
    <col min="1810" max="1810" width="24.28515625" style="4" customWidth="1"/>
    <col min="1811" max="1811" width="21.85546875" style="4" customWidth="1"/>
    <col min="1812" max="1812" width="19.7109375" style="4" customWidth="1"/>
    <col min="1813" max="1814" width="16.85546875" style="4" customWidth="1"/>
    <col min="1815" max="1819" width="50.7109375" style="4" customWidth="1"/>
    <col min="1820" max="1820" width="35.28515625" style="4" customWidth="1"/>
    <col min="1821" max="1836" width="10.7109375" style="4" customWidth="1"/>
    <col min="1837" max="1840" width="11.42578125" style="4"/>
    <col min="1841" max="1842" width="14.85546875" style="4" customWidth="1"/>
    <col min="1843" max="1843" width="14.42578125" style="4" customWidth="1"/>
    <col min="1844" max="1844" width="18" style="4" customWidth="1"/>
    <col min="1845" max="1846" width="14" style="4" customWidth="1"/>
    <col min="1847" max="2048" width="11.42578125" style="4"/>
    <col min="2049" max="2055" width="0" style="4" hidden="1" customWidth="1"/>
    <col min="2056" max="2056" width="9.28515625" style="4" customWidth="1"/>
    <col min="2057" max="2057" width="40.7109375" style="4" customWidth="1"/>
    <col min="2058" max="2060" width="7.5703125" style="4" customWidth="1"/>
    <col min="2061" max="2061" width="16.5703125" style="4" customWidth="1"/>
    <col min="2062" max="2062" width="14.42578125" style="4" customWidth="1"/>
    <col min="2063" max="2063" width="11.7109375" style="4" customWidth="1"/>
    <col min="2064" max="2064" width="12.5703125" style="4" customWidth="1"/>
    <col min="2065" max="2065" width="23.5703125" style="4" customWidth="1"/>
    <col min="2066" max="2066" width="24.28515625" style="4" customWidth="1"/>
    <col min="2067" max="2067" width="21.85546875" style="4" customWidth="1"/>
    <col min="2068" max="2068" width="19.7109375" style="4" customWidth="1"/>
    <col min="2069" max="2070" width="16.85546875" style="4" customWidth="1"/>
    <col min="2071" max="2075" width="50.7109375" style="4" customWidth="1"/>
    <col min="2076" max="2076" width="35.28515625" style="4" customWidth="1"/>
    <col min="2077" max="2092" width="10.7109375" style="4" customWidth="1"/>
    <col min="2093" max="2096" width="11.42578125" style="4"/>
    <col min="2097" max="2098" width="14.85546875" style="4" customWidth="1"/>
    <col min="2099" max="2099" width="14.42578125" style="4" customWidth="1"/>
    <col min="2100" max="2100" width="18" style="4" customWidth="1"/>
    <col min="2101" max="2102" width="14" style="4" customWidth="1"/>
    <col min="2103" max="2304" width="11.42578125" style="4"/>
    <col min="2305" max="2311" width="0" style="4" hidden="1" customWidth="1"/>
    <col min="2312" max="2312" width="9.28515625" style="4" customWidth="1"/>
    <col min="2313" max="2313" width="40.7109375" style="4" customWidth="1"/>
    <col min="2314" max="2316" width="7.5703125" style="4" customWidth="1"/>
    <col min="2317" max="2317" width="16.5703125" style="4" customWidth="1"/>
    <col min="2318" max="2318" width="14.42578125" style="4" customWidth="1"/>
    <col min="2319" max="2319" width="11.7109375" style="4" customWidth="1"/>
    <col min="2320" max="2320" width="12.5703125" style="4" customWidth="1"/>
    <col min="2321" max="2321" width="23.5703125" style="4" customWidth="1"/>
    <col min="2322" max="2322" width="24.28515625" style="4" customWidth="1"/>
    <col min="2323" max="2323" width="21.85546875" style="4" customWidth="1"/>
    <col min="2324" max="2324" width="19.7109375" style="4" customWidth="1"/>
    <col min="2325" max="2326" width="16.85546875" style="4" customWidth="1"/>
    <col min="2327" max="2331" width="50.7109375" style="4" customWidth="1"/>
    <col min="2332" max="2332" width="35.28515625" style="4" customWidth="1"/>
    <col min="2333" max="2348" width="10.7109375" style="4" customWidth="1"/>
    <col min="2349" max="2352" width="11.42578125" style="4"/>
    <col min="2353" max="2354" width="14.85546875" style="4" customWidth="1"/>
    <col min="2355" max="2355" width="14.42578125" style="4" customWidth="1"/>
    <col min="2356" max="2356" width="18" style="4" customWidth="1"/>
    <col min="2357" max="2358" width="14" style="4" customWidth="1"/>
    <col min="2359" max="2560" width="11.42578125" style="4"/>
    <col min="2561" max="2567" width="0" style="4" hidden="1" customWidth="1"/>
    <col min="2568" max="2568" width="9.28515625" style="4" customWidth="1"/>
    <col min="2569" max="2569" width="40.7109375" style="4" customWidth="1"/>
    <col min="2570" max="2572" width="7.5703125" style="4" customWidth="1"/>
    <col min="2573" max="2573" width="16.5703125" style="4" customWidth="1"/>
    <col min="2574" max="2574" width="14.42578125" style="4" customWidth="1"/>
    <col min="2575" max="2575" width="11.7109375" style="4" customWidth="1"/>
    <col min="2576" max="2576" width="12.5703125" style="4" customWidth="1"/>
    <col min="2577" max="2577" width="23.5703125" style="4" customWidth="1"/>
    <col min="2578" max="2578" width="24.28515625" style="4" customWidth="1"/>
    <col min="2579" max="2579" width="21.85546875" style="4" customWidth="1"/>
    <col min="2580" max="2580" width="19.7109375" style="4" customWidth="1"/>
    <col min="2581" max="2582" width="16.85546875" style="4" customWidth="1"/>
    <col min="2583" max="2587" width="50.7109375" style="4" customWidth="1"/>
    <col min="2588" max="2588" width="35.28515625" style="4" customWidth="1"/>
    <col min="2589" max="2604" width="10.7109375" style="4" customWidth="1"/>
    <col min="2605" max="2608" width="11.42578125" style="4"/>
    <col min="2609" max="2610" width="14.85546875" style="4" customWidth="1"/>
    <col min="2611" max="2611" width="14.42578125" style="4" customWidth="1"/>
    <col min="2612" max="2612" width="18" style="4" customWidth="1"/>
    <col min="2613" max="2614" width="14" style="4" customWidth="1"/>
    <col min="2615" max="2816" width="11.42578125" style="4"/>
    <col min="2817" max="2823" width="0" style="4" hidden="1" customWidth="1"/>
    <col min="2824" max="2824" width="9.28515625" style="4" customWidth="1"/>
    <col min="2825" max="2825" width="40.7109375" style="4" customWidth="1"/>
    <col min="2826" max="2828" width="7.5703125" style="4" customWidth="1"/>
    <col min="2829" max="2829" width="16.5703125" style="4" customWidth="1"/>
    <col min="2830" max="2830" width="14.42578125" style="4" customWidth="1"/>
    <col min="2831" max="2831" width="11.7109375" style="4" customWidth="1"/>
    <col min="2832" max="2832" width="12.5703125" style="4" customWidth="1"/>
    <col min="2833" max="2833" width="23.5703125" style="4" customWidth="1"/>
    <col min="2834" max="2834" width="24.28515625" style="4" customWidth="1"/>
    <col min="2835" max="2835" width="21.85546875" style="4" customWidth="1"/>
    <col min="2836" max="2836" width="19.7109375" style="4" customWidth="1"/>
    <col min="2837" max="2838" width="16.85546875" style="4" customWidth="1"/>
    <col min="2839" max="2843" width="50.7109375" style="4" customWidth="1"/>
    <col min="2844" max="2844" width="35.28515625" style="4" customWidth="1"/>
    <col min="2845" max="2860" width="10.7109375" style="4" customWidth="1"/>
    <col min="2861" max="2864" width="11.42578125" style="4"/>
    <col min="2865" max="2866" width="14.85546875" style="4" customWidth="1"/>
    <col min="2867" max="2867" width="14.42578125" style="4" customWidth="1"/>
    <col min="2868" max="2868" width="18" style="4" customWidth="1"/>
    <col min="2869" max="2870" width="14" style="4" customWidth="1"/>
    <col min="2871" max="3072" width="11.42578125" style="4"/>
    <col min="3073" max="3079" width="0" style="4" hidden="1" customWidth="1"/>
    <col min="3080" max="3080" width="9.28515625" style="4" customWidth="1"/>
    <col min="3081" max="3081" width="40.7109375" style="4" customWidth="1"/>
    <col min="3082" max="3084" width="7.5703125" style="4" customWidth="1"/>
    <col min="3085" max="3085" width="16.5703125" style="4" customWidth="1"/>
    <col min="3086" max="3086" width="14.42578125" style="4" customWidth="1"/>
    <col min="3087" max="3087" width="11.7109375" style="4" customWidth="1"/>
    <col min="3088" max="3088" width="12.5703125" style="4" customWidth="1"/>
    <col min="3089" max="3089" width="23.5703125" style="4" customWidth="1"/>
    <col min="3090" max="3090" width="24.28515625" style="4" customWidth="1"/>
    <col min="3091" max="3091" width="21.85546875" style="4" customWidth="1"/>
    <col min="3092" max="3092" width="19.7109375" style="4" customWidth="1"/>
    <col min="3093" max="3094" width="16.85546875" style="4" customWidth="1"/>
    <col min="3095" max="3099" width="50.7109375" style="4" customWidth="1"/>
    <col min="3100" max="3100" width="35.28515625" style="4" customWidth="1"/>
    <col min="3101" max="3116" width="10.7109375" style="4" customWidth="1"/>
    <col min="3117" max="3120" width="11.42578125" style="4"/>
    <col min="3121" max="3122" width="14.85546875" style="4" customWidth="1"/>
    <col min="3123" max="3123" width="14.42578125" style="4" customWidth="1"/>
    <col min="3124" max="3124" width="18" style="4" customWidth="1"/>
    <col min="3125" max="3126" width="14" style="4" customWidth="1"/>
    <col min="3127" max="3328" width="11.42578125" style="4"/>
    <col min="3329" max="3335" width="0" style="4" hidden="1" customWidth="1"/>
    <col min="3336" max="3336" width="9.28515625" style="4" customWidth="1"/>
    <col min="3337" max="3337" width="40.7109375" style="4" customWidth="1"/>
    <col min="3338" max="3340" width="7.5703125" style="4" customWidth="1"/>
    <col min="3341" max="3341" width="16.5703125" style="4" customWidth="1"/>
    <col min="3342" max="3342" width="14.42578125" style="4" customWidth="1"/>
    <col min="3343" max="3343" width="11.7109375" style="4" customWidth="1"/>
    <col min="3344" max="3344" width="12.5703125" style="4" customWidth="1"/>
    <col min="3345" max="3345" width="23.5703125" style="4" customWidth="1"/>
    <col min="3346" max="3346" width="24.28515625" style="4" customWidth="1"/>
    <col min="3347" max="3347" width="21.85546875" style="4" customWidth="1"/>
    <col min="3348" max="3348" width="19.7109375" style="4" customWidth="1"/>
    <col min="3349" max="3350" width="16.85546875" style="4" customWidth="1"/>
    <col min="3351" max="3355" width="50.7109375" style="4" customWidth="1"/>
    <col min="3356" max="3356" width="35.28515625" style="4" customWidth="1"/>
    <col min="3357" max="3372" width="10.7109375" style="4" customWidth="1"/>
    <col min="3373" max="3376" width="11.42578125" style="4"/>
    <col min="3377" max="3378" width="14.85546875" style="4" customWidth="1"/>
    <col min="3379" max="3379" width="14.42578125" style="4" customWidth="1"/>
    <col min="3380" max="3380" width="18" style="4" customWidth="1"/>
    <col min="3381" max="3382" width="14" style="4" customWidth="1"/>
    <col min="3383" max="3584" width="11.42578125" style="4"/>
    <col min="3585" max="3591" width="0" style="4" hidden="1" customWidth="1"/>
    <col min="3592" max="3592" width="9.28515625" style="4" customWidth="1"/>
    <col min="3593" max="3593" width="40.7109375" style="4" customWidth="1"/>
    <col min="3594" max="3596" width="7.5703125" style="4" customWidth="1"/>
    <col min="3597" max="3597" width="16.5703125" style="4" customWidth="1"/>
    <col min="3598" max="3598" width="14.42578125" style="4" customWidth="1"/>
    <col min="3599" max="3599" width="11.7109375" style="4" customWidth="1"/>
    <col min="3600" max="3600" width="12.5703125" style="4" customWidth="1"/>
    <col min="3601" max="3601" width="23.5703125" style="4" customWidth="1"/>
    <col min="3602" max="3602" width="24.28515625" style="4" customWidth="1"/>
    <col min="3603" max="3603" width="21.85546875" style="4" customWidth="1"/>
    <col min="3604" max="3604" width="19.7109375" style="4" customWidth="1"/>
    <col min="3605" max="3606" width="16.85546875" style="4" customWidth="1"/>
    <col min="3607" max="3611" width="50.7109375" style="4" customWidth="1"/>
    <col min="3612" max="3612" width="35.28515625" style="4" customWidth="1"/>
    <col min="3613" max="3628" width="10.7109375" style="4" customWidth="1"/>
    <col min="3629" max="3632" width="11.42578125" style="4"/>
    <col min="3633" max="3634" width="14.85546875" style="4" customWidth="1"/>
    <col min="3635" max="3635" width="14.42578125" style="4" customWidth="1"/>
    <col min="3636" max="3636" width="18" style="4" customWidth="1"/>
    <col min="3637" max="3638" width="14" style="4" customWidth="1"/>
    <col min="3639" max="3840" width="11.42578125" style="4"/>
    <col min="3841" max="3847" width="0" style="4" hidden="1" customWidth="1"/>
    <col min="3848" max="3848" width="9.28515625" style="4" customWidth="1"/>
    <col min="3849" max="3849" width="40.7109375" style="4" customWidth="1"/>
    <col min="3850" max="3852" width="7.5703125" style="4" customWidth="1"/>
    <col min="3853" max="3853" width="16.5703125" style="4" customWidth="1"/>
    <col min="3854" max="3854" width="14.42578125" style="4" customWidth="1"/>
    <col min="3855" max="3855" width="11.7109375" style="4" customWidth="1"/>
    <col min="3856" max="3856" width="12.5703125" style="4" customWidth="1"/>
    <col min="3857" max="3857" width="23.5703125" style="4" customWidth="1"/>
    <col min="3858" max="3858" width="24.28515625" style="4" customWidth="1"/>
    <col min="3859" max="3859" width="21.85546875" style="4" customWidth="1"/>
    <col min="3860" max="3860" width="19.7109375" style="4" customWidth="1"/>
    <col min="3861" max="3862" width="16.85546875" style="4" customWidth="1"/>
    <col min="3863" max="3867" width="50.7109375" style="4" customWidth="1"/>
    <col min="3868" max="3868" width="35.28515625" style="4" customWidth="1"/>
    <col min="3869" max="3884" width="10.7109375" style="4" customWidth="1"/>
    <col min="3885" max="3888" width="11.42578125" style="4"/>
    <col min="3889" max="3890" width="14.85546875" style="4" customWidth="1"/>
    <col min="3891" max="3891" width="14.42578125" style="4" customWidth="1"/>
    <col min="3892" max="3892" width="18" style="4" customWidth="1"/>
    <col min="3893" max="3894" width="14" style="4" customWidth="1"/>
    <col min="3895" max="4096" width="11.42578125" style="4"/>
    <col min="4097" max="4103" width="0" style="4" hidden="1" customWidth="1"/>
    <col min="4104" max="4104" width="9.28515625" style="4" customWidth="1"/>
    <col min="4105" max="4105" width="40.7109375" style="4" customWidth="1"/>
    <col min="4106" max="4108" width="7.5703125" style="4" customWidth="1"/>
    <col min="4109" max="4109" width="16.5703125" style="4" customWidth="1"/>
    <col min="4110" max="4110" width="14.42578125" style="4" customWidth="1"/>
    <col min="4111" max="4111" width="11.7109375" style="4" customWidth="1"/>
    <col min="4112" max="4112" width="12.5703125" style="4" customWidth="1"/>
    <col min="4113" max="4113" width="23.5703125" style="4" customWidth="1"/>
    <col min="4114" max="4114" width="24.28515625" style="4" customWidth="1"/>
    <col min="4115" max="4115" width="21.85546875" style="4" customWidth="1"/>
    <col min="4116" max="4116" width="19.7109375" style="4" customWidth="1"/>
    <col min="4117" max="4118" width="16.85546875" style="4" customWidth="1"/>
    <col min="4119" max="4123" width="50.7109375" style="4" customWidth="1"/>
    <col min="4124" max="4124" width="35.28515625" style="4" customWidth="1"/>
    <col min="4125" max="4140" width="10.7109375" style="4" customWidth="1"/>
    <col min="4141" max="4144" width="11.42578125" style="4"/>
    <col min="4145" max="4146" width="14.85546875" style="4" customWidth="1"/>
    <col min="4147" max="4147" width="14.42578125" style="4" customWidth="1"/>
    <col min="4148" max="4148" width="18" style="4" customWidth="1"/>
    <col min="4149" max="4150" width="14" style="4" customWidth="1"/>
    <col min="4151" max="4352" width="11.42578125" style="4"/>
    <col min="4353" max="4359" width="0" style="4" hidden="1" customWidth="1"/>
    <col min="4360" max="4360" width="9.28515625" style="4" customWidth="1"/>
    <col min="4361" max="4361" width="40.7109375" style="4" customWidth="1"/>
    <col min="4362" max="4364" width="7.5703125" style="4" customWidth="1"/>
    <col min="4365" max="4365" width="16.5703125" style="4" customWidth="1"/>
    <col min="4366" max="4366" width="14.42578125" style="4" customWidth="1"/>
    <col min="4367" max="4367" width="11.7109375" style="4" customWidth="1"/>
    <col min="4368" max="4368" width="12.5703125" style="4" customWidth="1"/>
    <col min="4369" max="4369" width="23.5703125" style="4" customWidth="1"/>
    <col min="4370" max="4370" width="24.28515625" style="4" customWidth="1"/>
    <col min="4371" max="4371" width="21.85546875" style="4" customWidth="1"/>
    <col min="4372" max="4372" width="19.7109375" style="4" customWidth="1"/>
    <col min="4373" max="4374" width="16.85546875" style="4" customWidth="1"/>
    <col min="4375" max="4379" width="50.7109375" style="4" customWidth="1"/>
    <col min="4380" max="4380" width="35.28515625" style="4" customWidth="1"/>
    <col min="4381" max="4396" width="10.7109375" style="4" customWidth="1"/>
    <col min="4397" max="4400" width="11.42578125" style="4"/>
    <col min="4401" max="4402" width="14.85546875" style="4" customWidth="1"/>
    <col min="4403" max="4403" width="14.42578125" style="4" customWidth="1"/>
    <col min="4404" max="4404" width="18" style="4" customWidth="1"/>
    <col min="4405" max="4406" width="14" style="4" customWidth="1"/>
    <col min="4407" max="4608" width="11.42578125" style="4"/>
    <col min="4609" max="4615" width="0" style="4" hidden="1" customWidth="1"/>
    <col min="4616" max="4616" width="9.28515625" style="4" customWidth="1"/>
    <col min="4617" max="4617" width="40.7109375" style="4" customWidth="1"/>
    <col min="4618" max="4620" width="7.5703125" style="4" customWidth="1"/>
    <col min="4621" max="4621" width="16.5703125" style="4" customWidth="1"/>
    <col min="4622" max="4622" width="14.42578125" style="4" customWidth="1"/>
    <col min="4623" max="4623" width="11.7109375" style="4" customWidth="1"/>
    <col min="4624" max="4624" width="12.5703125" style="4" customWidth="1"/>
    <col min="4625" max="4625" width="23.5703125" style="4" customWidth="1"/>
    <col min="4626" max="4626" width="24.28515625" style="4" customWidth="1"/>
    <col min="4627" max="4627" width="21.85546875" style="4" customWidth="1"/>
    <col min="4628" max="4628" width="19.7109375" style="4" customWidth="1"/>
    <col min="4629" max="4630" width="16.85546875" style="4" customWidth="1"/>
    <col min="4631" max="4635" width="50.7109375" style="4" customWidth="1"/>
    <col min="4636" max="4636" width="35.28515625" style="4" customWidth="1"/>
    <col min="4637" max="4652" width="10.7109375" style="4" customWidth="1"/>
    <col min="4653" max="4656" width="11.42578125" style="4"/>
    <col min="4657" max="4658" width="14.85546875" style="4" customWidth="1"/>
    <col min="4659" max="4659" width="14.42578125" style="4" customWidth="1"/>
    <col min="4660" max="4660" width="18" style="4" customWidth="1"/>
    <col min="4661" max="4662" width="14" style="4" customWidth="1"/>
    <col min="4663" max="4864" width="11.42578125" style="4"/>
    <col min="4865" max="4871" width="0" style="4" hidden="1" customWidth="1"/>
    <col min="4872" max="4872" width="9.28515625" style="4" customWidth="1"/>
    <col min="4873" max="4873" width="40.7109375" style="4" customWidth="1"/>
    <col min="4874" max="4876" width="7.5703125" style="4" customWidth="1"/>
    <col min="4877" max="4877" width="16.5703125" style="4" customWidth="1"/>
    <col min="4878" max="4878" width="14.42578125" style="4" customWidth="1"/>
    <col min="4879" max="4879" width="11.7109375" style="4" customWidth="1"/>
    <col min="4880" max="4880" width="12.5703125" style="4" customWidth="1"/>
    <col min="4881" max="4881" width="23.5703125" style="4" customWidth="1"/>
    <col min="4882" max="4882" width="24.28515625" style="4" customWidth="1"/>
    <col min="4883" max="4883" width="21.85546875" style="4" customWidth="1"/>
    <col min="4884" max="4884" width="19.7109375" style="4" customWidth="1"/>
    <col min="4885" max="4886" width="16.85546875" style="4" customWidth="1"/>
    <col min="4887" max="4891" width="50.7109375" style="4" customWidth="1"/>
    <col min="4892" max="4892" width="35.28515625" style="4" customWidth="1"/>
    <col min="4893" max="4908" width="10.7109375" style="4" customWidth="1"/>
    <col min="4909" max="4912" width="11.42578125" style="4"/>
    <col min="4913" max="4914" width="14.85546875" style="4" customWidth="1"/>
    <col min="4915" max="4915" width="14.42578125" style="4" customWidth="1"/>
    <col min="4916" max="4916" width="18" style="4" customWidth="1"/>
    <col min="4917" max="4918" width="14" style="4" customWidth="1"/>
    <col min="4919" max="5120" width="11.42578125" style="4"/>
    <col min="5121" max="5127" width="0" style="4" hidden="1" customWidth="1"/>
    <col min="5128" max="5128" width="9.28515625" style="4" customWidth="1"/>
    <col min="5129" max="5129" width="40.7109375" style="4" customWidth="1"/>
    <col min="5130" max="5132" width="7.5703125" style="4" customWidth="1"/>
    <col min="5133" max="5133" width="16.5703125" style="4" customWidth="1"/>
    <col min="5134" max="5134" width="14.42578125" style="4" customWidth="1"/>
    <col min="5135" max="5135" width="11.7109375" style="4" customWidth="1"/>
    <col min="5136" max="5136" width="12.5703125" style="4" customWidth="1"/>
    <col min="5137" max="5137" width="23.5703125" style="4" customWidth="1"/>
    <col min="5138" max="5138" width="24.28515625" style="4" customWidth="1"/>
    <col min="5139" max="5139" width="21.85546875" style="4" customWidth="1"/>
    <col min="5140" max="5140" width="19.7109375" style="4" customWidth="1"/>
    <col min="5141" max="5142" width="16.85546875" style="4" customWidth="1"/>
    <col min="5143" max="5147" width="50.7109375" style="4" customWidth="1"/>
    <col min="5148" max="5148" width="35.28515625" style="4" customWidth="1"/>
    <col min="5149" max="5164" width="10.7109375" style="4" customWidth="1"/>
    <col min="5165" max="5168" width="11.42578125" style="4"/>
    <col min="5169" max="5170" width="14.85546875" style="4" customWidth="1"/>
    <col min="5171" max="5171" width="14.42578125" style="4" customWidth="1"/>
    <col min="5172" max="5172" width="18" style="4" customWidth="1"/>
    <col min="5173" max="5174" width="14" style="4" customWidth="1"/>
    <col min="5175" max="5376" width="11.42578125" style="4"/>
    <col min="5377" max="5383" width="0" style="4" hidden="1" customWidth="1"/>
    <col min="5384" max="5384" width="9.28515625" style="4" customWidth="1"/>
    <col min="5385" max="5385" width="40.7109375" style="4" customWidth="1"/>
    <col min="5386" max="5388" width="7.5703125" style="4" customWidth="1"/>
    <col min="5389" max="5389" width="16.5703125" style="4" customWidth="1"/>
    <col min="5390" max="5390" width="14.42578125" style="4" customWidth="1"/>
    <col min="5391" max="5391" width="11.7109375" style="4" customWidth="1"/>
    <col min="5392" max="5392" width="12.5703125" style="4" customWidth="1"/>
    <col min="5393" max="5393" width="23.5703125" style="4" customWidth="1"/>
    <col min="5394" max="5394" width="24.28515625" style="4" customWidth="1"/>
    <col min="5395" max="5395" width="21.85546875" style="4" customWidth="1"/>
    <col min="5396" max="5396" width="19.7109375" style="4" customWidth="1"/>
    <col min="5397" max="5398" width="16.85546875" style="4" customWidth="1"/>
    <col min="5399" max="5403" width="50.7109375" style="4" customWidth="1"/>
    <col min="5404" max="5404" width="35.28515625" style="4" customWidth="1"/>
    <col min="5405" max="5420" width="10.7109375" style="4" customWidth="1"/>
    <col min="5421" max="5424" width="11.42578125" style="4"/>
    <col min="5425" max="5426" width="14.85546875" style="4" customWidth="1"/>
    <col min="5427" max="5427" width="14.42578125" style="4" customWidth="1"/>
    <col min="5428" max="5428" width="18" style="4" customWidth="1"/>
    <col min="5429" max="5430" width="14" style="4" customWidth="1"/>
    <col min="5431" max="5632" width="11.42578125" style="4"/>
    <col min="5633" max="5639" width="0" style="4" hidden="1" customWidth="1"/>
    <col min="5640" max="5640" width="9.28515625" style="4" customWidth="1"/>
    <col min="5641" max="5641" width="40.7109375" style="4" customWidth="1"/>
    <col min="5642" max="5644" width="7.5703125" style="4" customWidth="1"/>
    <col min="5645" max="5645" width="16.5703125" style="4" customWidth="1"/>
    <col min="5646" max="5646" width="14.42578125" style="4" customWidth="1"/>
    <col min="5647" max="5647" width="11.7109375" style="4" customWidth="1"/>
    <col min="5648" max="5648" width="12.5703125" style="4" customWidth="1"/>
    <col min="5649" max="5649" width="23.5703125" style="4" customWidth="1"/>
    <col min="5650" max="5650" width="24.28515625" style="4" customWidth="1"/>
    <col min="5651" max="5651" width="21.85546875" style="4" customWidth="1"/>
    <col min="5652" max="5652" width="19.7109375" style="4" customWidth="1"/>
    <col min="5653" max="5654" width="16.85546875" style="4" customWidth="1"/>
    <col min="5655" max="5659" width="50.7109375" style="4" customWidth="1"/>
    <col min="5660" max="5660" width="35.28515625" style="4" customWidth="1"/>
    <col min="5661" max="5676" width="10.7109375" style="4" customWidth="1"/>
    <col min="5677" max="5680" width="11.42578125" style="4"/>
    <col min="5681" max="5682" width="14.85546875" style="4" customWidth="1"/>
    <col min="5683" max="5683" width="14.42578125" style="4" customWidth="1"/>
    <col min="5684" max="5684" width="18" style="4" customWidth="1"/>
    <col min="5685" max="5686" width="14" style="4" customWidth="1"/>
    <col min="5687" max="5888" width="11.42578125" style="4"/>
    <col min="5889" max="5895" width="0" style="4" hidden="1" customWidth="1"/>
    <col min="5896" max="5896" width="9.28515625" style="4" customWidth="1"/>
    <col min="5897" max="5897" width="40.7109375" style="4" customWidth="1"/>
    <col min="5898" max="5900" width="7.5703125" style="4" customWidth="1"/>
    <col min="5901" max="5901" width="16.5703125" style="4" customWidth="1"/>
    <col min="5902" max="5902" width="14.42578125" style="4" customWidth="1"/>
    <col min="5903" max="5903" width="11.7109375" style="4" customWidth="1"/>
    <col min="5904" max="5904" width="12.5703125" style="4" customWidth="1"/>
    <col min="5905" max="5905" width="23.5703125" style="4" customWidth="1"/>
    <col min="5906" max="5906" width="24.28515625" style="4" customWidth="1"/>
    <col min="5907" max="5907" width="21.85546875" style="4" customWidth="1"/>
    <col min="5908" max="5908" width="19.7109375" style="4" customWidth="1"/>
    <col min="5909" max="5910" width="16.85546875" style="4" customWidth="1"/>
    <col min="5911" max="5915" width="50.7109375" style="4" customWidth="1"/>
    <col min="5916" max="5916" width="35.28515625" style="4" customWidth="1"/>
    <col min="5917" max="5932" width="10.7109375" style="4" customWidth="1"/>
    <col min="5933" max="5936" width="11.42578125" style="4"/>
    <col min="5937" max="5938" width="14.85546875" style="4" customWidth="1"/>
    <col min="5939" max="5939" width="14.42578125" style="4" customWidth="1"/>
    <col min="5940" max="5940" width="18" style="4" customWidth="1"/>
    <col min="5941" max="5942" width="14" style="4" customWidth="1"/>
    <col min="5943" max="6144" width="11.42578125" style="4"/>
    <col min="6145" max="6151" width="0" style="4" hidden="1" customWidth="1"/>
    <col min="6152" max="6152" width="9.28515625" style="4" customWidth="1"/>
    <col min="6153" max="6153" width="40.7109375" style="4" customWidth="1"/>
    <col min="6154" max="6156" width="7.5703125" style="4" customWidth="1"/>
    <col min="6157" max="6157" width="16.5703125" style="4" customWidth="1"/>
    <col min="6158" max="6158" width="14.42578125" style="4" customWidth="1"/>
    <col min="6159" max="6159" width="11.7109375" style="4" customWidth="1"/>
    <col min="6160" max="6160" width="12.5703125" style="4" customWidth="1"/>
    <col min="6161" max="6161" width="23.5703125" style="4" customWidth="1"/>
    <col min="6162" max="6162" width="24.28515625" style="4" customWidth="1"/>
    <col min="6163" max="6163" width="21.85546875" style="4" customWidth="1"/>
    <col min="6164" max="6164" width="19.7109375" style="4" customWidth="1"/>
    <col min="6165" max="6166" width="16.85546875" style="4" customWidth="1"/>
    <col min="6167" max="6171" width="50.7109375" style="4" customWidth="1"/>
    <col min="6172" max="6172" width="35.28515625" style="4" customWidth="1"/>
    <col min="6173" max="6188" width="10.7109375" style="4" customWidth="1"/>
    <col min="6189" max="6192" width="11.42578125" style="4"/>
    <col min="6193" max="6194" width="14.85546875" style="4" customWidth="1"/>
    <col min="6195" max="6195" width="14.42578125" style="4" customWidth="1"/>
    <col min="6196" max="6196" width="18" style="4" customWidth="1"/>
    <col min="6197" max="6198" width="14" style="4" customWidth="1"/>
    <col min="6199" max="6400" width="11.42578125" style="4"/>
    <col min="6401" max="6407" width="0" style="4" hidden="1" customWidth="1"/>
    <col min="6408" max="6408" width="9.28515625" style="4" customWidth="1"/>
    <col min="6409" max="6409" width="40.7109375" style="4" customWidth="1"/>
    <col min="6410" max="6412" width="7.5703125" style="4" customWidth="1"/>
    <col min="6413" max="6413" width="16.5703125" style="4" customWidth="1"/>
    <col min="6414" max="6414" width="14.42578125" style="4" customWidth="1"/>
    <col min="6415" max="6415" width="11.7109375" style="4" customWidth="1"/>
    <col min="6416" max="6416" width="12.5703125" style="4" customWidth="1"/>
    <col min="6417" max="6417" width="23.5703125" style="4" customWidth="1"/>
    <col min="6418" max="6418" width="24.28515625" style="4" customWidth="1"/>
    <col min="6419" max="6419" width="21.85546875" style="4" customWidth="1"/>
    <col min="6420" max="6420" width="19.7109375" style="4" customWidth="1"/>
    <col min="6421" max="6422" width="16.85546875" style="4" customWidth="1"/>
    <col min="6423" max="6427" width="50.7109375" style="4" customWidth="1"/>
    <col min="6428" max="6428" width="35.28515625" style="4" customWidth="1"/>
    <col min="6429" max="6444" width="10.7109375" style="4" customWidth="1"/>
    <col min="6445" max="6448" width="11.42578125" style="4"/>
    <col min="6449" max="6450" width="14.85546875" style="4" customWidth="1"/>
    <col min="6451" max="6451" width="14.42578125" style="4" customWidth="1"/>
    <col min="6452" max="6452" width="18" style="4" customWidth="1"/>
    <col min="6453" max="6454" width="14" style="4" customWidth="1"/>
    <col min="6455" max="6656" width="11.42578125" style="4"/>
    <col min="6657" max="6663" width="0" style="4" hidden="1" customWidth="1"/>
    <col min="6664" max="6664" width="9.28515625" style="4" customWidth="1"/>
    <col min="6665" max="6665" width="40.7109375" style="4" customWidth="1"/>
    <col min="6666" max="6668" width="7.5703125" style="4" customWidth="1"/>
    <col min="6669" max="6669" width="16.5703125" style="4" customWidth="1"/>
    <col min="6670" max="6670" width="14.42578125" style="4" customWidth="1"/>
    <col min="6671" max="6671" width="11.7109375" style="4" customWidth="1"/>
    <col min="6672" max="6672" width="12.5703125" style="4" customWidth="1"/>
    <col min="6673" max="6673" width="23.5703125" style="4" customWidth="1"/>
    <col min="6674" max="6674" width="24.28515625" style="4" customWidth="1"/>
    <col min="6675" max="6675" width="21.85546875" style="4" customWidth="1"/>
    <col min="6676" max="6676" width="19.7109375" style="4" customWidth="1"/>
    <col min="6677" max="6678" width="16.85546875" style="4" customWidth="1"/>
    <col min="6679" max="6683" width="50.7109375" style="4" customWidth="1"/>
    <col min="6684" max="6684" width="35.28515625" style="4" customWidth="1"/>
    <col min="6685" max="6700" width="10.7109375" style="4" customWidth="1"/>
    <col min="6701" max="6704" width="11.42578125" style="4"/>
    <col min="6705" max="6706" width="14.85546875" style="4" customWidth="1"/>
    <col min="6707" max="6707" width="14.42578125" style="4" customWidth="1"/>
    <col min="6708" max="6708" width="18" style="4" customWidth="1"/>
    <col min="6709" max="6710" width="14" style="4" customWidth="1"/>
    <col min="6711" max="6912" width="11.42578125" style="4"/>
    <col min="6913" max="6919" width="0" style="4" hidden="1" customWidth="1"/>
    <col min="6920" max="6920" width="9.28515625" style="4" customWidth="1"/>
    <col min="6921" max="6921" width="40.7109375" style="4" customWidth="1"/>
    <col min="6922" max="6924" width="7.5703125" style="4" customWidth="1"/>
    <col min="6925" max="6925" width="16.5703125" style="4" customWidth="1"/>
    <col min="6926" max="6926" width="14.42578125" style="4" customWidth="1"/>
    <col min="6927" max="6927" width="11.7109375" style="4" customWidth="1"/>
    <col min="6928" max="6928" width="12.5703125" style="4" customWidth="1"/>
    <col min="6929" max="6929" width="23.5703125" style="4" customWidth="1"/>
    <col min="6930" max="6930" width="24.28515625" style="4" customWidth="1"/>
    <col min="6931" max="6931" width="21.85546875" style="4" customWidth="1"/>
    <col min="6932" max="6932" width="19.7109375" style="4" customWidth="1"/>
    <col min="6933" max="6934" width="16.85546875" style="4" customWidth="1"/>
    <col min="6935" max="6939" width="50.7109375" style="4" customWidth="1"/>
    <col min="6940" max="6940" width="35.28515625" style="4" customWidth="1"/>
    <col min="6941" max="6956" width="10.7109375" style="4" customWidth="1"/>
    <col min="6957" max="6960" width="11.42578125" style="4"/>
    <col min="6961" max="6962" width="14.85546875" style="4" customWidth="1"/>
    <col min="6963" max="6963" width="14.42578125" style="4" customWidth="1"/>
    <col min="6964" max="6964" width="18" style="4" customWidth="1"/>
    <col min="6965" max="6966" width="14" style="4" customWidth="1"/>
    <col min="6967" max="7168" width="11.42578125" style="4"/>
    <col min="7169" max="7175" width="0" style="4" hidden="1" customWidth="1"/>
    <col min="7176" max="7176" width="9.28515625" style="4" customWidth="1"/>
    <col min="7177" max="7177" width="40.7109375" style="4" customWidth="1"/>
    <col min="7178" max="7180" width="7.5703125" style="4" customWidth="1"/>
    <col min="7181" max="7181" width="16.5703125" style="4" customWidth="1"/>
    <col min="7182" max="7182" width="14.42578125" style="4" customWidth="1"/>
    <col min="7183" max="7183" width="11.7109375" style="4" customWidth="1"/>
    <col min="7184" max="7184" width="12.5703125" style="4" customWidth="1"/>
    <col min="7185" max="7185" width="23.5703125" style="4" customWidth="1"/>
    <col min="7186" max="7186" width="24.28515625" style="4" customWidth="1"/>
    <col min="7187" max="7187" width="21.85546875" style="4" customWidth="1"/>
    <col min="7188" max="7188" width="19.7109375" style="4" customWidth="1"/>
    <col min="7189" max="7190" width="16.85546875" style="4" customWidth="1"/>
    <col min="7191" max="7195" width="50.7109375" style="4" customWidth="1"/>
    <col min="7196" max="7196" width="35.28515625" style="4" customWidth="1"/>
    <col min="7197" max="7212" width="10.7109375" style="4" customWidth="1"/>
    <col min="7213" max="7216" width="11.42578125" style="4"/>
    <col min="7217" max="7218" width="14.85546875" style="4" customWidth="1"/>
    <col min="7219" max="7219" width="14.42578125" style="4" customWidth="1"/>
    <col min="7220" max="7220" width="18" style="4" customWidth="1"/>
    <col min="7221" max="7222" width="14" style="4" customWidth="1"/>
    <col min="7223" max="7424" width="11.42578125" style="4"/>
    <col min="7425" max="7431" width="0" style="4" hidden="1" customWidth="1"/>
    <col min="7432" max="7432" width="9.28515625" style="4" customWidth="1"/>
    <col min="7433" max="7433" width="40.7109375" style="4" customWidth="1"/>
    <col min="7434" max="7436" width="7.5703125" style="4" customWidth="1"/>
    <col min="7437" max="7437" width="16.5703125" style="4" customWidth="1"/>
    <col min="7438" max="7438" width="14.42578125" style="4" customWidth="1"/>
    <col min="7439" max="7439" width="11.7109375" style="4" customWidth="1"/>
    <col min="7440" max="7440" width="12.5703125" style="4" customWidth="1"/>
    <col min="7441" max="7441" width="23.5703125" style="4" customWidth="1"/>
    <col min="7442" max="7442" width="24.28515625" style="4" customWidth="1"/>
    <col min="7443" max="7443" width="21.85546875" style="4" customWidth="1"/>
    <col min="7444" max="7444" width="19.7109375" style="4" customWidth="1"/>
    <col min="7445" max="7446" width="16.85546875" style="4" customWidth="1"/>
    <col min="7447" max="7451" width="50.7109375" style="4" customWidth="1"/>
    <col min="7452" max="7452" width="35.28515625" style="4" customWidth="1"/>
    <col min="7453" max="7468" width="10.7109375" style="4" customWidth="1"/>
    <col min="7469" max="7472" width="11.42578125" style="4"/>
    <col min="7473" max="7474" width="14.85546875" style="4" customWidth="1"/>
    <col min="7475" max="7475" width="14.42578125" style="4" customWidth="1"/>
    <col min="7476" max="7476" width="18" style="4" customWidth="1"/>
    <col min="7477" max="7478" width="14" style="4" customWidth="1"/>
    <col min="7479" max="7680" width="11.42578125" style="4"/>
    <col min="7681" max="7687" width="0" style="4" hidden="1" customWidth="1"/>
    <col min="7688" max="7688" width="9.28515625" style="4" customWidth="1"/>
    <col min="7689" max="7689" width="40.7109375" style="4" customWidth="1"/>
    <col min="7690" max="7692" width="7.5703125" style="4" customWidth="1"/>
    <col min="7693" max="7693" width="16.5703125" style="4" customWidth="1"/>
    <col min="7694" max="7694" width="14.42578125" style="4" customWidth="1"/>
    <col min="7695" max="7695" width="11.7109375" style="4" customWidth="1"/>
    <col min="7696" max="7696" width="12.5703125" style="4" customWidth="1"/>
    <col min="7697" max="7697" width="23.5703125" style="4" customWidth="1"/>
    <col min="7698" max="7698" width="24.28515625" style="4" customWidth="1"/>
    <col min="7699" max="7699" width="21.85546875" style="4" customWidth="1"/>
    <col min="7700" max="7700" width="19.7109375" style="4" customWidth="1"/>
    <col min="7701" max="7702" width="16.85546875" style="4" customWidth="1"/>
    <col min="7703" max="7707" width="50.7109375" style="4" customWidth="1"/>
    <col min="7708" max="7708" width="35.28515625" style="4" customWidth="1"/>
    <col min="7709" max="7724" width="10.7109375" style="4" customWidth="1"/>
    <col min="7725" max="7728" width="11.42578125" style="4"/>
    <col min="7729" max="7730" width="14.85546875" style="4" customWidth="1"/>
    <col min="7731" max="7731" width="14.42578125" style="4" customWidth="1"/>
    <col min="7732" max="7732" width="18" style="4" customWidth="1"/>
    <col min="7733" max="7734" width="14" style="4" customWidth="1"/>
    <col min="7735" max="7936" width="11.42578125" style="4"/>
    <col min="7937" max="7943" width="0" style="4" hidden="1" customWidth="1"/>
    <col min="7944" max="7944" width="9.28515625" style="4" customWidth="1"/>
    <col min="7945" max="7945" width="40.7109375" style="4" customWidth="1"/>
    <col min="7946" max="7948" width="7.5703125" style="4" customWidth="1"/>
    <col min="7949" max="7949" width="16.5703125" style="4" customWidth="1"/>
    <col min="7950" max="7950" width="14.42578125" style="4" customWidth="1"/>
    <col min="7951" max="7951" width="11.7109375" style="4" customWidth="1"/>
    <col min="7952" max="7952" width="12.5703125" style="4" customWidth="1"/>
    <col min="7953" max="7953" width="23.5703125" style="4" customWidth="1"/>
    <col min="7954" max="7954" width="24.28515625" style="4" customWidth="1"/>
    <col min="7955" max="7955" width="21.85546875" style="4" customWidth="1"/>
    <col min="7956" max="7956" width="19.7109375" style="4" customWidth="1"/>
    <col min="7957" max="7958" width="16.85546875" style="4" customWidth="1"/>
    <col min="7959" max="7963" width="50.7109375" style="4" customWidth="1"/>
    <col min="7964" max="7964" width="35.28515625" style="4" customWidth="1"/>
    <col min="7965" max="7980" width="10.7109375" style="4" customWidth="1"/>
    <col min="7981" max="7984" width="11.42578125" style="4"/>
    <col min="7985" max="7986" width="14.85546875" style="4" customWidth="1"/>
    <col min="7987" max="7987" width="14.42578125" style="4" customWidth="1"/>
    <col min="7988" max="7988" width="18" style="4" customWidth="1"/>
    <col min="7989" max="7990" width="14" style="4" customWidth="1"/>
    <col min="7991" max="8192" width="11.42578125" style="4"/>
    <col min="8193" max="8199" width="0" style="4" hidden="1" customWidth="1"/>
    <col min="8200" max="8200" width="9.28515625" style="4" customWidth="1"/>
    <col min="8201" max="8201" width="40.7109375" style="4" customWidth="1"/>
    <col min="8202" max="8204" width="7.5703125" style="4" customWidth="1"/>
    <col min="8205" max="8205" width="16.5703125" style="4" customWidth="1"/>
    <col min="8206" max="8206" width="14.42578125" style="4" customWidth="1"/>
    <col min="8207" max="8207" width="11.7109375" style="4" customWidth="1"/>
    <col min="8208" max="8208" width="12.5703125" style="4" customWidth="1"/>
    <col min="8209" max="8209" width="23.5703125" style="4" customWidth="1"/>
    <col min="8210" max="8210" width="24.28515625" style="4" customWidth="1"/>
    <col min="8211" max="8211" width="21.85546875" style="4" customWidth="1"/>
    <col min="8212" max="8212" width="19.7109375" style="4" customWidth="1"/>
    <col min="8213" max="8214" width="16.85546875" style="4" customWidth="1"/>
    <col min="8215" max="8219" width="50.7109375" style="4" customWidth="1"/>
    <col min="8220" max="8220" width="35.28515625" style="4" customWidth="1"/>
    <col min="8221" max="8236" width="10.7109375" style="4" customWidth="1"/>
    <col min="8237" max="8240" width="11.42578125" style="4"/>
    <col min="8241" max="8242" width="14.85546875" style="4" customWidth="1"/>
    <col min="8243" max="8243" width="14.42578125" style="4" customWidth="1"/>
    <col min="8244" max="8244" width="18" style="4" customWidth="1"/>
    <col min="8245" max="8246" width="14" style="4" customWidth="1"/>
    <col min="8247" max="8448" width="11.42578125" style="4"/>
    <col min="8449" max="8455" width="0" style="4" hidden="1" customWidth="1"/>
    <col min="8456" max="8456" width="9.28515625" style="4" customWidth="1"/>
    <col min="8457" max="8457" width="40.7109375" style="4" customWidth="1"/>
    <col min="8458" max="8460" width="7.5703125" style="4" customWidth="1"/>
    <col min="8461" max="8461" width="16.5703125" style="4" customWidth="1"/>
    <col min="8462" max="8462" width="14.42578125" style="4" customWidth="1"/>
    <col min="8463" max="8463" width="11.7109375" style="4" customWidth="1"/>
    <col min="8464" max="8464" width="12.5703125" style="4" customWidth="1"/>
    <col min="8465" max="8465" width="23.5703125" style="4" customWidth="1"/>
    <col min="8466" max="8466" width="24.28515625" style="4" customWidth="1"/>
    <col min="8467" max="8467" width="21.85546875" style="4" customWidth="1"/>
    <col min="8468" max="8468" width="19.7109375" style="4" customWidth="1"/>
    <col min="8469" max="8470" width="16.85546875" style="4" customWidth="1"/>
    <col min="8471" max="8475" width="50.7109375" style="4" customWidth="1"/>
    <col min="8476" max="8476" width="35.28515625" style="4" customWidth="1"/>
    <col min="8477" max="8492" width="10.7109375" style="4" customWidth="1"/>
    <col min="8493" max="8496" width="11.42578125" style="4"/>
    <col min="8497" max="8498" width="14.85546875" style="4" customWidth="1"/>
    <col min="8499" max="8499" width="14.42578125" style="4" customWidth="1"/>
    <col min="8500" max="8500" width="18" style="4" customWidth="1"/>
    <col min="8501" max="8502" width="14" style="4" customWidth="1"/>
    <col min="8503" max="8704" width="11.42578125" style="4"/>
    <col min="8705" max="8711" width="0" style="4" hidden="1" customWidth="1"/>
    <col min="8712" max="8712" width="9.28515625" style="4" customWidth="1"/>
    <col min="8713" max="8713" width="40.7109375" style="4" customWidth="1"/>
    <col min="8714" max="8716" width="7.5703125" style="4" customWidth="1"/>
    <col min="8717" max="8717" width="16.5703125" style="4" customWidth="1"/>
    <col min="8718" max="8718" width="14.42578125" style="4" customWidth="1"/>
    <col min="8719" max="8719" width="11.7109375" style="4" customWidth="1"/>
    <col min="8720" max="8720" width="12.5703125" style="4" customWidth="1"/>
    <col min="8721" max="8721" width="23.5703125" style="4" customWidth="1"/>
    <col min="8722" max="8722" width="24.28515625" style="4" customWidth="1"/>
    <col min="8723" max="8723" width="21.85546875" style="4" customWidth="1"/>
    <col min="8724" max="8724" width="19.7109375" style="4" customWidth="1"/>
    <col min="8725" max="8726" width="16.85546875" style="4" customWidth="1"/>
    <col min="8727" max="8731" width="50.7109375" style="4" customWidth="1"/>
    <col min="8732" max="8732" width="35.28515625" style="4" customWidth="1"/>
    <col min="8733" max="8748" width="10.7109375" style="4" customWidth="1"/>
    <col min="8749" max="8752" width="11.42578125" style="4"/>
    <col min="8753" max="8754" width="14.85546875" style="4" customWidth="1"/>
    <col min="8755" max="8755" width="14.42578125" style="4" customWidth="1"/>
    <col min="8756" max="8756" width="18" style="4" customWidth="1"/>
    <col min="8757" max="8758" width="14" style="4" customWidth="1"/>
    <col min="8759" max="8960" width="11.42578125" style="4"/>
    <col min="8961" max="8967" width="0" style="4" hidden="1" customWidth="1"/>
    <col min="8968" max="8968" width="9.28515625" style="4" customWidth="1"/>
    <col min="8969" max="8969" width="40.7109375" style="4" customWidth="1"/>
    <col min="8970" max="8972" width="7.5703125" style="4" customWidth="1"/>
    <col min="8973" max="8973" width="16.5703125" style="4" customWidth="1"/>
    <col min="8974" max="8974" width="14.42578125" style="4" customWidth="1"/>
    <col min="8975" max="8975" width="11.7109375" style="4" customWidth="1"/>
    <col min="8976" max="8976" width="12.5703125" style="4" customWidth="1"/>
    <col min="8977" max="8977" width="23.5703125" style="4" customWidth="1"/>
    <col min="8978" max="8978" width="24.28515625" style="4" customWidth="1"/>
    <col min="8979" max="8979" width="21.85546875" style="4" customWidth="1"/>
    <col min="8980" max="8980" width="19.7109375" style="4" customWidth="1"/>
    <col min="8981" max="8982" width="16.85546875" style="4" customWidth="1"/>
    <col min="8983" max="8987" width="50.7109375" style="4" customWidth="1"/>
    <col min="8988" max="8988" width="35.28515625" style="4" customWidth="1"/>
    <col min="8989" max="9004" width="10.7109375" style="4" customWidth="1"/>
    <col min="9005" max="9008" width="11.42578125" style="4"/>
    <col min="9009" max="9010" width="14.85546875" style="4" customWidth="1"/>
    <col min="9011" max="9011" width="14.42578125" style="4" customWidth="1"/>
    <col min="9012" max="9012" width="18" style="4" customWidth="1"/>
    <col min="9013" max="9014" width="14" style="4" customWidth="1"/>
    <col min="9015" max="9216" width="11.42578125" style="4"/>
    <col min="9217" max="9223" width="0" style="4" hidden="1" customWidth="1"/>
    <col min="9224" max="9224" width="9.28515625" style="4" customWidth="1"/>
    <col min="9225" max="9225" width="40.7109375" style="4" customWidth="1"/>
    <col min="9226" max="9228" width="7.5703125" style="4" customWidth="1"/>
    <col min="9229" max="9229" width="16.5703125" style="4" customWidth="1"/>
    <col min="9230" max="9230" width="14.42578125" style="4" customWidth="1"/>
    <col min="9231" max="9231" width="11.7109375" style="4" customWidth="1"/>
    <col min="9232" max="9232" width="12.5703125" style="4" customWidth="1"/>
    <col min="9233" max="9233" width="23.5703125" style="4" customWidth="1"/>
    <col min="9234" max="9234" width="24.28515625" style="4" customWidth="1"/>
    <col min="9235" max="9235" width="21.85546875" style="4" customWidth="1"/>
    <col min="9236" max="9236" width="19.7109375" style="4" customWidth="1"/>
    <col min="9237" max="9238" width="16.85546875" style="4" customWidth="1"/>
    <col min="9239" max="9243" width="50.7109375" style="4" customWidth="1"/>
    <col min="9244" max="9244" width="35.28515625" style="4" customWidth="1"/>
    <col min="9245" max="9260" width="10.7109375" style="4" customWidth="1"/>
    <col min="9261" max="9264" width="11.42578125" style="4"/>
    <col min="9265" max="9266" width="14.85546875" style="4" customWidth="1"/>
    <col min="9267" max="9267" width="14.42578125" style="4" customWidth="1"/>
    <col min="9268" max="9268" width="18" style="4" customWidth="1"/>
    <col min="9269" max="9270" width="14" style="4" customWidth="1"/>
    <col min="9271" max="9472" width="11.42578125" style="4"/>
    <col min="9473" max="9479" width="0" style="4" hidden="1" customWidth="1"/>
    <col min="9480" max="9480" width="9.28515625" style="4" customWidth="1"/>
    <col min="9481" max="9481" width="40.7109375" style="4" customWidth="1"/>
    <col min="9482" max="9484" width="7.5703125" style="4" customWidth="1"/>
    <col min="9485" max="9485" width="16.5703125" style="4" customWidth="1"/>
    <col min="9486" max="9486" width="14.42578125" style="4" customWidth="1"/>
    <col min="9487" max="9487" width="11.7109375" style="4" customWidth="1"/>
    <col min="9488" max="9488" width="12.5703125" style="4" customWidth="1"/>
    <col min="9489" max="9489" width="23.5703125" style="4" customWidth="1"/>
    <col min="9490" max="9490" width="24.28515625" style="4" customWidth="1"/>
    <col min="9491" max="9491" width="21.85546875" style="4" customWidth="1"/>
    <col min="9492" max="9492" width="19.7109375" style="4" customWidth="1"/>
    <col min="9493" max="9494" width="16.85546875" style="4" customWidth="1"/>
    <col min="9495" max="9499" width="50.7109375" style="4" customWidth="1"/>
    <col min="9500" max="9500" width="35.28515625" style="4" customWidth="1"/>
    <col min="9501" max="9516" width="10.7109375" style="4" customWidth="1"/>
    <col min="9517" max="9520" width="11.42578125" style="4"/>
    <col min="9521" max="9522" width="14.85546875" style="4" customWidth="1"/>
    <col min="9523" max="9523" width="14.42578125" style="4" customWidth="1"/>
    <col min="9524" max="9524" width="18" style="4" customWidth="1"/>
    <col min="9525" max="9526" width="14" style="4" customWidth="1"/>
    <col min="9527" max="9728" width="11.42578125" style="4"/>
    <col min="9729" max="9735" width="0" style="4" hidden="1" customWidth="1"/>
    <col min="9736" max="9736" width="9.28515625" style="4" customWidth="1"/>
    <col min="9737" max="9737" width="40.7109375" style="4" customWidth="1"/>
    <col min="9738" max="9740" width="7.5703125" style="4" customWidth="1"/>
    <col min="9741" max="9741" width="16.5703125" style="4" customWidth="1"/>
    <col min="9742" max="9742" width="14.42578125" style="4" customWidth="1"/>
    <col min="9743" max="9743" width="11.7109375" style="4" customWidth="1"/>
    <col min="9744" max="9744" width="12.5703125" style="4" customWidth="1"/>
    <col min="9745" max="9745" width="23.5703125" style="4" customWidth="1"/>
    <col min="9746" max="9746" width="24.28515625" style="4" customWidth="1"/>
    <col min="9747" max="9747" width="21.85546875" style="4" customWidth="1"/>
    <col min="9748" max="9748" width="19.7109375" style="4" customWidth="1"/>
    <col min="9749" max="9750" width="16.85546875" style="4" customWidth="1"/>
    <col min="9751" max="9755" width="50.7109375" style="4" customWidth="1"/>
    <col min="9756" max="9756" width="35.28515625" style="4" customWidth="1"/>
    <col min="9757" max="9772" width="10.7109375" style="4" customWidth="1"/>
    <col min="9773" max="9776" width="11.42578125" style="4"/>
    <col min="9777" max="9778" width="14.85546875" style="4" customWidth="1"/>
    <col min="9779" max="9779" width="14.42578125" style="4" customWidth="1"/>
    <col min="9780" max="9780" width="18" style="4" customWidth="1"/>
    <col min="9781" max="9782" width="14" style="4" customWidth="1"/>
    <col min="9783" max="9984" width="11.42578125" style="4"/>
    <col min="9985" max="9991" width="0" style="4" hidden="1" customWidth="1"/>
    <col min="9992" max="9992" width="9.28515625" style="4" customWidth="1"/>
    <col min="9993" max="9993" width="40.7109375" style="4" customWidth="1"/>
    <col min="9994" max="9996" width="7.5703125" style="4" customWidth="1"/>
    <col min="9997" max="9997" width="16.5703125" style="4" customWidth="1"/>
    <col min="9998" max="9998" width="14.42578125" style="4" customWidth="1"/>
    <col min="9999" max="9999" width="11.7109375" style="4" customWidth="1"/>
    <col min="10000" max="10000" width="12.5703125" style="4" customWidth="1"/>
    <col min="10001" max="10001" width="23.5703125" style="4" customWidth="1"/>
    <col min="10002" max="10002" width="24.28515625" style="4" customWidth="1"/>
    <col min="10003" max="10003" width="21.85546875" style="4" customWidth="1"/>
    <col min="10004" max="10004" width="19.7109375" style="4" customWidth="1"/>
    <col min="10005" max="10006" width="16.85546875" style="4" customWidth="1"/>
    <col min="10007" max="10011" width="50.7109375" style="4" customWidth="1"/>
    <col min="10012" max="10012" width="35.28515625" style="4" customWidth="1"/>
    <col min="10013" max="10028" width="10.7109375" style="4" customWidth="1"/>
    <col min="10029" max="10032" width="11.42578125" style="4"/>
    <col min="10033" max="10034" width="14.85546875" style="4" customWidth="1"/>
    <col min="10035" max="10035" width="14.42578125" style="4" customWidth="1"/>
    <col min="10036" max="10036" width="18" style="4" customWidth="1"/>
    <col min="10037" max="10038" width="14" style="4" customWidth="1"/>
    <col min="10039" max="10240" width="11.42578125" style="4"/>
    <col min="10241" max="10247" width="0" style="4" hidden="1" customWidth="1"/>
    <col min="10248" max="10248" width="9.28515625" style="4" customWidth="1"/>
    <col min="10249" max="10249" width="40.7109375" style="4" customWidth="1"/>
    <col min="10250" max="10252" width="7.5703125" style="4" customWidth="1"/>
    <col min="10253" max="10253" width="16.5703125" style="4" customWidth="1"/>
    <col min="10254" max="10254" width="14.42578125" style="4" customWidth="1"/>
    <col min="10255" max="10255" width="11.7109375" style="4" customWidth="1"/>
    <col min="10256" max="10256" width="12.5703125" style="4" customWidth="1"/>
    <col min="10257" max="10257" width="23.5703125" style="4" customWidth="1"/>
    <col min="10258" max="10258" width="24.28515625" style="4" customWidth="1"/>
    <col min="10259" max="10259" width="21.85546875" style="4" customWidth="1"/>
    <col min="10260" max="10260" width="19.7109375" style="4" customWidth="1"/>
    <col min="10261" max="10262" width="16.85546875" style="4" customWidth="1"/>
    <col min="10263" max="10267" width="50.7109375" style="4" customWidth="1"/>
    <col min="10268" max="10268" width="35.28515625" style="4" customWidth="1"/>
    <col min="10269" max="10284" width="10.7109375" style="4" customWidth="1"/>
    <col min="10285" max="10288" width="11.42578125" style="4"/>
    <col min="10289" max="10290" width="14.85546875" style="4" customWidth="1"/>
    <col min="10291" max="10291" width="14.42578125" style="4" customWidth="1"/>
    <col min="10292" max="10292" width="18" style="4" customWidth="1"/>
    <col min="10293" max="10294" width="14" style="4" customWidth="1"/>
    <col min="10295" max="10496" width="11.42578125" style="4"/>
    <col min="10497" max="10503" width="0" style="4" hidden="1" customWidth="1"/>
    <col min="10504" max="10504" width="9.28515625" style="4" customWidth="1"/>
    <col min="10505" max="10505" width="40.7109375" style="4" customWidth="1"/>
    <col min="10506" max="10508" width="7.5703125" style="4" customWidth="1"/>
    <col min="10509" max="10509" width="16.5703125" style="4" customWidth="1"/>
    <col min="10510" max="10510" width="14.42578125" style="4" customWidth="1"/>
    <col min="10511" max="10511" width="11.7109375" style="4" customWidth="1"/>
    <col min="10512" max="10512" width="12.5703125" style="4" customWidth="1"/>
    <col min="10513" max="10513" width="23.5703125" style="4" customWidth="1"/>
    <col min="10514" max="10514" width="24.28515625" style="4" customWidth="1"/>
    <col min="10515" max="10515" width="21.85546875" style="4" customWidth="1"/>
    <col min="10516" max="10516" width="19.7109375" style="4" customWidth="1"/>
    <col min="10517" max="10518" width="16.85546875" style="4" customWidth="1"/>
    <col min="10519" max="10523" width="50.7109375" style="4" customWidth="1"/>
    <col min="10524" max="10524" width="35.28515625" style="4" customWidth="1"/>
    <col min="10525" max="10540" width="10.7109375" style="4" customWidth="1"/>
    <col min="10541" max="10544" width="11.42578125" style="4"/>
    <col min="10545" max="10546" width="14.85546875" style="4" customWidth="1"/>
    <col min="10547" max="10547" width="14.42578125" style="4" customWidth="1"/>
    <col min="10548" max="10548" width="18" style="4" customWidth="1"/>
    <col min="10549" max="10550" width="14" style="4" customWidth="1"/>
    <col min="10551" max="10752" width="11.42578125" style="4"/>
    <col min="10753" max="10759" width="0" style="4" hidden="1" customWidth="1"/>
    <col min="10760" max="10760" width="9.28515625" style="4" customWidth="1"/>
    <col min="10761" max="10761" width="40.7109375" style="4" customWidth="1"/>
    <col min="10762" max="10764" width="7.5703125" style="4" customWidth="1"/>
    <col min="10765" max="10765" width="16.5703125" style="4" customWidth="1"/>
    <col min="10766" max="10766" width="14.42578125" style="4" customWidth="1"/>
    <col min="10767" max="10767" width="11.7109375" style="4" customWidth="1"/>
    <col min="10768" max="10768" width="12.5703125" style="4" customWidth="1"/>
    <col min="10769" max="10769" width="23.5703125" style="4" customWidth="1"/>
    <col min="10770" max="10770" width="24.28515625" style="4" customWidth="1"/>
    <col min="10771" max="10771" width="21.85546875" style="4" customWidth="1"/>
    <col min="10772" max="10772" width="19.7109375" style="4" customWidth="1"/>
    <col min="10773" max="10774" width="16.85546875" style="4" customWidth="1"/>
    <col min="10775" max="10779" width="50.7109375" style="4" customWidth="1"/>
    <col min="10780" max="10780" width="35.28515625" style="4" customWidth="1"/>
    <col min="10781" max="10796" width="10.7109375" style="4" customWidth="1"/>
    <col min="10797" max="10800" width="11.42578125" style="4"/>
    <col min="10801" max="10802" width="14.85546875" style="4" customWidth="1"/>
    <col min="10803" max="10803" width="14.42578125" style="4" customWidth="1"/>
    <col min="10804" max="10804" width="18" style="4" customWidth="1"/>
    <col min="10805" max="10806" width="14" style="4" customWidth="1"/>
    <col min="10807" max="11008" width="11.42578125" style="4"/>
    <col min="11009" max="11015" width="0" style="4" hidden="1" customWidth="1"/>
    <col min="11016" max="11016" width="9.28515625" style="4" customWidth="1"/>
    <col min="11017" max="11017" width="40.7109375" style="4" customWidth="1"/>
    <col min="11018" max="11020" width="7.5703125" style="4" customWidth="1"/>
    <col min="11021" max="11021" width="16.5703125" style="4" customWidth="1"/>
    <col min="11022" max="11022" width="14.42578125" style="4" customWidth="1"/>
    <col min="11023" max="11023" width="11.7109375" style="4" customWidth="1"/>
    <col min="11024" max="11024" width="12.5703125" style="4" customWidth="1"/>
    <col min="11025" max="11025" width="23.5703125" style="4" customWidth="1"/>
    <col min="11026" max="11026" width="24.28515625" style="4" customWidth="1"/>
    <col min="11027" max="11027" width="21.85546875" style="4" customWidth="1"/>
    <col min="11028" max="11028" width="19.7109375" style="4" customWidth="1"/>
    <col min="11029" max="11030" width="16.85546875" style="4" customWidth="1"/>
    <col min="11031" max="11035" width="50.7109375" style="4" customWidth="1"/>
    <col min="11036" max="11036" width="35.28515625" style="4" customWidth="1"/>
    <col min="11037" max="11052" width="10.7109375" style="4" customWidth="1"/>
    <col min="11053" max="11056" width="11.42578125" style="4"/>
    <col min="11057" max="11058" width="14.85546875" style="4" customWidth="1"/>
    <col min="11059" max="11059" width="14.42578125" style="4" customWidth="1"/>
    <col min="11060" max="11060" width="18" style="4" customWidth="1"/>
    <col min="11061" max="11062" width="14" style="4" customWidth="1"/>
    <col min="11063" max="11264" width="11.42578125" style="4"/>
    <col min="11265" max="11271" width="0" style="4" hidden="1" customWidth="1"/>
    <col min="11272" max="11272" width="9.28515625" style="4" customWidth="1"/>
    <col min="11273" max="11273" width="40.7109375" style="4" customWidth="1"/>
    <col min="11274" max="11276" width="7.5703125" style="4" customWidth="1"/>
    <col min="11277" max="11277" width="16.5703125" style="4" customWidth="1"/>
    <col min="11278" max="11278" width="14.42578125" style="4" customWidth="1"/>
    <col min="11279" max="11279" width="11.7109375" style="4" customWidth="1"/>
    <col min="11280" max="11280" width="12.5703125" style="4" customWidth="1"/>
    <col min="11281" max="11281" width="23.5703125" style="4" customWidth="1"/>
    <col min="11282" max="11282" width="24.28515625" style="4" customWidth="1"/>
    <col min="11283" max="11283" width="21.85546875" style="4" customWidth="1"/>
    <col min="11284" max="11284" width="19.7109375" style="4" customWidth="1"/>
    <col min="11285" max="11286" width="16.85546875" style="4" customWidth="1"/>
    <col min="11287" max="11291" width="50.7109375" style="4" customWidth="1"/>
    <col min="11292" max="11292" width="35.28515625" style="4" customWidth="1"/>
    <col min="11293" max="11308" width="10.7109375" style="4" customWidth="1"/>
    <col min="11309" max="11312" width="11.42578125" style="4"/>
    <col min="11313" max="11314" width="14.85546875" style="4" customWidth="1"/>
    <col min="11315" max="11315" width="14.42578125" style="4" customWidth="1"/>
    <col min="11316" max="11316" width="18" style="4" customWidth="1"/>
    <col min="11317" max="11318" width="14" style="4" customWidth="1"/>
    <col min="11319" max="11520" width="11.42578125" style="4"/>
    <col min="11521" max="11527" width="0" style="4" hidden="1" customWidth="1"/>
    <col min="11528" max="11528" width="9.28515625" style="4" customWidth="1"/>
    <col min="11529" max="11529" width="40.7109375" style="4" customWidth="1"/>
    <col min="11530" max="11532" width="7.5703125" style="4" customWidth="1"/>
    <col min="11533" max="11533" width="16.5703125" style="4" customWidth="1"/>
    <col min="11534" max="11534" width="14.42578125" style="4" customWidth="1"/>
    <col min="11535" max="11535" width="11.7109375" style="4" customWidth="1"/>
    <col min="11536" max="11536" width="12.5703125" style="4" customWidth="1"/>
    <col min="11537" max="11537" width="23.5703125" style="4" customWidth="1"/>
    <col min="11538" max="11538" width="24.28515625" style="4" customWidth="1"/>
    <col min="11539" max="11539" width="21.85546875" style="4" customWidth="1"/>
    <col min="11540" max="11540" width="19.7109375" style="4" customWidth="1"/>
    <col min="11541" max="11542" width="16.85546875" style="4" customWidth="1"/>
    <col min="11543" max="11547" width="50.7109375" style="4" customWidth="1"/>
    <col min="11548" max="11548" width="35.28515625" style="4" customWidth="1"/>
    <col min="11549" max="11564" width="10.7109375" style="4" customWidth="1"/>
    <col min="11565" max="11568" width="11.42578125" style="4"/>
    <col min="11569" max="11570" width="14.85546875" style="4" customWidth="1"/>
    <col min="11571" max="11571" width="14.42578125" style="4" customWidth="1"/>
    <col min="11572" max="11572" width="18" style="4" customWidth="1"/>
    <col min="11573" max="11574" width="14" style="4" customWidth="1"/>
    <col min="11575" max="11776" width="11.42578125" style="4"/>
    <col min="11777" max="11783" width="0" style="4" hidden="1" customWidth="1"/>
    <col min="11784" max="11784" width="9.28515625" style="4" customWidth="1"/>
    <col min="11785" max="11785" width="40.7109375" style="4" customWidth="1"/>
    <col min="11786" max="11788" width="7.5703125" style="4" customWidth="1"/>
    <col min="11789" max="11789" width="16.5703125" style="4" customWidth="1"/>
    <col min="11790" max="11790" width="14.42578125" style="4" customWidth="1"/>
    <col min="11791" max="11791" width="11.7109375" style="4" customWidth="1"/>
    <col min="11792" max="11792" width="12.5703125" style="4" customWidth="1"/>
    <col min="11793" max="11793" width="23.5703125" style="4" customWidth="1"/>
    <col min="11794" max="11794" width="24.28515625" style="4" customWidth="1"/>
    <col min="11795" max="11795" width="21.85546875" style="4" customWidth="1"/>
    <col min="11796" max="11796" width="19.7109375" style="4" customWidth="1"/>
    <col min="11797" max="11798" width="16.85546875" style="4" customWidth="1"/>
    <col min="11799" max="11803" width="50.7109375" style="4" customWidth="1"/>
    <col min="11804" max="11804" width="35.28515625" style="4" customWidth="1"/>
    <col min="11805" max="11820" width="10.7109375" style="4" customWidth="1"/>
    <col min="11821" max="11824" width="11.42578125" style="4"/>
    <col min="11825" max="11826" width="14.85546875" style="4" customWidth="1"/>
    <col min="11827" max="11827" width="14.42578125" style="4" customWidth="1"/>
    <col min="11828" max="11828" width="18" style="4" customWidth="1"/>
    <col min="11829" max="11830" width="14" style="4" customWidth="1"/>
    <col min="11831" max="12032" width="11.42578125" style="4"/>
    <col min="12033" max="12039" width="0" style="4" hidden="1" customWidth="1"/>
    <col min="12040" max="12040" width="9.28515625" style="4" customWidth="1"/>
    <col min="12041" max="12041" width="40.7109375" style="4" customWidth="1"/>
    <col min="12042" max="12044" width="7.5703125" style="4" customWidth="1"/>
    <col min="12045" max="12045" width="16.5703125" style="4" customWidth="1"/>
    <col min="12046" max="12046" width="14.42578125" style="4" customWidth="1"/>
    <col min="12047" max="12047" width="11.7109375" style="4" customWidth="1"/>
    <col min="12048" max="12048" width="12.5703125" style="4" customWidth="1"/>
    <col min="12049" max="12049" width="23.5703125" style="4" customWidth="1"/>
    <col min="12050" max="12050" width="24.28515625" style="4" customWidth="1"/>
    <col min="12051" max="12051" width="21.85546875" style="4" customWidth="1"/>
    <col min="12052" max="12052" width="19.7109375" style="4" customWidth="1"/>
    <col min="12053" max="12054" width="16.85546875" style="4" customWidth="1"/>
    <col min="12055" max="12059" width="50.7109375" style="4" customWidth="1"/>
    <col min="12060" max="12060" width="35.28515625" style="4" customWidth="1"/>
    <col min="12061" max="12076" width="10.7109375" style="4" customWidth="1"/>
    <col min="12077" max="12080" width="11.42578125" style="4"/>
    <col min="12081" max="12082" width="14.85546875" style="4" customWidth="1"/>
    <col min="12083" max="12083" width="14.42578125" style="4" customWidth="1"/>
    <col min="12084" max="12084" width="18" style="4" customWidth="1"/>
    <col min="12085" max="12086" width="14" style="4" customWidth="1"/>
    <col min="12087" max="12288" width="11.42578125" style="4"/>
    <col min="12289" max="12295" width="0" style="4" hidden="1" customWidth="1"/>
    <col min="12296" max="12296" width="9.28515625" style="4" customWidth="1"/>
    <col min="12297" max="12297" width="40.7109375" style="4" customWidth="1"/>
    <col min="12298" max="12300" width="7.5703125" style="4" customWidth="1"/>
    <col min="12301" max="12301" width="16.5703125" style="4" customWidth="1"/>
    <col min="12302" max="12302" width="14.42578125" style="4" customWidth="1"/>
    <col min="12303" max="12303" width="11.7109375" style="4" customWidth="1"/>
    <col min="12304" max="12304" width="12.5703125" style="4" customWidth="1"/>
    <col min="12305" max="12305" width="23.5703125" style="4" customWidth="1"/>
    <col min="12306" max="12306" width="24.28515625" style="4" customWidth="1"/>
    <col min="12307" max="12307" width="21.85546875" style="4" customWidth="1"/>
    <col min="12308" max="12308" width="19.7109375" style="4" customWidth="1"/>
    <col min="12309" max="12310" width="16.85546875" style="4" customWidth="1"/>
    <col min="12311" max="12315" width="50.7109375" style="4" customWidth="1"/>
    <col min="12316" max="12316" width="35.28515625" style="4" customWidth="1"/>
    <col min="12317" max="12332" width="10.7109375" style="4" customWidth="1"/>
    <col min="12333" max="12336" width="11.42578125" style="4"/>
    <col min="12337" max="12338" width="14.85546875" style="4" customWidth="1"/>
    <col min="12339" max="12339" width="14.42578125" style="4" customWidth="1"/>
    <col min="12340" max="12340" width="18" style="4" customWidth="1"/>
    <col min="12341" max="12342" width="14" style="4" customWidth="1"/>
    <col min="12343" max="12544" width="11.42578125" style="4"/>
    <col min="12545" max="12551" width="0" style="4" hidden="1" customWidth="1"/>
    <col min="12552" max="12552" width="9.28515625" style="4" customWidth="1"/>
    <col min="12553" max="12553" width="40.7109375" style="4" customWidth="1"/>
    <col min="12554" max="12556" width="7.5703125" style="4" customWidth="1"/>
    <col min="12557" max="12557" width="16.5703125" style="4" customWidth="1"/>
    <col min="12558" max="12558" width="14.42578125" style="4" customWidth="1"/>
    <col min="12559" max="12559" width="11.7109375" style="4" customWidth="1"/>
    <col min="12560" max="12560" width="12.5703125" style="4" customWidth="1"/>
    <col min="12561" max="12561" width="23.5703125" style="4" customWidth="1"/>
    <col min="12562" max="12562" width="24.28515625" style="4" customWidth="1"/>
    <col min="12563" max="12563" width="21.85546875" style="4" customWidth="1"/>
    <col min="12564" max="12564" width="19.7109375" style="4" customWidth="1"/>
    <col min="12565" max="12566" width="16.85546875" style="4" customWidth="1"/>
    <col min="12567" max="12571" width="50.7109375" style="4" customWidth="1"/>
    <col min="12572" max="12572" width="35.28515625" style="4" customWidth="1"/>
    <col min="12573" max="12588" width="10.7109375" style="4" customWidth="1"/>
    <col min="12589" max="12592" width="11.42578125" style="4"/>
    <col min="12593" max="12594" width="14.85546875" style="4" customWidth="1"/>
    <col min="12595" max="12595" width="14.42578125" style="4" customWidth="1"/>
    <col min="12596" max="12596" width="18" style="4" customWidth="1"/>
    <col min="12597" max="12598" width="14" style="4" customWidth="1"/>
    <col min="12599" max="12800" width="11.42578125" style="4"/>
    <col min="12801" max="12807" width="0" style="4" hidden="1" customWidth="1"/>
    <col min="12808" max="12808" width="9.28515625" style="4" customWidth="1"/>
    <col min="12809" max="12809" width="40.7109375" style="4" customWidth="1"/>
    <col min="12810" max="12812" width="7.5703125" style="4" customWidth="1"/>
    <col min="12813" max="12813" width="16.5703125" style="4" customWidth="1"/>
    <col min="12814" max="12814" width="14.42578125" style="4" customWidth="1"/>
    <col min="12815" max="12815" width="11.7109375" style="4" customWidth="1"/>
    <col min="12816" max="12816" width="12.5703125" style="4" customWidth="1"/>
    <col min="12817" max="12817" width="23.5703125" style="4" customWidth="1"/>
    <col min="12818" max="12818" width="24.28515625" style="4" customWidth="1"/>
    <col min="12819" max="12819" width="21.85546875" style="4" customWidth="1"/>
    <col min="12820" max="12820" width="19.7109375" style="4" customWidth="1"/>
    <col min="12821" max="12822" width="16.85546875" style="4" customWidth="1"/>
    <col min="12823" max="12827" width="50.7109375" style="4" customWidth="1"/>
    <col min="12828" max="12828" width="35.28515625" style="4" customWidth="1"/>
    <col min="12829" max="12844" width="10.7109375" style="4" customWidth="1"/>
    <col min="12845" max="12848" width="11.42578125" style="4"/>
    <col min="12849" max="12850" width="14.85546875" style="4" customWidth="1"/>
    <col min="12851" max="12851" width="14.42578125" style="4" customWidth="1"/>
    <col min="12852" max="12852" width="18" style="4" customWidth="1"/>
    <col min="12853" max="12854" width="14" style="4" customWidth="1"/>
    <col min="12855" max="13056" width="11.42578125" style="4"/>
    <col min="13057" max="13063" width="0" style="4" hidden="1" customWidth="1"/>
    <col min="13064" max="13064" width="9.28515625" style="4" customWidth="1"/>
    <col min="13065" max="13065" width="40.7109375" style="4" customWidth="1"/>
    <col min="13066" max="13068" width="7.5703125" style="4" customWidth="1"/>
    <col min="13069" max="13069" width="16.5703125" style="4" customWidth="1"/>
    <col min="13070" max="13070" width="14.42578125" style="4" customWidth="1"/>
    <col min="13071" max="13071" width="11.7109375" style="4" customWidth="1"/>
    <col min="13072" max="13072" width="12.5703125" style="4" customWidth="1"/>
    <col min="13073" max="13073" width="23.5703125" style="4" customWidth="1"/>
    <col min="13074" max="13074" width="24.28515625" style="4" customWidth="1"/>
    <col min="13075" max="13075" width="21.85546875" style="4" customWidth="1"/>
    <col min="13076" max="13076" width="19.7109375" style="4" customWidth="1"/>
    <col min="13077" max="13078" width="16.85546875" style="4" customWidth="1"/>
    <col min="13079" max="13083" width="50.7109375" style="4" customWidth="1"/>
    <col min="13084" max="13084" width="35.28515625" style="4" customWidth="1"/>
    <col min="13085" max="13100" width="10.7109375" style="4" customWidth="1"/>
    <col min="13101" max="13104" width="11.42578125" style="4"/>
    <col min="13105" max="13106" width="14.85546875" style="4" customWidth="1"/>
    <col min="13107" max="13107" width="14.42578125" style="4" customWidth="1"/>
    <col min="13108" max="13108" width="18" style="4" customWidth="1"/>
    <col min="13109" max="13110" width="14" style="4" customWidth="1"/>
    <col min="13111" max="13312" width="11.42578125" style="4"/>
    <col min="13313" max="13319" width="0" style="4" hidden="1" customWidth="1"/>
    <col min="13320" max="13320" width="9.28515625" style="4" customWidth="1"/>
    <col min="13321" max="13321" width="40.7109375" style="4" customWidth="1"/>
    <col min="13322" max="13324" width="7.5703125" style="4" customWidth="1"/>
    <col min="13325" max="13325" width="16.5703125" style="4" customWidth="1"/>
    <col min="13326" max="13326" width="14.42578125" style="4" customWidth="1"/>
    <col min="13327" max="13327" width="11.7109375" style="4" customWidth="1"/>
    <col min="13328" max="13328" width="12.5703125" style="4" customWidth="1"/>
    <col min="13329" max="13329" width="23.5703125" style="4" customWidth="1"/>
    <col min="13330" max="13330" width="24.28515625" style="4" customWidth="1"/>
    <col min="13331" max="13331" width="21.85546875" style="4" customWidth="1"/>
    <col min="13332" max="13332" width="19.7109375" style="4" customWidth="1"/>
    <col min="13333" max="13334" width="16.85546875" style="4" customWidth="1"/>
    <col min="13335" max="13339" width="50.7109375" style="4" customWidth="1"/>
    <col min="13340" max="13340" width="35.28515625" style="4" customWidth="1"/>
    <col min="13341" max="13356" width="10.7109375" style="4" customWidth="1"/>
    <col min="13357" max="13360" width="11.42578125" style="4"/>
    <col min="13361" max="13362" width="14.85546875" style="4" customWidth="1"/>
    <col min="13363" max="13363" width="14.42578125" style="4" customWidth="1"/>
    <col min="13364" max="13364" width="18" style="4" customWidth="1"/>
    <col min="13365" max="13366" width="14" style="4" customWidth="1"/>
    <col min="13367" max="13568" width="11.42578125" style="4"/>
    <col min="13569" max="13575" width="0" style="4" hidden="1" customWidth="1"/>
    <col min="13576" max="13576" width="9.28515625" style="4" customWidth="1"/>
    <col min="13577" max="13577" width="40.7109375" style="4" customWidth="1"/>
    <col min="13578" max="13580" width="7.5703125" style="4" customWidth="1"/>
    <col min="13581" max="13581" width="16.5703125" style="4" customWidth="1"/>
    <col min="13582" max="13582" width="14.42578125" style="4" customWidth="1"/>
    <col min="13583" max="13583" width="11.7109375" style="4" customWidth="1"/>
    <col min="13584" max="13584" width="12.5703125" style="4" customWidth="1"/>
    <col min="13585" max="13585" width="23.5703125" style="4" customWidth="1"/>
    <col min="13586" max="13586" width="24.28515625" style="4" customWidth="1"/>
    <col min="13587" max="13587" width="21.85546875" style="4" customWidth="1"/>
    <col min="13588" max="13588" width="19.7109375" style="4" customWidth="1"/>
    <col min="13589" max="13590" width="16.85546875" style="4" customWidth="1"/>
    <col min="13591" max="13595" width="50.7109375" style="4" customWidth="1"/>
    <col min="13596" max="13596" width="35.28515625" style="4" customWidth="1"/>
    <col min="13597" max="13612" width="10.7109375" style="4" customWidth="1"/>
    <col min="13613" max="13616" width="11.42578125" style="4"/>
    <col min="13617" max="13618" width="14.85546875" style="4" customWidth="1"/>
    <col min="13619" max="13619" width="14.42578125" style="4" customWidth="1"/>
    <col min="13620" max="13620" width="18" style="4" customWidth="1"/>
    <col min="13621" max="13622" width="14" style="4" customWidth="1"/>
    <col min="13623" max="13824" width="11.42578125" style="4"/>
    <col min="13825" max="13831" width="0" style="4" hidden="1" customWidth="1"/>
    <col min="13832" max="13832" width="9.28515625" style="4" customWidth="1"/>
    <col min="13833" max="13833" width="40.7109375" style="4" customWidth="1"/>
    <col min="13834" max="13836" width="7.5703125" style="4" customWidth="1"/>
    <col min="13837" max="13837" width="16.5703125" style="4" customWidth="1"/>
    <col min="13838" max="13838" width="14.42578125" style="4" customWidth="1"/>
    <col min="13839" max="13839" width="11.7109375" style="4" customWidth="1"/>
    <col min="13840" max="13840" width="12.5703125" style="4" customWidth="1"/>
    <col min="13841" max="13841" width="23.5703125" style="4" customWidth="1"/>
    <col min="13842" max="13842" width="24.28515625" style="4" customWidth="1"/>
    <col min="13843" max="13843" width="21.85546875" style="4" customWidth="1"/>
    <col min="13844" max="13844" width="19.7109375" style="4" customWidth="1"/>
    <col min="13845" max="13846" width="16.85546875" style="4" customWidth="1"/>
    <col min="13847" max="13851" width="50.7109375" style="4" customWidth="1"/>
    <col min="13852" max="13852" width="35.28515625" style="4" customWidth="1"/>
    <col min="13853" max="13868" width="10.7109375" style="4" customWidth="1"/>
    <col min="13869" max="13872" width="11.42578125" style="4"/>
    <col min="13873" max="13874" width="14.85546875" style="4" customWidth="1"/>
    <col min="13875" max="13875" width="14.42578125" style="4" customWidth="1"/>
    <col min="13876" max="13876" width="18" style="4" customWidth="1"/>
    <col min="13877" max="13878" width="14" style="4" customWidth="1"/>
    <col min="13879" max="14080" width="11.42578125" style="4"/>
    <col min="14081" max="14087" width="0" style="4" hidden="1" customWidth="1"/>
    <col min="14088" max="14088" width="9.28515625" style="4" customWidth="1"/>
    <col min="14089" max="14089" width="40.7109375" style="4" customWidth="1"/>
    <col min="14090" max="14092" width="7.5703125" style="4" customWidth="1"/>
    <col min="14093" max="14093" width="16.5703125" style="4" customWidth="1"/>
    <col min="14094" max="14094" width="14.42578125" style="4" customWidth="1"/>
    <col min="14095" max="14095" width="11.7109375" style="4" customWidth="1"/>
    <col min="14096" max="14096" width="12.5703125" style="4" customWidth="1"/>
    <col min="14097" max="14097" width="23.5703125" style="4" customWidth="1"/>
    <col min="14098" max="14098" width="24.28515625" style="4" customWidth="1"/>
    <col min="14099" max="14099" width="21.85546875" style="4" customWidth="1"/>
    <col min="14100" max="14100" width="19.7109375" style="4" customWidth="1"/>
    <col min="14101" max="14102" width="16.85546875" style="4" customWidth="1"/>
    <col min="14103" max="14107" width="50.7109375" style="4" customWidth="1"/>
    <col min="14108" max="14108" width="35.28515625" style="4" customWidth="1"/>
    <col min="14109" max="14124" width="10.7109375" style="4" customWidth="1"/>
    <col min="14125" max="14128" width="11.42578125" style="4"/>
    <col min="14129" max="14130" width="14.85546875" style="4" customWidth="1"/>
    <col min="14131" max="14131" width="14.42578125" style="4" customWidth="1"/>
    <col min="14132" max="14132" width="18" style="4" customWidth="1"/>
    <col min="14133" max="14134" width="14" style="4" customWidth="1"/>
    <col min="14135" max="14336" width="11.42578125" style="4"/>
    <col min="14337" max="14343" width="0" style="4" hidden="1" customWidth="1"/>
    <col min="14344" max="14344" width="9.28515625" style="4" customWidth="1"/>
    <col min="14345" max="14345" width="40.7109375" style="4" customWidth="1"/>
    <col min="14346" max="14348" width="7.5703125" style="4" customWidth="1"/>
    <col min="14349" max="14349" width="16.5703125" style="4" customWidth="1"/>
    <col min="14350" max="14350" width="14.42578125" style="4" customWidth="1"/>
    <col min="14351" max="14351" width="11.7109375" style="4" customWidth="1"/>
    <col min="14352" max="14352" width="12.5703125" style="4" customWidth="1"/>
    <col min="14353" max="14353" width="23.5703125" style="4" customWidth="1"/>
    <col min="14354" max="14354" width="24.28515625" style="4" customWidth="1"/>
    <col min="14355" max="14355" width="21.85546875" style="4" customWidth="1"/>
    <col min="14356" max="14356" width="19.7109375" style="4" customWidth="1"/>
    <col min="14357" max="14358" width="16.85546875" style="4" customWidth="1"/>
    <col min="14359" max="14363" width="50.7109375" style="4" customWidth="1"/>
    <col min="14364" max="14364" width="35.28515625" style="4" customWidth="1"/>
    <col min="14365" max="14380" width="10.7109375" style="4" customWidth="1"/>
    <col min="14381" max="14384" width="11.42578125" style="4"/>
    <col min="14385" max="14386" width="14.85546875" style="4" customWidth="1"/>
    <col min="14387" max="14387" width="14.42578125" style="4" customWidth="1"/>
    <col min="14388" max="14388" width="18" style="4" customWidth="1"/>
    <col min="14389" max="14390" width="14" style="4" customWidth="1"/>
    <col min="14391" max="14592" width="11.42578125" style="4"/>
    <col min="14593" max="14599" width="0" style="4" hidden="1" customWidth="1"/>
    <col min="14600" max="14600" width="9.28515625" style="4" customWidth="1"/>
    <col min="14601" max="14601" width="40.7109375" style="4" customWidth="1"/>
    <col min="14602" max="14604" width="7.5703125" style="4" customWidth="1"/>
    <col min="14605" max="14605" width="16.5703125" style="4" customWidth="1"/>
    <col min="14606" max="14606" width="14.42578125" style="4" customWidth="1"/>
    <col min="14607" max="14607" width="11.7109375" style="4" customWidth="1"/>
    <col min="14608" max="14608" width="12.5703125" style="4" customWidth="1"/>
    <col min="14609" max="14609" width="23.5703125" style="4" customWidth="1"/>
    <col min="14610" max="14610" width="24.28515625" style="4" customWidth="1"/>
    <col min="14611" max="14611" width="21.85546875" style="4" customWidth="1"/>
    <col min="14612" max="14612" width="19.7109375" style="4" customWidth="1"/>
    <col min="14613" max="14614" width="16.85546875" style="4" customWidth="1"/>
    <col min="14615" max="14619" width="50.7109375" style="4" customWidth="1"/>
    <col min="14620" max="14620" width="35.28515625" style="4" customWidth="1"/>
    <col min="14621" max="14636" width="10.7109375" style="4" customWidth="1"/>
    <col min="14637" max="14640" width="11.42578125" style="4"/>
    <col min="14641" max="14642" width="14.85546875" style="4" customWidth="1"/>
    <col min="14643" max="14643" width="14.42578125" style="4" customWidth="1"/>
    <col min="14644" max="14644" width="18" style="4" customWidth="1"/>
    <col min="14645" max="14646" width="14" style="4" customWidth="1"/>
    <col min="14647" max="14848" width="11.42578125" style="4"/>
    <col min="14849" max="14855" width="0" style="4" hidden="1" customWidth="1"/>
    <col min="14856" max="14856" width="9.28515625" style="4" customWidth="1"/>
    <col min="14857" max="14857" width="40.7109375" style="4" customWidth="1"/>
    <col min="14858" max="14860" width="7.5703125" style="4" customWidth="1"/>
    <col min="14861" max="14861" width="16.5703125" style="4" customWidth="1"/>
    <col min="14862" max="14862" width="14.42578125" style="4" customWidth="1"/>
    <col min="14863" max="14863" width="11.7109375" style="4" customWidth="1"/>
    <col min="14864" max="14864" width="12.5703125" style="4" customWidth="1"/>
    <col min="14865" max="14865" width="23.5703125" style="4" customWidth="1"/>
    <col min="14866" max="14866" width="24.28515625" style="4" customWidth="1"/>
    <col min="14867" max="14867" width="21.85546875" style="4" customWidth="1"/>
    <col min="14868" max="14868" width="19.7109375" style="4" customWidth="1"/>
    <col min="14869" max="14870" width="16.85546875" style="4" customWidth="1"/>
    <col min="14871" max="14875" width="50.7109375" style="4" customWidth="1"/>
    <col min="14876" max="14876" width="35.28515625" style="4" customWidth="1"/>
    <col min="14877" max="14892" width="10.7109375" style="4" customWidth="1"/>
    <col min="14893" max="14896" width="11.42578125" style="4"/>
    <col min="14897" max="14898" width="14.85546875" style="4" customWidth="1"/>
    <col min="14899" max="14899" width="14.42578125" style="4" customWidth="1"/>
    <col min="14900" max="14900" width="18" style="4" customWidth="1"/>
    <col min="14901" max="14902" width="14" style="4" customWidth="1"/>
    <col min="14903" max="15104" width="11.42578125" style="4"/>
    <col min="15105" max="15111" width="0" style="4" hidden="1" customWidth="1"/>
    <col min="15112" max="15112" width="9.28515625" style="4" customWidth="1"/>
    <col min="15113" max="15113" width="40.7109375" style="4" customWidth="1"/>
    <col min="15114" max="15116" width="7.5703125" style="4" customWidth="1"/>
    <col min="15117" max="15117" width="16.5703125" style="4" customWidth="1"/>
    <col min="15118" max="15118" width="14.42578125" style="4" customWidth="1"/>
    <col min="15119" max="15119" width="11.7109375" style="4" customWidth="1"/>
    <col min="15120" max="15120" width="12.5703125" style="4" customWidth="1"/>
    <col min="15121" max="15121" width="23.5703125" style="4" customWidth="1"/>
    <col min="15122" max="15122" width="24.28515625" style="4" customWidth="1"/>
    <col min="15123" max="15123" width="21.85546875" style="4" customWidth="1"/>
    <col min="15124" max="15124" width="19.7109375" style="4" customWidth="1"/>
    <col min="15125" max="15126" width="16.85546875" style="4" customWidth="1"/>
    <col min="15127" max="15131" width="50.7109375" style="4" customWidth="1"/>
    <col min="15132" max="15132" width="35.28515625" style="4" customWidth="1"/>
    <col min="15133" max="15148" width="10.7109375" style="4" customWidth="1"/>
    <col min="15149" max="15152" width="11.42578125" style="4"/>
    <col min="15153" max="15154" width="14.85546875" style="4" customWidth="1"/>
    <col min="15155" max="15155" width="14.42578125" style="4" customWidth="1"/>
    <col min="15156" max="15156" width="18" style="4" customWidth="1"/>
    <col min="15157" max="15158" width="14" style="4" customWidth="1"/>
    <col min="15159" max="15360" width="11.42578125" style="4"/>
    <col min="15361" max="15367" width="0" style="4" hidden="1" customWidth="1"/>
    <col min="15368" max="15368" width="9.28515625" style="4" customWidth="1"/>
    <col min="15369" max="15369" width="40.7109375" style="4" customWidth="1"/>
    <col min="15370" max="15372" width="7.5703125" style="4" customWidth="1"/>
    <col min="15373" max="15373" width="16.5703125" style="4" customWidth="1"/>
    <col min="15374" max="15374" width="14.42578125" style="4" customWidth="1"/>
    <col min="15375" max="15375" width="11.7109375" style="4" customWidth="1"/>
    <col min="15376" max="15376" width="12.5703125" style="4" customWidth="1"/>
    <col min="15377" max="15377" width="23.5703125" style="4" customWidth="1"/>
    <col min="15378" max="15378" width="24.28515625" style="4" customWidth="1"/>
    <col min="15379" max="15379" width="21.85546875" style="4" customWidth="1"/>
    <col min="15380" max="15380" width="19.7109375" style="4" customWidth="1"/>
    <col min="15381" max="15382" width="16.85546875" style="4" customWidth="1"/>
    <col min="15383" max="15387" width="50.7109375" style="4" customWidth="1"/>
    <col min="15388" max="15388" width="35.28515625" style="4" customWidth="1"/>
    <col min="15389" max="15404" width="10.7109375" style="4" customWidth="1"/>
    <col min="15405" max="15408" width="11.42578125" style="4"/>
    <col min="15409" max="15410" width="14.85546875" style="4" customWidth="1"/>
    <col min="15411" max="15411" width="14.42578125" style="4" customWidth="1"/>
    <col min="15412" max="15412" width="18" style="4" customWidth="1"/>
    <col min="15413" max="15414" width="14" style="4" customWidth="1"/>
    <col min="15415" max="15616" width="11.42578125" style="4"/>
    <col min="15617" max="15623" width="0" style="4" hidden="1" customWidth="1"/>
    <col min="15624" max="15624" width="9.28515625" style="4" customWidth="1"/>
    <col min="15625" max="15625" width="40.7109375" style="4" customWidth="1"/>
    <col min="15626" max="15628" width="7.5703125" style="4" customWidth="1"/>
    <col min="15629" max="15629" width="16.5703125" style="4" customWidth="1"/>
    <col min="15630" max="15630" width="14.42578125" style="4" customWidth="1"/>
    <col min="15631" max="15631" width="11.7109375" style="4" customWidth="1"/>
    <col min="15632" max="15632" width="12.5703125" style="4" customWidth="1"/>
    <col min="15633" max="15633" width="23.5703125" style="4" customWidth="1"/>
    <col min="15634" max="15634" width="24.28515625" style="4" customWidth="1"/>
    <col min="15635" max="15635" width="21.85546875" style="4" customWidth="1"/>
    <col min="15636" max="15636" width="19.7109375" style="4" customWidth="1"/>
    <col min="15637" max="15638" width="16.85546875" style="4" customWidth="1"/>
    <col min="15639" max="15643" width="50.7109375" style="4" customWidth="1"/>
    <col min="15644" max="15644" width="35.28515625" style="4" customWidth="1"/>
    <col min="15645" max="15660" width="10.7109375" style="4" customWidth="1"/>
    <col min="15661" max="15664" width="11.42578125" style="4"/>
    <col min="15665" max="15666" width="14.85546875" style="4" customWidth="1"/>
    <col min="15667" max="15667" width="14.42578125" style="4" customWidth="1"/>
    <col min="15668" max="15668" width="18" style="4" customWidth="1"/>
    <col min="15669" max="15670" width="14" style="4" customWidth="1"/>
    <col min="15671" max="15872" width="11.42578125" style="4"/>
    <col min="15873" max="15879" width="0" style="4" hidden="1" customWidth="1"/>
    <col min="15880" max="15880" width="9.28515625" style="4" customWidth="1"/>
    <col min="15881" max="15881" width="40.7109375" style="4" customWidth="1"/>
    <col min="15882" max="15884" width="7.5703125" style="4" customWidth="1"/>
    <col min="15885" max="15885" width="16.5703125" style="4" customWidth="1"/>
    <col min="15886" max="15886" width="14.42578125" style="4" customWidth="1"/>
    <col min="15887" max="15887" width="11.7109375" style="4" customWidth="1"/>
    <col min="15888" max="15888" width="12.5703125" style="4" customWidth="1"/>
    <col min="15889" max="15889" width="23.5703125" style="4" customWidth="1"/>
    <col min="15890" max="15890" width="24.28515625" style="4" customWidth="1"/>
    <col min="15891" max="15891" width="21.85546875" style="4" customWidth="1"/>
    <col min="15892" max="15892" width="19.7109375" style="4" customWidth="1"/>
    <col min="15893" max="15894" width="16.85546875" style="4" customWidth="1"/>
    <col min="15895" max="15899" width="50.7109375" style="4" customWidth="1"/>
    <col min="15900" max="15900" width="35.28515625" style="4" customWidth="1"/>
    <col min="15901" max="15916" width="10.7109375" style="4" customWidth="1"/>
    <col min="15917" max="15920" width="11.42578125" style="4"/>
    <col min="15921" max="15922" width="14.85546875" style="4" customWidth="1"/>
    <col min="15923" max="15923" width="14.42578125" style="4" customWidth="1"/>
    <col min="15924" max="15924" width="18" style="4" customWidth="1"/>
    <col min="15925" max="15926" width="14" style="4" customWidth="1"/>
    <col min="15927" max="16128" width="11.42578125" style="4"/>
    <col min="16129" max="16135" width="0" style="4" hidden="1" customWidth="1"/>
    <col min="16136" max="16136" width="9.28515625" style="4" customWidth="1"/>
    <col min="16137" max="16137" width="40.7109375" style="4" customWidth="1"/>
    <col min="16138" max="16140" width="7.5703125" style="4" customWidth="1"/>
    <col min="16141" max="16141" width="16.5703125" style="4" customWidth="1"/>
    <col min="16142" max="16142" width="14.42578125" style="4" customWidth="1"/>
    <col min="16143" max="16143" width="11.7109375" style="4" customWidth="1"/>
    <col min="16144" max="16144" width="12.5703125" style="4" customWidth="1"/>
    <col min="16145" max="16145" width="23.5703125" style="4" customWidth="1"/>
    <col min="16146" max="16146" width="24.28515625" style="4" customWidth="1"/>
    <col min="16147" max="16147" width="21.85546875" style="4" customWidth="1"/>
    <col min="16148" max="16148" width="19.7109375" style="4" customWidth="1"/>
    <col min="16149" max="16150" width="16.85546875" style="4" customWidth="1"/>
    <col min="16151" max="16155" width="50.7109375" style="4" customWidth="1"/>
    <col min="16156" max="16156" width="35.28515625" style="4" customWidth="1"/>
    <col min="16157" max="16172" width="10.7109375" style="4" customWidth="1"/>
    <col min="16173" max="16176" width="11.42578125" style="4"/>
    <col min="16177" max="16178" width="14.85546875" style="4" customWidth="1"/>
    <col min="16179" max="16179" width="14.42578125" style="4" customWidth="1"/>
    <col min="16180" max="16180" width="18" style="4" customWidth="1"/>
    <col min="16181" max="16182" width="14" style="4" customWidth="1"/>
    <col min="16183" max="16384" width="11.42578125" style="4"/>
  </cols>
  <sheetData>
    <row r="1" spans="1:75" s="190" customFormat="1" ht="12">
      <c r="A1" s="174"/>
      <c r="B1" s="175"/>
      <c r="C1" s="175"/>
      <c r="D1" s="176"/>
      <c r="E1" s="177" t="s">
        <v>84</v>
      </c>
      <c r="F1" s="178"/>
      <c r="G1" s="178"/>
      <c r="H1" s="178"/>
      <c r="I1" s="178"/>
      <c r="J1" s="178"/>
      <c r="K1" s="178"/>
      <c r="L1" s="178"/>
      <c r="M1" s="178"/>
      <c r="N1" s="179"/>
      <c r="O1" s="180" t="s">
        <v>85</v>
      </c>
      <c r="P1" s="181"/>
      <c r="Q1" s="181"/>
      <c r="R1" s="182"/>
      <c r="S1" s="183"/>
      <c r="T1" s="184"/>
      <c r="U1" s="184"/>
      <c r="V1" s="185"/>
      <c r="W1" s="183"/>
      <c r="X1" s="184"/>
      <c r="Y1" s="186"/>
      <c r="Z1" s="187" t="s">
        <v>86</v>
      </c>
      <c r="AA1" s="188"/>
      <c r="AB1" s="188"/>
      <c r="AC1" s="188"/>
      <c r="AD1" s="188"/>
      <c r="AE1" s="188"/>
      <c r="AF1" s="188"/>
      <c r="AG1" s="188"/>
      <c r="AH1" s="188"/>
      <c r="AI1" s="188"/>
      <c r="AJ1" s="189"/>
      <c r="AK1" s="180" t="s">
        <v>85</v>
      </c>
      <c r="AL1" s="181"/>
      <c r="AM1" s="181"/>
      <c r="AN1" s="182"/>
      <c r="AO1" s="183"/>
      <c r="AP1" s="184"/>
      <c r="AQ1" s="184"/>
      <c r="AR1" s="185"/>
    </row>
    <row r="2" spans="1:75" s="190" customFormat="1" ht="12">
      <c r="A2" s="191"/>
      <c r="B2" s="192"/>
      <c r="C2" s="192"/>
      <c r="D2" s="193"/>
      <c r="E2" s="194"/>
      <c r="F2" s="195"/>
      <c r="G2" s="195"/>
      <c r="H2" s="195"/>
      <c r="I2" s="195"/>
      <c r="J2" s="195"/>
      <c r="K2" s="195"/>
      <c r="L2" s="195"/>
      <c r="M2" s="195"/>
      <c r="N2" s="196"/>
      <c r="O2" s="197"/>
      <c r="P2" s="198"/>
      <c r="Q2" s="198"/>
      <c r="R2" s="199"/>
      <c r="S2" s="200"/>
      <c r="T2" s="201"/>
      <c r="U2" s="201"/>
      <c r="V2" s="202"/>
      <c r="W2" s="200"/>
      <c r="X2" s="201"/>
      <c r="Y2" s="203"/>
      <c r="Z2" s="204"/>
      <c r="AA2" s="205"/>
      <c r="AB2" s="205"/>
      <c r="AC2" s="205"/>
      <c r="AD2" s="205"/>
      <c r="AE2" s="205"/>
      <c r="AF2" s="205"/>
      <c r="AG2" s="205"/>
      <c r="AH2" s="205"/>
      <c r="AI2" s="205"/>
      <c r="AJ2" s="206"/>
      <c r="AK2" s="197"/>
      <c r="AL2" s="198"/>
      <c r="AM2" s="198"/>
      <c r="AN2" s="199"/>
      <c r="AO2" s="200"/>
      <c r="AP2" s="201"/>
      <c r="AQ2" s="201"/>
      <c r="AR2" s="202"/>
    </row>
    <row r="3" spans="1:75" s="190" customFormat="1" ht="12">
      <c r="A3" s="191"/>
      <c r="B3" s="192"/>
      <c r="C3" s="192"/>
      <c r="D3" s="193"/>
      <c r="E3" s="194"/>
      <c r="F3" s="195"/>
      <c r="G3" s="195"/>
      <c r="H3" s="195"/>
      <c r="I3" s="195"/>
      <c r="J3" s="195"/>
      <c r="K3" s="195"/>
      <c r="L3" s="195"/>
      <c r="M3" s="195"/>
      <c r="N3" s="196"/>
      <c r="O3" s="197"/>
      <c r="P3" s="198"/>
      <c r="Q3" s="198"/>
      <c r="R3" s="199"/>
      <c r="S3" s="200"/>
      <c r="T3" s="201"/>
      <c r="U3" s="201"/>
      <c r="V3" s="202"/>
      <c r="W3" s="200"/>
      <c r="X3" s="201"/>
      <c r="Y3" s="203"/>
      <c r="Z3" s="204"/>
      <c r="AA3" s="205"/>
      <c r="AB3" s="205"/>
      <c r="AC3" s="205"/>
      <c r="AD3" s="205"/>
      <c r="AE3" s="205"/>
      <c r="AF3" s="205"/>
      <c r="AG3" s="205"/>
      <c r="AH3" s="205"/>
      <c r="AI3" s="205"/>
      <c r="AJ3" s="206"/>
      <c r="AK3" s="197"/>
      <c r="AL3" s="198"/>
      <c r="AM3" s="198"/>
      <c r="AN3" s="199"/>
      <c r="AO3" s="200"/>
      <c r="AP3" s="201"/>
      <c r="AQ3" s="201"/>
      <c r="AR3" s="202"/>
    </row>
    <row r="4" spans="1:75" s="190" customFormat="1" ht="12">
      <c r="A4" s="191"/>
      <c r="B4" s="192"/>
      <c r="C4" s="192"/>
      <c r="D4" s="193"/>
      <c r="E4" s="194"/>
      <c r="F4" s="195"/>
      <c r="G4" s="195"/>
      <c r="H4" s="195"/>
      <c r="I4" s="195"/>
      <c r="J4" s="195"/>
      <c r="K4" s="195"/>
      <c r="L4" s="195"/>
      <c r="M4" s="195"/>
      <c r="N4" s="196"/>
      <c r="O4" s="197"/>
      <c r="P4" s="198"/>
      <c r="Q4" s="198"/>
      <c r="R4" s="199"/>
      <c r="S4" s="200"/>
      <c r="T4" s="201"/>
      <c r="U4" s="201"/>
      <c r="V4" s="202"/>
      <c r="W4" s="200"/>
      <c r="X4" s="201"/>
      <c r="Y4" s="203"/>
      <c r="Z4" s="204"/>
      <c r="AA4" s="205"/>
      <c r="AB4" s="205"/>
      <c r="AC4" s="205"/>
      <c r="AD4" s="205"/>
      <c r="AE4" s="205"/>
      <c r="AF4" s="205"/>
      <c r="AG4" s="205"/>
      <c r="AH4" s="205"/>
      <c r="AI4" s="205"/>
      <c r="AJ4" s="206"/>
      <c r="AK4" s="197"/>
      <c r="AL4" s="198"/>
      <c r="AM4" s="198"/>
      <c r="AN4" s="199"/>
      <c r="AO4" s="200"/>
      <c r="AP4" s="201"/>
      <c r="AQ4" s="201"/>
      <c r="AR4" s="202"/>
    </row>
    <row r="5" spans="1:75" s="190" customFormat="1" ht="12">
      <c r="A5" s="191"/>
      <c r="B5" s="192"/>
      <c r="C5" s="192"/>
      <c r="D5" s="193"/>
      <c r="E5" s="194"/>
      <c r="F5" s="195"/>
      <c r="G5" s="195"/>
      <c r="H5" s="195"/>
      <c r="I5" s="195"/>
      <c r="J5" s="195"/>
      <c r="K5" s="195"/>
      <c r="L5" s="195"/>
      <c r="M5" s="195"/>
      <c r="N5" s="196"/>
      <c r="O5" s="197"/>
      <c r="P5" s="198"/>
      <c r="Q5" s="198"/>
      <c r="R5" s="199"/>
      <c r="S5" s="200"/>
      <c r="T5" s="201"/>
      <c r="U5" s="201"/>
      <c r="V5" s="202"/>
      <c r="W5" s="200"/>
      <c r="X5" s="201"/>
      <c r="Y5" s="203"/>
      <c r="Z5" s="204"/>
      <c r="AA5" s="205"/>
      <c r="AB5" s="205"/>
      <c r="AC5" s="205"/>
      <c r="AD5" s="205"/>
      <c r="AE5" s="205"/>
      <c r="AF5" s="205"/>
      <c r="AG5" s="205"/>
      <c r="AH5" s="205"/>
      <c r="AI5" s="205"/>
      <c r="AJ5" s="206"/>
      <c r="AK5" s="197"/>
      <c r="AL5" s="198"/>
      <c r="AM5" s="198"/>
      <c r="AN5" s="199"/>
      <c r="AO5" s="200"/>
      <c r="AP5" s="201"/>
      <c r="AQ5" s="201"/>
      <c r="AR5" s="202"/>
    </row>
    <row r="6" spans="1:75" s="190" customFormat="1" ht="12">
      <c r="A6" s="191"/>
      <c r="B6" s="192"/>
      <c r="C6" s="192"/>
      <c r="D6" s="193"/>
      <c r="E6" s="194"/>
      <c r="F6" s="195"/>
      <c r="G6" s="195"/>
      <c r="H6" s="195"/>
      <c r="I6" s="195"/>
      <c r="J6" s="195"/>
      <c r="K6" s="195"/>
      <c r="L6" s="195"/>
      <c r="M6" s="195"/>
      <c r="N6" s="196"/>
      <c r="O6" s="197"/>
      <c r="P6" s="198"/>
      <c r="Q6" s="198"/>
      <c r="R6" s="199"/>
      <c r="S6" s="200"/>
      <c r="T6" s="201"/>
      <c r="U6" s="201"/>
      <c r="V6" s="202"/>
      <c r="W6" s="200"/>
      <c r="X6" s="201"/>
      <c r="Y6" s="203"/>
      <c r="Z6" s="204"/>
      <c r="AA6" s="205"/>
      <c r="AB6" s="205"/>
      <c r="AC6" s="205"/>
      <c r="AD6" s="205"/>
      <c r="AE6" s="205"/>
      <c r="AF6" s="205"/>
      <c r="AG6" s="205"/>
      <c r="AH6" s="205"/>
      <c r="AI6" s="205"/>
      <c r="AJ6" s="206"/>
      <c r="AK6" s="197"/>
      <c r="AL6" s="198"/>
      <c r="AM6" s="198"/>
      <c r="AN6" s="199"/>
      <c r="AO6" s="200"/>
      <c r="AP6" s="201"/>
      <c r="AQ6" s="201"/>
      <c r="AR6" s="202"/>
    </row>
    <row r="7" spans="1:75" s="190" customFormat="1" ht="12">
      <c r="A7" s="191"/>
      <c r="B7" s="192"/>
      <c r="C7" s="192"/>
      <c r="D7" s="193"/>
      <c r="E7" s="194"/>
      <c r="F7" s="195"/>
      <c r="G7" s="195"/>
      <c r="H7" s="195"/>
      <c r="I7" s="195"/>
      <c r="J7" s="195"/>
      <c r="K7" s="195"/>
      <c r="L7" s="195"/>
      <c r="M7" s="195"/>
      <c r="N7" s="196"/>
      <c r="O7" s="197"/>
      <c r="P7" s="198"/>
      <c r="Q7" s="198"/>
      <c r="R7" s="199"/>
      <c r="S7" s="200"/>
      <c r="T7" s="201"/>
      <c r="U7" s="201"/>
      <c r="V7" s="202"/>
      <c r="W7" s="200"/>
      <c r="X7" s="201"/>
      <c r="Y7" s="203"/>
      <c r="Z7" s="204"/>
      <c r="AA7" s="205"/>
      <c r="AB7" s="205"/>
      <c r="AC7" s="205"/>
      <c r="AD7" s="205"/>
      <c r="AE7" s="205"/>
      <c r="AF7" s="205"/>
      <c r="AG7" s="205"/>
      <c r="AH7" s="205"/>
      <c r="AI7" s="205"/>
      <c r="AJ7" s="206"/>
      <c r="AK7" s="197"/>
      <c r="AL7" s="198"/>
      <c r="AM7" s="198"/>
      <c r="AN7" s="199"/>
      <c r="AO7" s="200"/>
      <c r="AP7" s="201"/>
      <c r="AQ7" s="201"/>
      <c r="AR7" s="202"/>
    </row>
    <row r="8" spans="1:75" s="190" customFormat="1" ht="12.75" thickBot="1">
      <c r="A8" s="207"/>
      <c r="B8" s="208"/>
      <c r="C8" s="208"/>
      <c r="D8" s="209"/>
      <c r="E8" s="210"/>
      <c r="F8" s="211"/>
      <c r="G8" s="211"/>
      <c r="H8" s="211"/>
      <c r="I8" s="211"/>
      <c r="J8" s="211"/>
      <c r="K8" s="211"/>
      <c r="L8" s="211"/>
      <c r="M8" s="211"/>
      <c r="N8" s="212"/>
      <c r="O8" s="213"/>
      <c r="P8" s="214"/>
      <c r="Q8" s="214"/>
      <c r="R8" s="215"/>
      <c r="S8" s="216"/>
      <c r="T8" s="217"/>
      <c r="U8" s="217"/>
      <c r="V8" s="218"/>
      <c r="W8" s="216"/>
      <c r="X8" s="217"/>
      <c r="Y8" s="219"/>
      <c r="Z8" s="220"/>
      <c r="AA8" s="221"/>
      <c r="AB8" s="221"/>
      <c r="AC8" s="221"/>
      <c r="AD8" s="221"/>
      <c r="AE8" s="221"/>
      <c r="AF8" s="221"/>
      <c r="AG8" s="221"/>
      <c r="AH8" s="221"/>
      <c r="AI8" s="221"/>
      <c r="AJ8" s="222"/>
      <c r="AK8" s="213"/>
      <c r="AL8" s="214"/>
      <c r="AM8" s="214"/>
      <c r="AN8" s="215"/>
      <c r="AO8" s="216"/>
      <c r="AP8" s="217"/>
      <c r="AQ8" s="217"/>
      <c r="AR8" s="218"/>
    </row>
    <row r="10" spans="1:75">
      <c r="I10" s="223" t="s">
        <v>87</v>
      </c>
      <c r="J10" s="224"/>
    </row>
    <row r="11" spans="1:75">
      <c r="I11" s="223" t="s">
        <v>88</v>
      </c>
      <c r="J11" s="224"/>
    </row>
    <row r="12" spans="1:75">
      <c r="I12" s="223" t="s">
        <v>89</v>
      </c>
      <c r="J12" s="224"/>
    </row>
    <row r="13" spans="1:75">
      <c r="I13" s="223" t="s">
        <v>90</v>
      </c>
      <c r="J13" s="224"/>
    </row>
    <row r="14" spans="1:75" ht="15" customHeight="1">
      <c r="G14" s="226" t="s">
        <v>91</v>
      </c>
      <c r="H14" s="227" t="s">
        <v>92</v>
      </c>
      <c r="I14" s="228" t="s">
        <v>9</v>
      </c>
      <c r="J14" s="173" t="s">
        <v>52</v>
      </c>
      <c r="K14" s="157"/>
      <c r="L14" s="158"/>
      <c r="M14" s="144"/>
      <c r="N14" s="144"/>
      <c r="O14" s="147" t="s">
        <v>0</v>
      </c>
      <c r="P14" s="147"/>
      <c r="Q14" s="147" t="s">
        <v>61</v>
      </c>
      <c r="R14" s="147"/>
      <c r="S14" s="147" t="s">
        <v>62</v>
      </c>
      <c r="T14" s="147"/>
      <c r="U14" s="147" t="s">
        <v>56</v>
      </c>
      <c r="V14" s="147"/>
      <c r="W14" s="166" t="s">
        <v>57</v>
      </c>
      <c r="X14" s="166" t="s">
        <v>58</v>
      </c>
      <c r="Y14" s="166" t="s">
        <v>59</v>
      </c>
      <c r="Z14" s="166" t="s">
        <v>60</v>
      </c>
      <c r="AA14" s="166" t="s">
        <v>2</v>
      </c>
      <c r="AB14" s="166" t="s">
        <v>93</v>
      </c>
      <c r="AC14" s="166" t="s">
        <v>94</v>
      </c>
      <c r="AD14" s="166"/>
      <c r="AE14" s="166" t="s">
        <v>95</v>
      </c>
      <c r="AF14" s="166"/>
      <c r="AG14" s="166" t="s">
        <v>96</v>
      </c>
      <c r="AH14" s="166"/>
      <c r="AI14" s="166" t="s">
        <v>97</v>
      </c>
      <c r="AJ14" s="166"/>
      <c r="AK14" s="166" t="s">
        <v>98</v>
      </c>
      <c r="AL14" s="166"/>
      <c r="AM14" s="166" t="s">
        <v>99</v>
      </c>
      <c r="AN14" s="166"/>
      <c r="AO14" s="166" t="s">
        <v>100</v>
      </c>
      <c r="AP14" s="166"/>
      <c r="AQ14" s="166" t="s">
        <v>101</v>
      </c>
      <c r="AR14" s="166"/>
      <c r="AW14" s="229" t="s">
        <v>61</v>
      </c>
      <c r="AX14" s="229"/>
      <c r="AY14" s="229" t="s">
        <v>62</v>
      </c>
      <c r="AZ14" s="229"/>
      <c r="BA14" s="229" t="s">
        <v>56</v>
      </c>
      <c r="BB14" s="229"/>
    </row>
    <row r="15" spans="1:75" ht="48" customHeight="1" thickBot="1">
      <c r="A15" s="1" t="s">
        <v>102</v>
      </c>
      <c r="B15" s="1" t="s">
        <v>92</v>
      </c>
      <c r="C15" s="1" t="s">
        <v>103</v>
      </c>
      <c r="D15" s="1" t="s">
        <v>104</v>
      </c>
      <c r="E15" s="1" t="s">
        <v>105</v>
      </c>
      <c r="F15" s="1" t="s">
        <v>106</v>
      </c>
      <c r="G15" s="230"/>
      <c r="H15" s="227"/>
      <c r="I15" s="231"/>
      <c r="J15" s="3" t="s">
        <v>4</v>
      </c>
      <c r="K15" s="3" t="s">
        <v>5</v>
      </c>
      <c r="L15" s="3" t="s">
        <v>6</v>
      </c>
      <c r="M15" s="3" t="s">
        <v>53</v>
      </c>
      <c r="N15" s="3" t="s">
        <v>7</v>
      </c>
      <c r="O15" s="143" t="s">
        <v>107</v>
      </c>
      <c r="P15" s="143" t="s">
        <v>108</v>
      </c>
      <c r="Q15" s="143" t="s">
        <v>65</v>
      </c>
      <c r="R15" s="143" t="s">
        <v>66</v>
      </c>
      <c r="S15" s="143" t="s">
        <v>67</v>
      </c>
      <c r="T15" s="143" t="s">
        <v>68</v>
      </c>
      <c r="U15" s="143" t="s">
        <v>63</v>
      </c>
      <c r="V15" s="143" t="s">
        <v>68</v>
      </c>
      <c r="W15" s="166"/>
      <c r="X15" s="166"/>
      <c r="Y15" s="166"/>
      <c r="Z15" s="166"/>
      <c r="AA15" s="166"/>
      <c r="AB15" s="166"/>
      <c r="AC15" s="143" t="s">
        <v>109</v>
      </c>
      <c r="AD15" s="143" t="s">
        <v>110</v>
      </c>
      <c r="AE15" s="143" t="s">
        <v>109</v>
      </c>
      <c r="AF15" s="143" t="s">
        <v>110</v>
      </c>
      <c r="AG15" s="143" t="s">
        <v>109</v>
      </c>
      <c r="AH15" s="143" t="s">
        <v>110</v>
      </c>
      <c r="AI15" s="143" t="s">
        <v>109</v>
      </c>
      <c r="AJ15" s="143" t="s">
        <v>110</v>
      </c>
      <c r="AK15" s="143" t="s">
        <v>109</v>
      </c>
      <c r="AL15" s="143" t="s">
        <v>110</v>
      </c>
      <c r="AM15" s="143" t="s">
        <v>109</v>
      </c>
      <c r="AN15" s="143" t="s">
        <v>110</v>
      </c>
      <c r="AO15" s="143" t="s">
        <v>109</v>
      </c>
      <c r="AP15" s="143" t="s">
        <v>110</v>
      </c>
      <c r="AQ15" s="143" t="s">
        <v>109</v>
      </c>
      <c r="AR15" s="143" t="s">
        <v>110</v>
      </c>
      <c r="AW15" s="232" t="s">
        <v>65</v>
      </c>
      <c r="AX15" s="232" t="s">
        <v>66</v>
      </c>
      <c r="AY15" s="232" t="s">
        <v>67</v>
      </c>
      <c r="AZ15" s="232" t="s">
        <v>68</v>
      </c>
      <c r="BA15" s="232" t="s">
        <v>63</v>
      </c>
      <c r="BB15" s="232" t="s">
        <v>68</v>
      </c>
    </row>
    <row r="16" spans="1:75" s="248" customFormat="1" ht="11.25" customHeight="1">
      <c r="A16" s="233"/>
      <c r="B16" s="233" t="s">
        <v>111</v>
      </c>
      <c r="C16" s="233"/>
      <c r="D16" s="233" t="s">
        <v>112</v>
      </c>
      <c r="E16" s="233" t="s">
        <v>113</v>
      </c>
      <c r="F16" s="233" t="s">
        <v>113</v>
      </c>
      <c r="G16" s="234">
        <v>11</v>
      </c>
      <c r="H16" s="235">
        <v>948</v>
      </c>
      <c r="I16" s="236" t="s">
        <v>114</v>
      </c>
      <c r="J16" s="237"/>
      <c r="K16" s="238"/>
      <c r="L16" s="238"/>
      <c r="M16" s="238" t="s">
        <v>115</v>
      </c>
      <c r="N16" s="236" t="s">
        <v>116</v>
      </c>
      <c r="O16" s="239">
        <v>1</v>
      </c>
      <c r="P16" s="240">
        <v>1</v>
      </c>
      <c r="Q16" s="241">
        <f>SUMIF('Actividades inversion 948'!$B$14:$B$20,'Metas inversión 948'!$B16,'Actividades inversion 948'!M$14:M$20)</f>
        <v>847968000</v>
      </c>
      <c r="R16" s="241">
        <f>SUMIF('Actividades inversion 948'!$B$14:$B$20,'Metas inversión 948'!$B16,'Actividades inversion 948'!N$14:N$20)</f>
        <v>847968000</v>
      </c>
      <c r="S16" s="242">
        <f>SUMIF('Actividades inversion 948'!$B$14:$B$20,'Metas inversión 948'!$B16,'Actividades inversion 948'!O$14:O$20)</f>
        <v>680402939</v>
      </c>
      <c r="T16" s="241">
        <f>SUMIF('Actividades inversion 948'!$B$14:$B$20,'Metas inversión 948'!$B16,'Actividades inversion 948'!P$14:P$20)</f>
        <v>170712733</v>
      </c>
      <c r="U16" s="241">
        <f>SUMIF('Actividades inversion 948'!$B$14:$B$20,'Metas inversión 948'!$B16,'Actividades inversion 948'!Q$14:Q$20)</f>
        <v>159229963</v>
      </c>
      <c r="V16" s="241">
        <f>SUMIF('Actividades inversion 948'!$B$14:$B$20,'Metas inversión 948'!$B16,'Actividades inversion 948'!R$14:R$20)</f>
        <v>102596421</v>
      </c>
      <c r="W16" s="243" t="s">
        <v>117</v>
      </c>
      <c r="X16" s="243" t="s">
        <v>118</v>
      </c>
      <c r="Y16" s="243" t="s">
        <v>119</v>
      </c>
      <c r="Z16" s="243"/>
      <c r="AA16" s="243"/>
      <c r="AB16" s="244" t="s">
        <v>120</v>
      </c>
      <c r="AC16" s="245"/>
      <c r="AD16" s="245"/>
      <c r="AE16" s="245"/>
      <c r="AF16" s="245"/>
      <c r="AG16" s="245"/>
      <c r="AH16" s="245"/>
      <c r="AI16" s="245"/>
      <c r="AJ16" s="245"/>
      <c r="AK16" s="245"/>
      <c r="AL16" s="245"/>
      <c r="AM16" s="245"/>
      <c r="AN16" s="245"/>
      <c r="AO16" s="245"/>
      <c r="AP16" s="245"/>
      <c r="AQ16" s="245">
        <f t="shared" ref="AQ16:AR21" si="0">+AC16+AE16+AG16+AI16+AK16+AM16+AO16</f>
        <v>0</v>
      </c>
      <c r="AR16" s="246">
        <f t="shared" si="0"/>
        <v>0</v>
      </c>
      <c r="AS16" s="5"/>
      <c r="AT16" s="5"/>
      <c r="AU16" s="5"/>
      <c r="AV16" s="5"/>
      <c r="AW16" s="247">
        <f>+'[1]99-METROPOLITANO'!N14</f>
        <v>847968000</v>
      </c>
      <c r="AX16" s="247">
        <f>+'[1]99-METROPOLITANO'!O14</f>
        <v>847968000</v>
      </c>
      <c r="AY16" s="247">
        <f>+'[1]99-METROPOLITANO'!P14</f>
        <v>680402939</v>
      </c>
      <c r="AZ16" s="247">
        <f>+'[1]99-METROPOLITANO'!Q14</f>
        <v>170712733</v>
      </c>
      <c r="BA16" s="247">
        <f>+'[1]99-METROPOLITANO'!R14</f>
        <v>159229963</v>
      </c>
      <c r="BB16" s="247">
        <f>+'[1]99-METROPOLITANO'!S14</f>
        <v>102596421</v>
      </c>
      <c r="BF16" s="5"/>
      <c r="BG16" s="5"/>
      <c r="BH16" s="5"/>
      <c r="BI16" s="5"/>
      <c r="BJ16" s="5"/>
      <c r="BK16" s="5"/>
      <c r="BL16" s="5"/>
      <c r="BM16" s="5"/>
      <c r="BN16" s="5"/>
      <c r="BO16" s="5"/>
      <c r="BP16" s="5"/>
      <c r="BQ16" s="5"/>
      <c r="BR16" s="5"/>
      <c r="BS16" s="5"/>
      <c r="BT16" s="5"/>
      <c r="BU16" s="5"/>
      <c r="BV16" s="5"/>
      <c r="BW16" s="5"/>
    </row>
    <row r="17" spans="1:75" s="248" customFormat="1" ht="11.25" customHeight="1">
      <c r="A17" s="233"/>
      <c r="B17" s="233"/>
      <c r="C17" s="233"/>
      <c r="D17" s="233"/>
      <c r="E17" s="233"/>
      <c r="F17" s="233"/>
      <c r="G17" s="234"/>
      <c r="H17" s="249"/>
      <c r="I17" s="250"/>
      <c r="J17" s="251"/>
      <c r="K17" s="251"/>
      <c r="L17" s="251"/>
      <c r="M17" s="251"/>
      <c r="N17" s="250"/>
      <c r="O17" s="252"/>
      <c r="P17" s="253"/>
      <c r="Q17" s="254"/>
      <c r="R17" s="254"/>
      <c r="S17" s="255"/>
      <c r="T17" s="254"/>
      <c r="U17" s="254"/>
      <c r="V17" s="254"/>
      <c r="W17" s="256"/>
      <c r="X17" s="256"/>
      <c r="Y17" s="256"/>
      <c r="Z17" s="256"/>
      <c r="AA17" s="256"/>
      <c r="AB17" s="257" t="s">
        <v>121</v>
      </c>
      <c r="AC17" s="258"/>
      <c r="AD17" s="258"/>
      <c r="AE17" s="258"/>
      <c r="AF17" s="258"/>
      <c r="AG17" s="258"/>
      <c r="AH17" s="258"/>
      <c r="AI17" s="258"/>
      <c r="AJ17" s="258"/>
      <c r="AK17" s="258"/>
      <c r="AL17" s="258"/>
      <c r="AM17" s="258"/>
      <c r="AN17" s="258"/>
      <c r="AO17" s="258"/>
      <c r="AP17" s="258"/>
      <c r="AQ17" s="258">
        <f t="shared" si="0"/>
        <v>0</v>
      </c>
      <c r="AR17" s="259">
        <f t="shared" si="0"/>
        <v>0</v>
      </c>
      <c r="AS17" s="5"/>
      <c r="AT17" s="5"/>
      <c r="AU17" s="5"/>
      <c r="AV17" s="5"/>
      <c r="AW17" s="247"/>
      <c r="AX17" s="247"/>
      <c r="AY17" s="247"/>
      <c r="AZ17" s="247"/>
      <c r="BA17" s="247"/>
      <c r="BB17" s="247"/>
      <c r="BF17" s="5"/>
      <c r="BG17" s="5"/>
      <c r="BH17" s="5"/>
      <c r="BI17" s="5"/>
      <c r="BJ17" s="5"/>
      <c r="BK17" s="5"/>
      <c r="BL17" s="5"/>
      <c r="BM17" s="5"/>
      <c r="BN17" s="5"/>
      <c r="BO17" s="5"/>
      <c r="BP17" s="5"/>
      <c r="BQ17" s="5"/>
      <c r="BR17" s="5"/>
      <c r="BS17" s="5"/>
      <c r="BT17" s="5"/>
      <c r="BU17" s="5"/>
      <c r="BV17" s="5"/>
      <c r="BW17" s="5"/>
    </row>
    <row r="18" spans="1:75" s="248" customFormat="1" ht="11.25" customHeight="1">
      <c r="A18" s="233"/>
      <c r="B18" s="233"/>
      <c r="C18" s="233"/>
      <c r="D18" s="233"/>
      <c r="E18" s="233"/>
      <c r="F18" s="233"/>
      <c r="G18" s="234"/>
      <c r="H18" s="249"/>
      <c r="I18" s="250"/>
      <c r="J18" s="251"/>
      <c r="K18" s="251"/>
      <c r="L18" s="251"/>
      <c r="M18" s="251"/>
      <c r="N18" s="250"/>
      <c r="O18" s="252"/>
      <c r="P18" s="253"/>
      <c r="Q18" s="254"/>
      <c r="R18" s="254"/>
      <c r="S18" s="255"/>
      <c r="T18" s="254"/>
      <c r="U18" s="254"/>
      <c r="V18" s="254"/>
      <c r="W18" s="256"/>
      <c r="X18" s="256"/>
      <c r="Y18" s="256"/>
      <c r="Z18" s="256"/>
      <c r="AA18" s="256"/>
      <c r="AB18" s="257" t="s">
        <v>122</v>
      </c>
      <c r="AC18" s="258"/>
      <c r="AD18" s="258"/>
      <c r="AE18" s="258"/>
      <c r="AF18" s="258"/>
      <c r="AG18" s="258"/>
      <c r="AH18" s="258"/>
      <c r="AI18" s="258"/>
      <c r="AJ18" s="258"/>
      <c r="AK18" s="258"/>
      <c r="AL18" s="258"/>
      <c r="AM18" s="258"/>
      <c r="AN18" s="258"/>
      <c r="AO18" s="258"/>
      <c r="AP18" s="258"/>
      <c r="AQ18" s="258">
        <f t="shared" si="0"/>
        <v>0</v>
      </c>
      <c r="AR18" s="259">
        <f t="shared" si="0"/>
        <v>0</v>
      </c>
      <c r="AS18" s="5"/>
      <c r="AT18" s="5"/>
      <c r="AU18" s="5"/>
      <c r="AV18" s="5"/>
      <c r="AW18" s="247"/>
      <c r="AX18" s="247"/>
      <c r="AY18" s="247"/>
      <c r="AZ18" s="247"/>
      <c r="BA18" s="247"/>
      <c r="BB18" s="247"/>
      <c r="BF18" s="5"/>
      <c r="BG18" s="5"/>
      <c r="BH18" s="5"/>
      <c r="BI18" s="5"/>
      <c r="BJ18" s="5"/>
      <c r="BK18" s="5"/>
      <c r="BL18" s="5"/>
      <c r="BM18" s="5"/>
      <c r="BN18" s="5"/>
      <c r="BO18" s="5"/>
      <c r="BP18" s="5"/>
      <c r="BQ18" s="5"/>
      <c r="BR18" s="5"/>
      <c r="BS18" s="5"/>
      <c r="BT18" s="5"/>
      <c r="BU18" s="5"/>
      <c r="BV18" s="5"/>
      <c r="BW18" s="5"/>
    </row>
    <row r="19" spans="1:75" s="248" customFormat="1" ht="11.25" customHeight="1">
      <c r="A19" s="233"/>
      <c r="B19" s="233"/>
      <c r="C19" s="233"/>
      <c r="D19" s="233"/>
      <c r="E19" s="233"/>
      <c r="F19" s="233"/>
      <c r="G19" s="234"/>
      <c r="H19" s="249"/>
      <c r="I19" s="250"/>
      <c r="J19" s="251"/>
      <c r="K19" s="251"/>
      <c r="L19" s="251"/>
      <c r="M19" s="251"/>
      <c r="N19" s="250"/>
      <c r="O19" s="252"/>
      <c r="P19" s="253"/>
      <c r="Q19" s="254"/>
      <c r="R19" s="254"/>
      <c r="S19" s="255"/>
      <c r="T19" s="254"/>
      <c r="U19" s="254"/>
      <c r="V19" s="254"/>
      <c r="W19" s="256"/>
      <c r="X19" s="256"/>
      <c r="Y19" s="256"/>
      <c r="Z19" s="256"/>
      <c r="AA19" s="256"/>
      <c r="AB19" s="257" t="s">
        <v>123</v>
      </c>
      <c r="AC19" s="258"/>
      <c r="AD19" s="258"/>
      <c r="AE19" s="258"/>
      <c r="AF19" s="258"/>
      <c r="AG19" s="258"/>
      <c r="AH19" s="258"/>
      <c r="AI19" s="258"/>
      <c r="AJ19" s="258"/>
      <c r="AK19" s="258"/>
      <c r="AL19" s="258"/>
      <c r="AM19" s="258"/>
      <c r="AN19" s="258"/>
      <c r="AO19" s="258"/>
      <c r="AP19" s="258"/>
      <c r="AQ19" s="258">
        <f t="shared" si="0"/>
        <v>0</v>
      </c>
      <c r="AR19" s="259">
        <f t="shared" si="0"/>
        <v>0</v>
      </c>
      <c r="AS19" s="5"/>
      <c r="AT19" s="5"/>
      <c r="AU19" s="5"/>
      <c r="AV19" s="5"/>
      <c r="AW19" s="247"/>
      <c r="AX19" s="247"/>
      <c r="AY19" s="247"/>
      <c r="AZ19" s="247"/>
      <c r="BA19" s="247"/>
      <c r="BB19" s="247"/>
      <c r="BF19" s="5"/>
      <c r="BG19" s="5"/>
      <c r="BH19" s="5"/>
      <c r="BI19" s="5"/>
      <c r="BJ19" s="5"/>
      <c r="BK19" s="5"/>
      <c r="BL19" s="5"/>
      <c r="BM19" s="5"/>
      <c r="BN19" s="5"/>
      <c r="BO19" s="5"/>
      <c r="BP19" s="5"/>
      <c r="BQ19" s="5"/>
      <c r="BR19" s="5"/>
      <c r="BS19" s="5"/>
      <c r="BT19" s="5"/>
      <c r="BU19" s="5"/>
      <c r="BV19" s="5"/>
      <c r="BW19" s="5"/>
    </row>
    <row r="20" spans="1:75" s="248" customFormat="1" ht="11.25" customHeight="1">
      <c r="A20" s="233"/>
      <c r="B20" s="233"/>
      <c r="C20" s="233"/>
      <c r="D20" s="233"/>
      <c r="E20" s="233"/>
      <c r="F20" s="233"/>
      <c r="G20" s="234"/>
      <c r="H20" s="249"/>
      <c r="I20" s="250"/>
      <c r="J20" s="251"/>
      <c r="K20" s="251"/>
      <c r="L20" s="251"/>
      <c r="M20" s="251"/>
      <c r="N20" s="250"/>
      <c r="O20" s="252"/>
      <c r="P20" s="253"/>
      <c r="Q20" s="254"/>
      <c r="R20" s="254"/>
      <c r="S20" s="255"/>
      <c r="T20" s="254"/>
      <c r="U20" s="254"/>
      <c r="V20" s="254"/>
      <c r="W20" s="256"/>
      <c r="X20" s="256"/>
      <c r="Y20" s="256"/>
      <c r="Z20" s="256"/>
      <c r="AA20" s="256"/>
      <c r="AB20" s="257" t="s">
        <v>124</v>
      </c>
      <c r="AC20" s="258"/>
      <c r="AD20" s="258"/>
      <c r="AE20" s="258"/>
      <c r="AF20" s="258"/>
      <c r="AG20" s="258"/>
      <c r="AH20" s="258"/>
      <c r="AI20" s="258"/>
      <c r="AJ20" s="258"/>
      <c r="AK20" s="258"/>
      <c r="AL20" s="258"/>
      <c r="AM20" s="258"/>
      <c r="AN20" s="258"/>
      <c r="AO20" s="258"/>
      <c r="AP20" s="258"/>
      <c r="AQ20" s="258">
        <f t="shared" si="0"/>
        <v>0</v>
      </c>
      <c r="AR20" s="259">
        <f t="shared" si="0"/>
        <v>0</v>
      </c>
      <c r="AS20" s="5"/>
      <c r="AT20" s="5"/>
      <c r="AU20" s="5"/>
      <c r="AV20" s="5"/>
      <c r="AW20" s="247"/>
      <c r="AX20" s="247"/>
      <c r="AY20" s="247"/>
      <c r="AZ20" s="247"/>
      <c r="BA20" s="247"/>
      <c r="BB20" s="247"/>
      <c r="BF20" s="5"/>
      <c r="BG20" s="5"/>
      <c r="BH20" s="5"/>
      <c r="BI20" s="5"/>
      <c r="BJ20" s="5"/>
      <c r="BK20" s="5"/>
      <c r="BL20" s="5"/>
      <c r="BM20" s="5"/>
      <c r="BN20" s="5"/>
      <c r="BO20" s="5"/>
      <c r="BP20" s="5"/>
      <c r="BQ20" s="5"/>
      <c r="BR20" s="5"/>
      <c r="BS20" s="5"/>
      <c r="BT20" s="5"/>
      <c r="BU20" s="5"/>
      <c r="BV20" s="5"/>
      <c r="BW20" s="5"/>
    </row>
    <row r="21" spans="1:75" s="248" customFormat="1" ht="11.25" customHeight="1">
      <c r="A21" s="233"/>
      <c r="B21" s="233"/>
      <c r="C21" s="233"/>
      <c r="D21" s="233"/>
      <c r="E21" s="233"/>
      <c r="F21" s="233"/>
      <c r="G21" s="234"/>
      <c r="H21" s="249"/>
      <c r="I21" s="250"/>
      <c r="J21" s="251"/>
      <c r="K21" s="251"/>
      <c r="L21" s="251"/>
      <c r="M21" s="251"/>
      <c r="N21" s="250"/>
      <c r="O21" s="252"/>
      <c r="P21" s="253"/>
      <c r="Q21" s="254"/>
      <c r="R21" s="254"/>
      <c r="S21" s="255"/>
      <c r="T21" s="254"/>
      <c r="U21" s="254"/>
      <c r="V21" s="254"/>
      <c r="W21" s="256"/>
      <c r="X21" s="256"/>
      <c r="Y21" s="256"/>
      <c r="Z21" s="256"/>
      <c r="AA21" s="256"/>
      <c r="AB21" s="260" t="s">
        <v>125</v>
      </c>
      <c r="AC21" s="258"/>
      <c r="AD21" s="258"/>
      <c r="AE21" s="258"/>
      <c r="AF21" s="258"/>
      <c r="AG21" s="258"/>
      <c r="AH21" s="258"/>
      <c r="AI21" s="258"/>
      <c r="AJ21" s="258"/>
      <c r="AK21" s="258"/>
      <c r="AL21" s="258"/>
      <c r="AM21" s="258"/>
      <c r="AN21" s="258"/>
      <c r="AO21" s="258"/>
      <c r="AP21" s="258"/>
      <c r="AQ21" s="258">
        <f t="shared" si="0"/>
        <v>0</v>
      </c>
      <c r="AR21" s="259">
        <f t="shared" si="0"/>
        <v>0</v>
      </c>
      <c r="AS21" s="5"/>
      <c r="AT21" s="5"/>
      <c r="AU21" s="5"/>
      <c r="AV21" s="5"/>
      <c r="AW21" s="247"/>
      <c r="AX21" s="247"/>
      <c r="AY21" s="247"/>
      <c r="AZ21" s="247"/>
      <c r="BA21" s="247"/>
      <c r="BB21" s="247"/>
      <c r="BF21" s="5"/>
      <c r="BG21" s="5"/>
      <c r="BH21" s="5"/>
      <c r="BI21" s="5"/>
      <c r="BJ21" s="5"/>
      <c r="BK21" s="5"/>
      <c r="BL21" s="5"/>
      <c r="BM21" s="5"/>
      <c r="BN21" s="5"/>
      <c r="BO21" s="5"/>
      <c r="BP21" s="5"/>
      <c r="BQ21" s="5"/>
      <c r="BR21" s="5"/>
      <c r="BS21" s="5"/>
      <c r="BT21" s="5"/>
      <c r="BU21" s="5"/>
      <c r="BV21" s="5"/>
      <c r="BW21" s="5"/>
    </row>
    <row r="22" spans="1:75" s="248" customFormat="1" ht="11.25" customHeight="1">
      <c r="A22" s="233"/>
      <c r="B22" s="233"/>
      <c r="C22" s="233"/>
      <c r="D22" s="233"/>
      <c r="E22" s="233"/>
      <c r="F22" s="233"/>
      <c r="G22" s="234"/>
      <c r="H22" s="249"/>
      <c r="I22" s="250"/>
      <c r="J22" s="251"/>
      <c r="K22" s="251"/>
      <c r="L22" s="251"/>
      <c r="M22" s="251"/>
      <c r="N22" s="250"/>
      <c r="O22" s="252"/>
      <c r="P22" s="253"/>
      <c r="Q22" s="254"/>
      <c r="R22" s="254"/>
      <c r="S22" s="255"/>
      <c r="T22" s="254"/>
      <c r="U22" s="254"/>
      <c r="V22" s="254"/>
      <c r="W22" s="256"/>
      <c r="X22" s="256"/>
      <c r="Y22" s="256"/>
      <c r="Z22" s="256"/>
      <c r="AA22" s="256"/>
      <c r="AB22" s="261" t="s">
        <v>126</v>
      </c>
      <c r="AC22" s="262">
        <f t="shared" ref="AC22:AR22" si="1">SUM(AC16:AC21)</f>
        <v>0</v>
      </c>
      <c r="AD22" s="262">
        <f t="shared" si="1"/>
        <v>0</v>
      </c>
      <c r="AE22" s="262">
        <f t="shared" si="1"/>
        <v>0</v>
      </c>
      <c r="AF22" s="262">
        <f t="shared" si="1"/>
        <v>0</v>
      </c>
      <c r="AG22" s="262">
        <f t="shared" si="1"/>
        <v>0</v>
      </c>
      <c r="AH22" s="262">
        <f t="shared" si="1"/>
        <v>0</v>
      </c>
      <c r="AI22" s="262">
        <f t="shared" si="1"/>
        <v>0</v>
      </c>
      <c r="AJ22" s="262">
        <f t="shared" si="1"/>
        <v>0</v>
      </c>
      <c r="AK22" s="262">
        <f t="shared" si="1"/>
        <v>0</v>
      </c>
      <c r="AL22" s="262">
        <f t="shared" si="1"/>
        <v>0</v>
      </c>
      <c r="AM22" s="262">
        <f t="shared" si="1"/>
        <v>0</v>
      </c>
      <c r="AN22" s="262">
        <f t="shared" si="1"/>
        <v>0</v>
      </c>
      <c r="AO22" s="262">
        <f t="shared" si="1"/>
        <v>0</v>
      </c>
      <c r="AP22" s="262">
        <f t="shared" si="1"/>
        <v>0</v>
      </c>
      <c r="AQ22" s="262">
        <f t="shared" si="1"/>
        <v>0</v>
      </c>
      <c r="AR22" s="263">
        <f t="shared" si="1"/>
        <v>0</v>
      </c>
      <c r="AS22" s="5"/>
      <c r="AT22" s="5"/>
      <c r="AU22" s="5"/>
      <c r="AV22" s="5"/>
      <c r="AW22" s="247"/>
      <c r="AX22" s="247"/>
      <c r="AY22" s="247"/>
      <c r="AZ22" s="247"/>
      <c r="BA22" s="247"/>
      <c r="BB22" s="247"/>
      <c r="BF22" s="5"/>
      <c r="BG22" s="5"/>
      <c r="BH22" s="5"/>
      <c r="BI22" s="5"/>
      <c r="BJ22" s="5"/>
      <c r="BK22" s="5"/>
      <c r="BL22" s="5"/>
      <c r="BM22" s="5"/>
      <c r="BN22" s="5"/>
      <c r="BO22" s="5"/>
      <c r="BP22" s="5"/>
      <c r="BQ22" s="5"/>
      <c r="BR22" s="5"/>
      <c r="BS22" s="5"/>
      <c r="BT22" s="5"/>
      <c r="BU22" s="5"/>
      <c r="BV22" s="5"/>
      <c r="BW22" s="5"/>
    </row>
    <row r="23" spans="1:75" s="248" customFormat="1" ht="11.25" customHeight="1">
      <c r="A23" s="233"/>
      <c r="B23" s="233"/>
      <c r="C23" s="233"/>
      <c r="D23" s="233"/>
      <c r="E23" s="233"/>
      <c r="F23" s="233"/>
      <c r="G23" s="234"/>
      <c r="H23" s="249"/>
      <c r="I23" s="250"/>
      <c r="J23" s="251"/>
      <c r="K23" s="251"/>
      <c r="L23" s="251"/>
      <c r="M23" s="251"/>
      <c r="N23" s="250"/>
      <c r="O23" s="252"/>
      <c r="P23" s="253"/>
      <c r="Q23" s="254"/>
      <c r="R23" s="254"/>
      <c r="S23" s="255"/>
      <c r="T23" s="254"/>
      <c r="U23" s="254"/>
      <c r="V23" s="254"/>
      <c r="W23" s="256"/>
      <c r="X23" s="256"/>
      <c r="Y23" s="256"/>
      <c r="Z23" s="256"/>
      <c r="AA23" s="256"/>
      <c r="AB23" s="257" t="s">
        <v>127</v>
      </c>
      <c r="AC23" s="258"/>
      <c r="AD23" s="258"/>
      <c r="AE23" s="258"/>
      <c r="AF23" s="258"/>
      <c r="AG23" s="258"/>
      <c r="AH23" s="258"/>
      <c r="AI23" s="258"/>
      <c r="AJ23" s="258"/>
      <c r="AK23" s="258"/>
      <c r="AL23" s="258"/>
      <c r="AM23" s="258"/>
      <c r="AN23" s="258"/>
      <c r="AO23" s="258"/>
      <c r="AP23" s="258"/>
      <c r="AQ23" s="258">
        <f>+AC23+AE23+AG23+AI23+AK23+AM23+AO23</f>
        <v>0</v>
      </c>
      <c r="AR23" s="259">
        <f t="shared" ref="AR23:AR29" si="2">+AD23+AF23+AH23+AJ23+AL23+AN23+AP23</f>
        <v>0</v>
      </c>
      <c r="AS23" s="5"/>
      <c r="AT23" s="5"/>
      <c r="AU23" s="5"/>
      <c r="AV23" s="5"/>
      <c r="AW23" s="247"/>
      <c r="AX23" s="247"/>
      <c r="AY23" s="247"/>
      <c r="AZ23" s="247"/>
      <c r="BA23" s="247"/>
      <c r="BB23" s="247"/>
      <c r="BF23" s="5"/>
      <c r="BG23" s="5"/>
      <c r="BH23" s="5"/>
      <c r="BI23" s="5"/>
      <c r="BJ23" s="5"/>
      <c r="BK23" s="5"/>
      <c r="BL23" s="5"/>
      <c r="BM23" s="5"/>
      <c r="BN23" s="5"/>
      <c r="BO23" s="5"/>
      <c r="BP23" s="5"/>
      <c r="BQ23" s="5"/>
      <c r="BR23" s="5"/>
      <c r="BS23" s="5"/>
      <c r="BT23" s="5"/>
      <c r="BU23" s="5"/>
      <c r="BV23" s="5"/>
      <c r="BW23" s="5"/>
    </row>
    <row r="24" spans="1:75" s="248" customFormat="1" ht="11.25" customHeight="1">
      <c r="A24" s="233"/>
      <c r="B24" s="233"/>
      <c r="C24" s="233"/>
      <c r="D24" s="233"/>
      <c r="E24" s="233"/>
      <c r="F24" s="233"/>
      <c r="G24" s="234"/>
      <c r="H24" s="249"/>
      <c r="I24" s="250"/>
      <c r="J24" s="251"/>
      <c r="K24" s="251"/>
      <c r="L24" s="251"/>
      <c r="M24" s="251"/>
      <c r="N24" s="250"/>
      <c r="O24" s="252"/>
      <c r="P24" s="253"/>
      <c r="Q24" s="254"/>
      <c r="R24" s="254"/>
      <c r="S24" s="255"/>
      <c r="T24" s="254"/>
      <c r="U24" s="254"/>
      <c r="V24" s="254"/>
      <c r="W24" s="256"/>
      <c r="X24" s="256"/>
      <c r="Y24" s="256"/>
      <c r="Z24" s="256"/>
      <c r="AA24" s="256"/>
      <c r="AB24" s="257" t="s">
        <v>128</v>
      </c>
      <c r="AC24" s="258"/>
      <c r="AD24" s="258"/>
      <c r="AE24" s="258"/>
      <c r="AF24" s="258"/>
      <c r="AG24" s="258"/>
      <c r="AH24" s="258"/>
      <c r="AI24" s="258"/>
      <c r="AJ24" s="258"/>
      <c r="AK24" s="258"/>
      <c r="AL24" s="258"/>
      <c r="AM24" s="258"/>
      <c r="AN24" s="258"/>
      <c r="AO24" s="258"/>
      <c r="AP24" s="258"/>
      <c r="AQ24" s="258">
        <f t="shared" ref="AQ24:AQ29" si="3">+AC24+AE24+AG24+AI24+AK24+AM24+AO24</f>
        <v>0</v>
      </c>
      <c r="AR24" s="259">
        <f t="shared" si="2"/>
        <v>0</v>
      </c>
      <c r="AS24" s="5"/>
      <c r="AT24" s="5"/>
      <c r="AU24" s="5"/>
      <c r="AV24" s="5"/>
      <c r="AW24" s="247"/>
      <c r="AX24" s="247"/>
      <c r="AY24" s="247"/>
      <c r="AZ24" s="247"/>
      <c r="BA24" s="247"/>
      <c r="BB24" s="247"/>
      <c r="BF24" s="5"/>
      <c r="BG24" s="5"/>
      <c r="BH24" s="5"/>
      <c r="BI24" s="5"/>
      <c r="BJ24" s="5"/>
      <c r="BK24" s="5"/>
      <c r="BL24" s="5"/>
      <c r="BM24" s="5"/>
      <c r="BN24" s="5"/>
      <c r="BO24" s="5"/>
      <c r="BP24" s="5"/>
      <c r="BQ24" s="5"/>
      <c r="BR24" s="5"/>
      <c r="BS24" s="5"/>
      <c r="BT24" s="5"/>
      <c r="BU24" s="5"/>
      <c r="BV24" s="5"/>
      <c r="BW24" s="5"/>
    </row>
    <row r="25" spans="1:75" s="248" customFormat="1" ht="11.25" customHeight="1">
      <c r="A25" s="233"/>
      <c r="B25" s="233"/>
      <c r="C25" s="233"/>
      <c r="D25" s="233"/>
      <c r="E25" s="233"/>
      <c r="F25" s="233"/>
      <c r="G25" s="234"/>
      <c r="H25" s="249"/>
      <c r="I25" s="250"/>
      <c r="J25" s="251"/>
      <c r="K25" s="251"/>
      <c r="L25" s="251"/>
      <c r="M25" s="251"/>
      <c r="N25" s="250"/>
      <c r="O25" s="252"/>
      <c r="P25" s="253"/>
      <c r="Q25" s="254"/>
      <c r="R25" s="254"/>
      <c r="S25" s="255"/>
      <c r="T25" s="254"/>
      <c r="U25" s="254"/>
      <c r="V25" s="254"/>
      <c r="W25" s="256"/>
      <c r="X25" s="256"/>
      <c r="Y25" s="256"/>
      <c r="Z25" s="256"/>
      <c r="AA25" s="256"/>
      <c r="AB25" s="260" t="s">
        <v>129</v>
      </c>
      <c r="AC25" s="258"/>
      <c r="AD25" s="258"/>
      <c r="AE25" s="258"/>
      <c r="AF25" s="258"/>
      <c r="AG25" s="258"/>
      <c r="AH25" s="258"/>
      <c r="AI25" s="258"/>
      <c r="AJ25" s="258"/>
      <c r="AK25" s="258"/>
      <c r="AL25" s="258"/>
      <c r="AM25" s="258"/>
      <c r="AN25" s="258"/>
      <c r="AO25" s="258"/>
      <c r="AP25" s="258"/>
      <c r="AQ25" s="258">
        <f t="shared" si="3"/>
        <v>0</v>
      </c>
      <c r="AR25" s="259">
        <f t="shared" si="2"/>
        <v>0</v>
      </c>
      <c r="AS25" s="5"/>
      <c r="AT25" s="5"/>
      <c r="AU25" s="5"/>
      <c r="AV25" s="5"/>
      <c r="AW25" s="247"/>
      <c r="AX25" s="247"/>
      <c r="AY25" s="247"/>
      <c r="AZ25" s="247"/>
      <c r="BA25" s="247"/>
      <c r="BB25" s="247"/>
      <c r="BF25" s="5"/>
      <c r="BG25" s="5"/>
      <c r="BH25" s="5"/>
      <c r="BI25" s="5"/>
      <c r="BJ25" s="5"/>
      <c r="BK25" s="5"/>
      <c r="BL25" s="5"/>
      <c r="BM25" s="5"/>
      <c r="BN25" s="5"/>
      <c r="BO25" s="5"/>
      <c r="BP25" s="5"/>
      <c r="BQ25" s="5"/>
      <c r="BR25" s="5"/>
      <c r="BS25" s="5"/>
      <c r="BT25" s="5"/>
      <c r="BU25" s="5"/>
      <c r="BV25" s="5"/>
      <c r="BW25" s="5"/>
    </row>
    <row r="26" spans="1:75" s="248" customFormat="1" ht="11.25" customHeight="1">
      <c r="A26" s="233"/>
      <c r="B26" s="233"/>
      <c r="C26" s="233"/>
      <c r="D26" s="233"/>
      <c r="E26" s="233"/>
      <c r="F26" s="233"/>
      <c r="G26" s="234"/>
      <c r="H26" s="249"/>
      <c r="I26" s="250"/>
      <c r="J26" s="251"/>
      <c r="K26" s="251"/>
      <c r="L26" s="251"/>
      <c r="M26" s="251"/>
      <c r="N26" s="250"/>
      <c r="O26" s="252"/>
      <c r="P26" s="253"/>
      <c r="Q26" s="254"/>
      <c r="R26" s="254"/>
      <c r="S26" s="255"/>
      <c r="T26" s="254"/>
      <c r="U26" s="254"/>
      <c r="V26" s="254"/>
      <c r="W26" s="256"/>
      <c r="X26" s="256"/>
      <c r="Y26" s="256"/>
      <c r="Z26" s="256"/>
      <c r="AA26" s="256"/>
      <c r="AB26" s="260" t="s">
        <v>130</v>
      </c>
      <c r="AC26" s="258"/>
      <c r="AD26" s="258"/>
      <c r="AE26" s="258"/>
      <c r="AF26" s="258"/>
      <c r="AG26" s="258"/>
      <c r="AH26" s="258"/>
      <c r="AI26" s="258"/>
      <c r="AJ26" s="258"/>
      <c r="AK26" s="258"/>
      <c r="AL26" s="258"/>
      <c r="AM26" s="258"/>
      <c r="AN26" s="258"/>
      <c r="AO26" s="258"/>
      <c r="AP26" s="258"/>
      <c r="AQ26" s="258">
        <f t="shared" si="3"/>
        <v>0</v>
      </c>
      <c r="AR26" s="259">
        <f t="shared" si="2"/>
        <v>0</v>
      </c>
      <c r="AS26" s="5"/>
      <c r="AT26" s="5"/>
      <c r="AU26" s="5"/>
      <c r="AV26" s="5"/>
      <c r="AW26" s="247"/>
      <c r="AX26" s="247"/>
      <c r="AY26" s="247"/>
      <c r="AZ26" s="247"/>
      <c r="BA26" s="247"/>
      <c r="BB26" s="247"/>
      <c r="BF26" s="5"/>
      <c r="BG26" s="5"/>
      <c r="BH26" s="5"/>
      <c r="BI26" s="5"/>
      <c r="BJ26" s="5"/>
      <c r="BK26" s="5"/>
      <c r="BL26" s="5"/>
      <c r="BM26" s="5"/>
      <c r="BN26" s="5"/>
      <c r="BO26" s="5"/>
      <c r="BP26" s="5"/>
      <c r="BQ26" s="5"/>
      <c r="BR26" s="5"/>
      <c r="BS26" s="5"/>
      <c r="BT26" s="5"/>
      <c r="BU26" s="5"/>
      <c r="BV26" s="5"/>
      <c r="BW26" s="5"/>
    </row>
    <row r="27" spans="1:75" s="248" customFormat="1" ht="11.25" customHeight="1">
      <c r="A27" s="233"/>
      <c r="B27" s="233"/>
      <c r="C27" s="233"/>
      <c r="D27" s="233"/>
      <c r="E27" s="233"/>
      <c r="F27" s="233"/>
      <c r="G27" s="234"/>
      <c r="H27" s="249"/>
      <c r="I27" s="250"/>
      <c r="J27" s="251"/>
      <c r="K27" s="251"/>
      <c r="L27" s="251"/>
      <c r="M27" s="251"/>
      <c r="N27" s="250"/>
      <c r="O27" s="252"/>
      <c r="P27" s="253"/>
      <c r="Q27" s="254"/>
      <c r="R27" s="254"/>
      <c r="S27" s="255"/>
      <c r="T27" s="254"/>
      <c r="U27" s="254"/>
      <c r="V27" s="254"/>
      <c r="W27" s="256"/>
      <c r="X27" s="256"/>
      <c r="Y27" s="256"/>
      <c r="Z27" s="256"/>
      <c r="AA27" s="256"/>
      <c r="AB27" s="260" t="s">
        <v>131</v>
      </c>
      <c r="AC27" s="258"/>
      <c r="AD27" s="258"/>
      <c r="AE27" s="258"/>
      <c r="AF27" s="258"/>
      <c r="AG27" s="258"/>
      <c r="AH27" s="258"/>
      <c r="AI27" s="258"/>
      <c r="AJ27" s="258"/>
      <c r="AK27" s="258"/>
      <c r="AL27" s="258"/>
      <c r="AM27" s="258"/>
      <c r="AN27" s="258"/>
      <c r="AO27" s="258"/>
      <c r="AP27" s="258"/>
      <c r="AQ27" s="258">
        <f t="shared" si="3"/>
        <v>0</v>
      </c>
      <c r="AR27" s="259">
        <f t="shared" si="2"/>
        <v>0</v>
      </c>
      <c r="AS27" s="5"/>
      <c r="AT27" s="5"/>
      <c r="AU27" s="5"/>
      <c r="AV27" s="5"/>
      <c r="AW27" s="247"/>
      <c r="AX27" s="247"/>
      <c r="AY27" s="247"/>
      <c r="AZ27" s="247"/>
      <c r="BA27" s="247"/>
      <c r="BB27" s="247"/>
      <c r="BF27" s="5"/>
      <c r="BG27" s="5"/>
      <c r="BH27" s="5"/>
      <c r="BI27" s="5"/>
      <c r="BJ27" s="5"/>
      <c r="BK27" s="5"/>
      <c r="BL27" s="5"/>
      <c r="BM27" s="5"/>
      <c r="BN27" s="5"/>
      <c r="BO27" s="5"/>
      <c r="BP27" s="5"/>
      <c r="BQ27" s="5"/>
      <c r="BR27" s="5"/>
      <c r="BS27" s="5"/>
      <c r="BT27" s="5"/>
      <c r="BU27" s="5"/>
      <c r="BV27" s="5"/>
      <c r="BW27" s="5"/>
    </row>
    <row r="28" spans="1:75" s="248" customFormat="1" ht="11.25" customHeight="1">
      <c r="A28" s="233"/>
      <c r="B28" s="233"/>
      <c r="C28" s="233"/>
      <c r="D28" s="233"/>
      <c r="E28" s="233"/>
      <c r="F28" s="233"/>
      <c r="G28" s="234"/>
      <c r="H28" s="249"/>
      <c r="I28" s="250"/>
      <c r="J28" s="251"/>
      <c r="K28" s="251"/>
      <c r="L28" s="251"/>
      <c r="M28" s="251"/>
      <c r="N28" s="250"/>
      <c r="O28" s="252"/>
      <c r="P28" s="253"/>
      <c r="Q28" s="254"/>
      <c r="R28" s="254"/>
      <c r="S28" s="255"/>
      <c r="T28" s="254"/>
      <c r="U28" s="254"/>
      <c r="V28" s="254"/>
      <c r="W28" s="256"/>
      <c r="X28" s="256"/>
      <c r="Y28" s="256"/>
      <c r="Z28" s="256"/>
      <c r="AA28" s="256"/>
      <c r="AB28" s="260" t="s">
        <v>132</v>
      </c>
      <c r="AC28" s="258"/>
      <c r="AD28" s="258"/>
      <c r="AE28" s="258"/>
      <c r="AF28" s="258"/>
      <c r="AG28" s="258"/>
      <c r="AH28" s="258"/>
      <c r="AI28" s="258"/>
      <c r="AJ28" s="258"/>
      <c r="AK28" s="258"/>
      <c r="AL28" s="258"/>
      <c r="AM28" s="258"/>
      <c r="AN28" s="258"/>
      <c r="AO28" s="258"/>
      <c r="AP28" s="258"/>
      <c r="AQ28" s="258">
        <f t="shared" si="3"/>
        <v>0</v>
      </c>
      <c r="AR28" s="259">
        <f t="shared" si="2"/>
        <v>0</v>
      </c>
      <c r="AS28" s="5"/>
      <c r="AT28" s="5"/>
      <c r="AU28" s="5"/>
      <c r="AV28" s="5"/>
      <c r="AW28" s="247"/>
      <c r="AX28" s="247"/>
      <c r="AY28" s="247"/>
      <c r="AZ28" s="247"/>
      <c r="BA28" s="247"/>
      <c r="BB28" s="247"/>
      <c r="BF28" s="5"/>
      <c r="BG28" s="5"/>
      <c r="BH28" s="5"/>
      <c r="BI28" s="5"/>
      <c r="BJ28" s="5"/>
      <c r="BK28" s="5"/>
      <c r="BL28" s="5"/>
      <c r="BM28" s="5"/>
      <c r="BN28" s="5"/>
      <c r="BO28" s="5"/>
      <c r="BP28" s="5"/>
      <c r="BQ28" s="5"/>
      <c r="BR28" s="5"/>
      <c r="BS28" s="5"/>
      <c r="BT28" s="5"/>
      <c r="BU28" s="5"/>
      <c r="BV28" s="5"/>
      <c r="BW28" s="5"/>
    </row>
    <row r="29" spans="1:75" s="248" customFormat="1" ht="11.25" customHeight="1">
      <c r="A29" s="233"/>
      <c r="B29" s="233"/>
      <c r="C29" s="233"/>
      <c r="D29" s="233"/>
      <c r="E29" s="233"/>
      <c r="F29" s="233"/>
      <c r="G29" s="234"/>
      <c r="H29" s="249"/>
      <c r="I29" s="250"/>
      <c r="J29" s="251"/>
      <c r="K29" s="251"/>
      <c r="L29" s="251"/>
      <c r="M29" s="251"/>
      <c r="N29" s="250"/>
      <c r="O29" s="252"/>
      <c r="P29" s="253"/>
      <c r="Q29" s="254"/>
      <c r="R29" s="254"/>
      <c r="S29" s="255"/>
      <c r="T29" s="254"/>
      <c r="U29" s="254"/>
      <c r="V29" s="254"/>
      <c r="W29" s="256"/>
      <c r="X29" s="256"/>
      <c r="Y29" s="256"/>
      <c r="Z29" s="256"/>
      <c r="AA29" s="256"/>
      <c r="AB29" s="260" t="s">
        <v>133</v>
      </c>
      <c r="AC29" s="258"/>
      <c r="AD29" s="258"/>
      <c r="AE29" s="258"/>
      <c r="AF29" s="258"/>
      <c r="AG29" s="258"/>
      <c r="AH29" s="258"/>
      <c r="AI29" s="258"/>
      <c r="AJ29" s="258"/>
      <c r="AK29" s="258"/>
      <c r="AL29" s="258"/>
      <c r="AM29" s="258"/>
      <c r="AN29" s="258"/>
      <c r="AO29" s="258"/>
      <c r="AP29" s="258"/>
      <c r="AQ29" s="258">
        <f t="shared" si="3"/>
        <v>0</v>
      </c>
      <c r="AR29" s="259">
        <f t="shared" si="2"/>
        <v>0</v>
      </c>
      <c r="AS29" s="5"/>
      <c r="AT29" s="5"/>
      <c r="AU29" s="5"/>
      <c r="AV29" s="5"/>
      <c r="AW29" s="247"/>
      <c r="AX29" s="247"/>
      <c r="AY29" s="247"/>
      <c r="AZ29" s="247"/>
      <c r="BA29" s="247"/>
      <c r="BB29" s="247"/>
      <c r="BF29" s="5"/>
      <c r="BG29" s="5"/>
      <c r="BH29" s="5"/>
      <c r="BI29" s="5"/>
      <c r="BJ29" s="5"/>
      <c r="BK29" s="5"/>
      <c r="BL29" s="5"/>
      <c r="BM29" s="5"/>
      <c r="BN29" s="5"/>
      <c r="BO29" s="5"/>
      <c r="BP29" s="5"/>
      <c r="BQ29" s="5"/>
      <c r="BR29" s="5"/>
      <c r="BS29" s="5"/>
      <c r="BT29" s="5"/>
      <c r="BU29" s="5"/>
      <c r="BV29" s="5"/>
      <c r="BW29" s="5"/>
    </row>
    <row r="30" spans="1:75" s="248" customFormat="1" ht="11.25" customHeight="1">
      <c r="A30" s="233"/>
      <c r="B30" s="233"/>
      <c r="C30" s="233"/>
      <c r="D30" s="233"/>
      <c r="E30" s="233"/>
      <c r="F30" s="233"/>
      <c r="G30" s="234"/>
      <c r="H30" s="249"/>
      <c r="I30" s="250"/>
      <c r="J30" s="251"/>
      <c r="K30" s="251"/>
      <c r="L30" s="251"/>
      <c r="M30" s="251"/>
      <c r="N30" s="250"/>
      <c r="O30" s="252"/>
      <c r="P30" s="253"/>
      <c r="Q30" s="254"/>
      <c r="R30" s="254"/>
      <c r="S30" s="255"/>
      <c r="T30" s="254"/>
      <c r="U30" s="254"/>
      <c r="V30" s="254"/>
      <c r="W30" s="256"/>
      <c r="X30" s="256"/>
      <c r="Y30" s="256"/>
      <c r="Z30" s="256"/>
      <c r="AA30" s="256"/>
      <c r="AB30" s="261" t="s">
        <v>134</v>
      </c>
      <c r="AC30" s="262">
        <f t="shared" ref="AC30:AR30" si="4">SUM(AC24:AC29)+IF(AC22=0,AC23,AC22)</f>
        <v>0</v>
      </c>
      <c r="AD30" s="262">
        <f t="shared" si="4"/>
        <v>0</v>
      </c>
      <c r="AE30" s="262">
        <f t="shared" si="4"/>
        <v>0</v>
      </c>
      <c r="AF30" s="262">
        <f t="shared" si="4"/>
        <v>0</v>
      </c>
      <c r="AG30" s="262">
        <f t="shared" si="4"/>
        <v>0</v>
      </c>
      <c r="AH30" s="262">
        <f t="shared" si="4"/>
        <v>0</v>
      </c>
      <c r="AI30" s="262">
        <f t="shared" si="4"/>
        <v>0</v>
      </c>
      <c r="AJ30" s="262">
        <f t="shared" si="4"/>
        <v>0</v>
      </c>
      <c r="AK30" s="262">
        <f t="shared" si="4"/>
        <v>0</v>
      </c>
      <c r="AL30" s="262">
        <f t="shared" si="4"/>
        <v>0</v>
      </c>
      <c r="AM30" s="262">
        <f t="shared" si="4"/>
        <v>0</v>
      </c>
      <c r="AN30" s="262">
        <f t="shared" si="4"/>
        <v>0</v>
      </c>
      <c r="AO30" s="262">
        <f t="shared" si="4"/>
        <v>0</v>
      </c>
      <c r="AP30" s="262">
        <f t="shared" si="4"/>
        <v>0</v>
      </c>
      <c r="AQ30" s="262">
        <f t="shared" si="4"/>
        <v>0</v>
      </c>
      <c r="AR30" s="263">
        <f t="shared" si="4"/>
        <v>0</v>
      </c>
      <c r="AS30" s="5"/>
      <c r="AT30" s="5"/>
      <c r="AU30" s="5"/>
      <c r="AV30" s="5"/>
      <c r="AW30" s="247"/>
      <c r="AX30" s="247"/>
      <c r="AY30" s="247"/>
      <c r="AZ30" s="247"/>
      <c r="BA30" s="247"/>
      <c r="BB30" s="247"/>
      <c r="BF30" s="5"/>
      <c r="BG30" s="5"/>
      <c r="BH30" s="5"/>
      <c r="BI30" s="5"/>
      <c r="BJ30" s="5"/>
      <c r="BK30" s="5"/>
      <c r="BL30" s="5"/>
      <c r="BM30" s="5"/>
      <c r="BN30" s="5"/>
      <c r="BO30" s="5"/>
      <c r="BP30" s="5"/>
      <c r="BQ30" s="5"/>
      <c r="BR30" s="5"/>
      <c r="BS30" s="5"/>
      <c r="BT30" s="5"/>
      <c r="BU30" s="5"/>
      <c r="BV30" s="5"/>
      <c r="BW30" s="5"/>
    </row>
    <row r="31" spans="1:75" s="248" customFormat="1" ht="11.25" customHeight="1" thickBot="1">
      <c r="A31" s="233"/>
      <c r="B31" s="233"/>
      <c r="C31" s="233"/>
      <c r="D31" s="233"/>
      <c r="E31" s="233"/>
      <c r="F31" s="233"/>
      <c r="G31" s="234"/>
      <c r="H31" s="264"/>
      <c r="I31" s="265"/>
      <c r="J31" s="266"/>
      <c r="K31" s="266"/>
      <c r="L31" s="266"/>
      <c r="M31" s="266"/>
      <c r="N31" s="265"/>
      <c r="O31" s="267"/>
      <c r="P31" s="268"/>
      <c r="Q31" s="269"/>
      <c r="R31" s="269"/>
      <c r="S31" s="270"/>
      <c r="T31" s="269"/>
      <c r="U31" s="269"/>
      <c r="V31" s="269"/>
      <c r="W31" s="271"/>
      <c r="X31" s="271"/>
      <c r="Y31" s="271"/>
      <c r="Z31" s="271"/>
      <c r="AA31" s="271"/>
      <c r="AB31" s="272" t="s">
        <v>135</v>
      </c>
      <c r="AC31" s="273"/>
      <c r="AD31" s="273"/>
      <c r="AE31" s="273"/>
      <c r="AF31" s="273"/>
      <c r="AG31" s="273"/>
      <c r="AH31" s="273"/>
      <c r="AI31" s="273"/>
      <c r="AJ31" s="273"/>
      <c r="AK31" s="273"/>
      <c r="AL31" s="273"/>
      <c r="AM31" s="273"/>
      <c r="AN31" s="273"/>
      <c r="AO31" s="273"/>
      <c r="AP31" s="273"/>
      <c r="AQ31" s="273">
        <f t="shared" ref="AQ31:AR37" si="5">+AC31+AE31+AG31+AI31+AK31+AM31+AO31</f>
        <v>0</v>
      </c>
      <c r="AR31" s="274">
        <f t="shared" si="5"/>
        <v>0</v>
      </c>
      <c r="AS31" s="5"/>
      <c r="AT31" s="5"/>
      <c r="AU31" s="5"/>
      <c r="AV31" s="5"/>
      <c r="AW31" s="247"/>
      <c r="AX31" s="247"/>
      <c r="AY31" s="247"/>
      <c r="AZ31" s="247"/>
      <c r="BA31" s="247"/>
      <c r="BB31" s="247"/>
      <c r="BF31" s="5"/>
      <c r="BG31" s="5"/>
      <c r="BH31" s="5"/>
      <c r="BI31" s="5"/>
      <c r="BJ31" s="5"/>
      <c r="BK31" s="5"/>
      <c r="BL31" s="5"/>
      <c r="BM31" s="5"/>
      <c r="BN31" s="5"/>
      <c r="BO31" s="5"/>
      <c r="BP31" s="5"/>
      <c r="BQ31" s="5"/>
      <c r="BR31" s="5"/>
      <c r="BS31" s="5"/>
      <c r="BT31" s="5"/>
      <c r="BU31" s="5"/>
      <c r="BV31" s="5"/>
      <c r="BW31" s="5"/>
    </row>
    <row r="32" spans="1:75" s="248" customFormat="1" ht="11.25" customHeight="1">
      <c r="A32" s="233"/>
      <c r="B32" s="233" t="s">
        <v>136</v>
      </c>
      <c r="C32" s="233"/>
      <c r="D32" s="233" t="s">
        <v>112</v>
      </c>
      <c r="E32" s="233" t="s">
        <v>113</v>
      </c>
      <c r="F32" s="233" t="s">
        <v>137</v>
      </c>
      <c r="G32" s="234">
        <v>12</v>
      </c>
      <c r="H32" s="235">
        <v>948</v>
      </c>
      <c r="I32" s="236" t="s">
        <v>138</v>
      </c>
      <c r="J32" s="238"/>
      <c r="K32" s="238"/>
      <c r="L32" s="238"/>
      <c r="M32" s="238" t="s">
        <v>115</v>
      </c>
      <c r="N32" s="236" t="s">
        <v>139</v>
      </c>
      <c r="O32" s="275">
        <v>2</v>
      </c>
      <c r="P32" s="276">
        <v>2</v>
      </c>
      <c r="Q32" s="241">
        <f>SUMIF('Actividades inversion 948'!$B$14:$B$20,'Metas inversión 948'!$B32,'Actividades inversion 948'!M$14:M$20)</f>
        <v>230000000</v>
      </c>
      <c r="R32" s="241">
        <f>SUMIF('Actividades inversion 948'!$B$14:$B$20,'Metas inversión 948'!$B32,'Actividades inversion 948'!N$14:N$20)</f>
        <v>230000000</v>
      </c>
      <c r="S32" s="241">
        <f>SUMIF('Actividades inversion 948'!$B$14:$B$20,'Metas inversión 948'!$B32,'Actividades inversion 948'!O$14:O$20)</f>
        <v>0</v>
      </c>
      <c r="T32" s="241">
        <f>SUMIF('Actividades inversion 948'!$B$14:$B$20,'Metas inversión 948'!$B32,'Actividades inversion 948'!P$14:P$20)</f>
        <v>0</v>
      </c>
      <c r="U32" s="241">
        <f>SUMIF('Actividades inversion 948'!$B$14:$B$20,'Metas inversión 948'!$B32,'Actividades inversion 948'!Q$14:Q$20)</f>
        <v>165144824</v>
      </c>
      <c r="V32" s="241">
        <f>SUMIF('Actividades inversion 948'!$B$14:$B$20,'Metas inversión 948'!$B32,'Actividades inversion 948'!R$14:R$20)</f>
        <v>62063480</v>
      </c>
      <c r="W32" s="243" t="s">
        <v>140</v>
      </c>
      <c r="X32" s="243" t="s">
        <v>141</v>
      </c>
      <c r="Y32" s="243" t="s">
        <v>142</v>
      </c>
      <c r="Z32" s="243"/>
      <c r="AA32" s="243"/>
      <c r="AB32" s="244" t="s">
        <v>120</v>
      </c>
      <c r="AC32" s="245"/>
      <c r="AD32" s="245"/>
      <c r="AE32" s="245"/>
      <c r="AF32" s="245"/>
      <c r="AG32" s="245"/>
      <c r="AH32" s="245"/>
      <c r="AI32" s="245"/>
      <c r="AJ32" s="245"/>
      <c r="AK32" s="245"/>
      <c r="AL32" s="245"/>
      <c r="AM32" s="245"/>
      <c r="AN32" s="245"/>
      <c r="AO32" s="245"/>
      <c r="AP32" s="245"/>
      <c r="AQ32" s="245">
        <f t="shared" si="5"/>
        <v>0</v>
      </c>
      <c r="AR32" s="246">
        <f t="shared" si="5"/>
        <v>0</v>
      </c>
      <c r="AS32" s="5"/>
      <c r="AT32" s="5"/>
      <c r="AU32" s="5"/>
      <c r="AV32" s="5"/>
      <c r="AW32" s="247">
        <f>+'[1]99-METROPOLITANO'!N30</f>
        <v>230000000</v>
      </c>
      <c r="AX32" s="247">
        <f>+'[1]99-METROPOLITANO'!O30</f>
        <v>230000000</v>
      </c>
      <c r="AY32" s="247">
        <f>+'[1]99-METROPOLITANO'!P30</f>
        <v>0</v>
      </c>
      <c r="AZ32" s="247">
        <f>+'[1]99-METROPOLITANO'!Q30</f>
        <v>0</v>
      </c>
      <c r="BA32" s="247">
        <f>+'[1]99-METROPOLITANO'!R30</f>
        <v>165144824</v>
      </c>
      <c r="BB32" s="247">
        <f>+'[1]99-METROPOLITANO'!S30</f>
        <v>62063480</v>
      </c>
      <c r="BF32" s="5"/>
      <c r="BG32" s="5"/>
      <c r="BH32" s="5"/>
      <c r="BI32" s="5"/>
      <c r="BJ32" s="5"/>
      <c r="BK32" s="5"/>
      <c r="BL32" s="5"/>
      <c r="BM32" s="5"/>
      <c r="BN32" s="5"/>
      <c r="BO32" s="5"/>
      <c r="BP32" s="5"/>
      <c r="BQ32" s="5"/>
      <c r="BR32" s="5"/>
      <c r="BS32" s="5"/>
      <c r="BT32" s="5"/>
      <c r="BU32" s="5"/>
      <c r="BV32" s="5"/>
      <c r="BW32" s="5"/>
    </row>
    <row r="33" spans="1:75" s="248" customFormat="1" ht="11.25" customHeight="1">
      <c r="A33" s="233"/>
      <c r="B33" s="233"/>
      <c r="C33" s="233"/>
      <c r="D33" s="233"/>
      <c r="E33" s="233"/>
      <c r="F33" s="233"/>
      <c r="G33" s="234"/>
      <c r="H33" s="249"/>
      <c r="I33" s="250"/>
      <c r="J33" s="251"/>
      <c r="K33" s="251"/>
      <c r="L33" s="251"/>
      <c r="M33" s="251"/>
      <c r="N33" s="250"/>
      <c r="O33" s="277"/>
      <c r="P33" s="278"/>
      <c r="Q33" s="254"/>
      <c r="R33" s="254"/>
      <c r="S33" s="254"/>
      <c r="T33" s="254"/>
      <c r="U33" s="254"/>
      <c r="V33" s="254"/>
      <c r="W33" s="256"/>
      <c r="X33" s="256"/>
      <c r="Y33" s="256"/>
      <c r="Z33" s="256"/>
      <c r="AA33" s="256"/>
      <c r="AB33" s="257" t="s">
        <v>121</v>
      </c>
      <c r="AC33" s="258"/>
      <c r="AD33" s="258"/>
      <c r="AE33" s="258"/>
      <c r="AF33" s="258"/>
      <c r="AG33" s="258"/>
      <c r="AH33" s="258"/>
      <c r="AI33" s="258"/>
      <c r="AJ33" s="258"/>
      <c r="AK33" s="258"/>
      <c r="AL33" s="258"/>
      <c r="AM33" s="258"/>
      <c r="AN33" s="258"/>
      <c r="AO33" s="258"/>
      <c r="AP33" s="258"/>
      <c r="AQ33" s="258">
        <f t="shared" si="5"/>
        <v>0</v>
      </c>
      <c r="AR33" s="259">
        <f t="shared" si="5"/>
        <v>0</v>
      </c>
      <c r="AS33" s="5"/>
      <c r="AT33" s="5"/>
      <c r="AU33" s="5"/>
      <c r="AV33" s="5"/>
      <c r="AW33" s="247"/>
      <c r="AX33" s="247"/>
      <c r="AY33" s="247"/>
      <c r="AZ33" s="247"/>
      <c r="BA33" s="247"/>
      <c r="BB33" s="247"/>
      <c r="BF33" s="5"/>
      <c r="BG33" s="5"/>
      <c r="BH33" s="5"/>
      <c r="BI33" s="5"/>
      <c r="BJ33" s="5"/>
      <c r="BK33" s="5"/>
      <c r="BL33" s="5"/>
      <c r="BM33" s="5"/>
      <c r="BN33" s="5"/>
      <c r="BO33" s="5"/>
      <c r="BP33" s="5"/>
      <c r="BQ33" s="5"/>
      <c r="BR33" s="5"/>
      <c r="BS33" s="5"/>
      <c r="BT33" s="5"/>
      <c r="BU33" s="5"/>
      <c r="BV33" s="5"/>
      <c r="BW33" s="5"/>
    </row>
    <row r="34" spans="1:75" s="248" customFormat="1" ht="11.25" customHeight="1">
      <c r="A34" s="233"/>
      <c r="B34" s="233"/>
      <c r="C34" s="233"/>
      <c r="D34" s="233"/>
      <c r="E34" s="233"/>
      <c r="F34" s="233"/>
      <c r="G34" s="234"/>
      <c r="H34" s="249"/>
      <c r="I34" s="250"/>
      <c r="J34" s="251"/>
      <c r="K34" s="251"/>
      <c r="L34" s="251"/>
      <c r="M34" s="251"/>
      <c r="N34" s="250"/>
      <c r="O34" s="277"/>
      <c r="P34" s="278"/>
      <c r="Q34" s="254"/>
      <c r="R34" s="254"/>
      <c r="S34" s="254"/>
      <c r="T34" s="254"/>
      <c r="U34" s="254"/>
      <c r="V34" s="254"/>
      <c r="W34" s="256"/>
      <c r="X34" s="256"/>
      <c r="Y34" s="256"/>
      <c r="Z34" s="256"/>
      <c r="AA34" s="256"/>
      <c r="AB34" s="257" t="s">
        <v>122</v>
      </c>
      <c r="AC34" s="258"/>
      <c r="AD34" s="258"/>
      <c r="AE34" s="258"/>
      <c r="AF34" s="258"/>
      <c r="AG34" s="258"/>
      <c r="AH34" s="258"/>
      <c r="AI34" s="258"/>
      <c r="AJ34" s="258"/>
      <c r="AK34" s="258"/>
      <c r="AL34" s="258"/>
      <c r="AM34" s="258"/>
      <c r="AN34" s="258"/>
      <c r="AO34" s="258"/>
      <c r="AP34" s="258"/>
      <c r="AQ34" s="258">
        <f t="shared" si="5"/>
        <v>0</v>
      </c>
      <c r="AR34" s="259">
        <f t="shared" si="5"/>
        <v>0</v>
      </c>
      <c r="AS34" s="5"/>
      <c r="AT34" s="5"/>
      <c r="AU34" s="5"/>
      <c r="AV34" s="5"/>
      <c r="AW34" s="247"/>
      <c r="AX34" s="247"/>
      <c r="AY34" s="247"/>
      <c r="AZ34" s="247"/>
      <c r="BA34" s="247"/>
      <c r="BB34" s="247"/>
      <c r="BF34" s="5"/>
      <c r="BG34" s="5"/>
      <c r="BH34" s="5"/>
      <c r="BI34" s="5"/>
      <c r="BJ34" s="5"/>
      <c r="BK34" s="5"/>
      <c r="BL34" s="5"/>
      <c r="BM34" s="5"/>
      <c r="BN34" s="5"/>
      <c r="BO34" s="5"/>
      <c r="BP34" s="5"/>
      <c r="BQ34" s="5"/>
      <c r="BR34" s="5"/>
      <c r="BS34" s="5"/>
      <c r="BT34" s="5"/>
      <c r="BU34" s="5"/>
      <c r="BV34" s="5"/>
      <c r="BW34" s="5"/>
    </row>
    <row r="35" spans="1:75" s="248" customFormat="1" ht="11.25" customHeight="1">
      <c r="A35" s="233"/>
      <c r="B35" s="233"/>
      <c r="C35" s="233"/>
      <c r="D35" s="233"/>
      <c r="E35" s="233"/>
      <c r="F35" s="233"/>
      <c r="G35" s="234"/>
      <c r="H35" s="249"/>
      <c r="I35" s="250"/>
      <c r="J35" s="251"/>
      <c r="K35" s="251"/>
      <c r="L35" s="251"/>
      <c r="M35" s="251"/>
      <c r="N35" s="250"/>
      <c r="O35" s="277"/>
      <c r="P35" s="278"/>
      <c r="Q35" s="254"/>
      <c r="R35" s="254"/>
      <c r="S35" s="254"/>
      <c r="T35" s="254"/>
      <c r="U35" s="254"/>
      <c r="V35" s="254"/>
      <c r="W35" s="256"/>
      <c r="X35" s="256"/>
      <c r="Y35" s="256"/>
      <c r="Z35" s="256"/>
      <c r="AA35" s="256"/>
      <c r="AB35" s="257" t="s">
        <v>123</v>
      </c>
      <c r="AC35" s="258"/>
      <c r="AD35" s="258"/>
      <c r="AE35" s="258"/>
      <c r="AF35" s="258"/>
      <c r="AG35" s="258"/>
      <c r="AH35" s="258"/>
      <c r="AI35" s="258"/>
      <c r="AJ35" s="258"/>
      <c r="AK35" s="258"/>
      <c r="AL35" s="258"/>
      <c r="AM35" s="258"/>
      <c r="AN35" s="258"/>
      <c r="AO35" s="258"/>
      <c r="AP35" s="258"/>
      <c r="AQ35" s="258">
        <f t="shared" si="5"/>
        <v>0</v>
      </c>
      <c r="AR35" s="259">
        <f t="shared" si="5"/>
        <v>0</v>
      </c>
      <c r="AS35" s="5"/>
      <c r="AT35" s="5"/>
      <c r="AU35" s="5"/>
      <c r="AV35" s="5"/>
      <c r="AW35" s="247"/>
      <c r="AX35" s="247"/>
      <c r="AY35" s="247"/>
      <c r="AZ35" s="247"/>
      <c r="BA35" s="247"/>
      <c r="BB35" s="247"/>
      <c r="BF35" s="5"/>
      <c r="BG35" s="5"/>
      <c r="BH35" s="5"/>
      <c r="BI35" s="5"/>
      <c r="BJ35" s="5"/>
      <c r="BK35" s="5"/>
      <c r="BL35" s="5"/>
      <c r="BM35" s="5"/>
      <c r="BN35" s="5"/>
      <c r="BO35" s="5"/>
      <c r="BP35" s="5"/>
      <c r="BQ35" s="5"/>
      <c r="BR35" s="5"/>
      <c r="BS35" s="5"/>
      <c r="BT35" s="5"/>
      <c r="BU35" s="5"/>
      <c r="BV35" s="5"/>
      <c r="BW35" s="5"/>
    </row>
    <row r="36" spans="1:75" s="248" customFormat="1" ht="11.25" customHeight="1">
      <c r="A36" s="233"/>
      <c r="B36" s="233"/>
      <c r="C36" s="233"/>
      <c r="D36" s="233"/>
      <c r="E36" s="233"/>
      <c r="F36" s="233"/>
      <c r="G36" s="234"/>
      <c r="H36" s="249"/>
      <c r="I36" s="250"/>
      <c r="J36" s="251"/>
      <c r="K36" s="251"/>
      <c r="L36" s="251"/>
      <c r="M36" s="251"/>
      <c r="N36" s="250"/>
      <c r="O36" s="277"/>
      <c r="P36" s="278"/>
      <c r="Q36" s="254"/>
      <c r="R36" s="254"/>
      <c r="S36" s="254"/>
      <c r="T36" s="254"/>
      <c r="U36" s="254"/>
      <c r="V36" s="254"/>
      <c r="W36" s="256"/>
      <c r="X36" s="256"/>
      <c r="Y36" s="256"/>
      <c r="Z36" s="256"/>
      <c r="AA36" s="256"/>
      <c r="AB36" s="257" t="s">
        <v>124</v>
      </c>
      <c r="AC36" s="258"/>
      <c r="AD36" s="258"/>
      <c r="AE36" s="258"/>
      <c r="AF36" s="258"/>
      <c r="AG36" s="258"/>
      <c r="AH36" s="258"/>
      <c r="AI36" s="258"/>
      <c r="AJ36" s="258"/>
      <c r="AK36" s="258"/>
      <c r="AL36" s="258"/>
      <c r="AM36" s="258"/>
      <c r="AN36" s="258"/>
      <c r="AO36" s="258"/>
      <c r="AP36" s="258"/>
      <c r="AQ36" s="258">
        <f t="shared" si="5"/>
        <v>0</v>
      </c>
      <c r="AR36" s="259">
        <f t="shared" si="5"/>
        <v>0</v>
      </c>
      <c r="AS36" s="5"/>
      <c r="AT36" s="5"/>
      <c r="AU36" s="5"/>
      <c r="AV36" s="5"/>
      <c r="AW36" s="247"/>
      <c r="AX36" s="247"/>
      <c r="AY36" s="247"/>
      <c r="AZ36" s="247"/>
      <c r="BA36" s="247"/>
      <c r="BB36" s="247"/>
      <c r="BF36" s="5"/>
      <c r="BG36" s="5"/>
      <c r="BH36" s="5"/>
      <c r="BI36" s="5"/>
      <c r="BJ36" s="5"/>
      <c r="BK36" s="5"/>
      <c r="BL36" s="5"/>
      <c r="BM36" s="5"/>
      <c r="BN36" s="5"/>
      <c r="BO36" s="5"/>
      <c r="BP36" s="5"/>
      <c r="BQ36" s="5"/>
      <c r="BR36" s="5"/>
      <c r="BS36" s="5"/>
      <c r="BT36" s="5"/>
      <c r="BU36" s="5"/>
      <c r="BV36" s="5"/>
      <c r="BW36" s="5"/>
    </row>
    <row r="37" spans="1:75" s="248" customFormat="1" ht="11.25" customHeight="1">
      <c r="A37" s="233"/>
      <c r="B37" s="233"/>
      <c r="C37" s="233"/>
      <c r="D37" s="233"/>
      <c r="E37" s="233"/>
      <c r="F37" s="233"/>
      <c r="G37" s="234"/>
      <c r="H37" s="249"/>
      <c r="I37" s="250"/>
      <c r="J37" s="251"/>
      <c r="K37" s="251"/>
      <c r="L37" s="251"/>
      <c r="M37" s="251"/>
      <c r="N37" s="250"/>
      <c r="O37" s="277"/>
      <c r="P37" s="278"/>
      <c r="Q37" s="254"/>
      <c r="R37" s="254"/>
      <c r="S37" s="254"/>
      <c r="T37" s="254"/>
      <c r="U37" s="254"/>
      <c r="V37" s="254"/>
      <c r="W37" s="256"/>
      <c r="X37" s="256"/>
      <c r="Y37" s="256"/>
      <c r="Z37" s="256"/>
      <c r="AA37" s="256"/>
      <c r="AB37" s="260" t="s">
        <v>125</v>
      </c>
      <c r="AC37" s="258"/>
      <c r="AD37" s="258"/>
      <c r="AE37" s="258"/>
      <c r="AF37" s="258"/>
      <c r="AG37" s="258"/>
      <c r="AH37" s="258"/>
      <c r="AI37" s="258"/>
      <c r="AJ37" s="258"/>
      <c r="AK37" s="258"/>
      <c r="AL37" s="258"/>
      <c r="AM37" s="258"/>
      <c r="AN37" s="258"/>
      <c r="AO37" s="258"/>
      <c r="AP37" s="258"/>
      <c r="AQ37" s="258">
        <f t="shared" si="5"/>
        <v>0</v>
      </c>
      <c r="AR37" s="259">
        <f t="shared" si="5"/>
        <v>0</v>
      </c>
      <c r="AS37" s="5"/>
      <c r="AT37" s="5"/>
      <c r="AU37" s="5"/>
      <c r="AV37" s="5"/>
      <c r="AW37" s="247"/>
      <c r="AX37" s="247"/>
      <c r="AY37" s="247"/>
      <c r="AZ37" s="247"/>
      <c r="BA37" s="247"/>
      <c r="BB37" s="247"/>
      <c r="BF37" s="5"/>
      <c r="BG37" s="5"/>
      <c r="BH37" s="5"/>
      <c r="BI37" s="5"/>
      <c r="BJ37" s="5"/>
      <c r="BK37" s="5"/>
      <c r="BL37" s="5"/>
      <c r="BM37" s="5"/>
      <c r="BN37" s="5"/>
      <c r="BO37" s="5"/>
      <c r="BP37" s="5"/>
      <c r="BQ37" s="5"/>
      <c r="BR37" s="5"/>
      <c r="BS37" s="5"/>
      <c r="BT37" s="5"/>
      <c r="BU37" s="5"/>
      <c r="BV37" s="5"/>
      <c r="BW37" s="5"/>
    </row>
    <row r="38" spans="1:75" s="248" customFormat="1" ht="11.25" customHeight="1">
      <c r="A38" s="233"/>
      <c r="B38" s="233"/>
      <c r="C38" s="233"/>
      <c r="D38" s="233"/>
      <c r="E38" s="233"/>
      <c r="F38" s="233"/>
      <c r="G38" s="234"/>
      <c r="H38" s="249"/>
      <c r="I38" s="250"/>
      <c r="J38" s="251"/>
      <c r="K38" s="251"/>
      <c r="L38" s="251"/>
      <c r="M38" s="251"/>
      <c r="N38" s="250"/>
      <c r="O38" s="277"/>
      <c r="P38" s="278"/>
      <c r="Q38" s="254"/>
      <c r="R38" s="254"/>
      <c r="S38" s="254"/>
      <c r="T38" s="254"/>
      <c r="U38" s="254"/>
      <c r="V38" s="254"/>
      <c r="W38" s="256"/>
      <c r="X38" s="256"/>
      <c r="Y38" s="256"/>
      <c r="Z38" s="256"/>
      <c r="AA38" s="256"/>
      <c r="AB38" s="261" t="s">
        <v>126</v>
      </c>
      <c r="AC38" s="262">
        <f t="shared" ref="AC38:AR38" si="6">SUM(AC32:AC37)</f>
        <v>0</v>
      </c>
      <c r="AD38" s="262">
        <f t="shared" si="6"/>
        <v>0</v>
      </c>
      <c r="AE38" s="262">
        <f t="shared" si="6"/>
        <v>0</v>
      </c>
      <c r="AF38" s="262">
        <f t="shared" si="6"/>
        <v>0</v>
      </c>
      <c r="AG38" s="262">
        <f t="shared" si="6"/>
        <v>0</v>
      </c>
      <c r="AH38" s="262">
        <f t="shared" si="6"/>
        <v>0</v>
      </c>
      <c r="AI38" s="262">
        <f t="shared" si="6"/>
        <v>0</v>
      </c>
      <c r="AJ38" s="262">
        <f t="shared" si="6"/>
        <v>0</v>
      </c>
      <c r="AK38" s="262">
        <f t="shared" si="6"/>
        <v>0</v>
      </c>
      <c r="AL38" s="262">
        <f t="shared" si="6"/>
        <v>0</v>
      </c>
      <c r="AM38" s="262">
        <f t="shared" si="6"/>
        <v>0</v>
      </c>
      <c r="AN38" s="262">
        <f t="shared" si="6"/>
        <v>0</v>
      </c>
      <c r="AO38" s="262">
        <f t="shared" si="6"/>
        <v>0</v>
      </c>
      <c r="AP38" s="262">
        <f t="shared" si="6"/>
        <v>0</v>
      </c>
      <c r="AQ38" s="262">
        <f t="shared" si="6"/>
        <v>0</v>
      </c>
      <c r="AR38" s="263">
        <f t="shared" si="6"/>
        <v>0</v>
      </c>
      <c r="AS38" s="5"/>
      <c r="AT38" s="5"/>
      <c r="AU38" s="5"/>
      <c r="AV38" s="5"/>
      <c r="AW38" s="247"/>
      <c r="AX38" s="247"/>
      <c r="AY38" s="247"/>
      <c r="AZ38" s="247"/>
      <c r="BA38" s="247"/>
      <c r="BB38" s="247"/>
      <c r="BF38" s="5"/>
      <c r="BG38" s="5"/>
      <c r="BH38" s="5"/>
      <c r="BI38" s="5"/>
      <c r="BJ38" s="5"/>
      <c r="BK38" s="5"/>
      <c r="BL38" s="5"/>
      <c r="BM38" s="5"/>
      <c r="BN38" s="5"/>
      <c r="BO38" s="5"/>
      <c r="BP38" s="5"/>
      <c r="BQ38" s="5"/>
      <c r="BR38" s="5"/>
      <c r="BS38" s="5"/>
      <c r="BT38" s="5"/>
      <c r="BU38" s="5"/>
      <c r="BV38" s="5"/>
      <c r="BW38" s="5"/>
    </row>
    <row r="39" spans="1:75" s="248" customFormat="1" ht="11.25" customHeight="1">
      <c r="A39" s="233"/>
      <c r="B39" s="233"/>
      <c r="C39" s="233"/>
      <c r="D39" s="233"/>
      <c r="E39" s="233"/>
      <c r="F39" s="233"/>
      <c r="G39" s="234"/>
      <c r="H39" s="249"/>
      <c r="I39" s="250"/>
      <c r="J39" s="251"/>
      <c r="K39" s="251"/>
      <c r="L39" s="251"/>
      <c r="M39" s="251"/>
      <c r="N39" s="250"/>
      <c r="O39" s="277"/>
      <c r="P39" s="278"/>
      <c r="Q39" s="254"/>
      <c r="R39" s="254"/>
      <c r="S39" s="254"/>
      <c r="T39" s="254"/>
      <c r="U39" s="254"/>
      <c r="V39" s="254"/>
      <c r="W39" s="256"/>
      <c r="X39" s="256"/>
      <c r="Y39" s="256"/>
      <c r="Z39" s="256"/>
      <c r="AA39" s="256"/>
      <c r="AB39" s="257" t="s">
        <v>127</v>
      </c>
      <c r="AC39" s="258"/>
      <c r="AD39" s="258"/>
      <c r="AE39" s="258"/>
      <c r="AF39" s="258"/>
      <c r="AG39" s="258"/>
      <c r="AH39" s="258"/>
      <c r="AI39" s="258"/>
      <c r="AJ39" s="258"/>
      <c r="AK39" s="258"/>
      <c r="AL39" s="258"/>
      <c r="AM39" s="258"/>
      <c r="AN39" s="258"/>
      <c r="AO39" s="258"/>
      <c r="AP39" s="258"/>
      <c r="AQ39" s="258">
        <f>+AC39+AE39+AG39+AI39+AK39+AM39+AO39</f>
        <v>0</v>
      </c>
      <c r="AR39" s="259">
        <f t="shared" ref="AR39:AR45" si="7">+AD39+AF39+AH39+AJ39+AL39+AN39+AP39</f>
        <v>0</v>
      </c>
      <c r="AS39" s="5"/>
      <c r="AT39" s="5"/>
      <c r="AU39" s="5"/>
      <c r="AV39" s="5"/>
      <c r="AW39" s="247"/>
      <c r="AX39" s="247"/>
      <c r="AY39" s="247"/>
      <c r="AZ39" s="247"/>
      <c r="BA39" s="247"/>
      <c r="BB39" s="247"/>
      <c r="BF39" s="5"/>
      <c r="BG39" s="5"/>
      <c r="BH39" s="5"/>
      <c r="BI39" s="5"/>
      <c r="BJ39" s="5"/>
      <c r="BK39" s="5"/>
      <c r="BL39" s="5"/>
      <c r="BM39" s="5"/>
      <c r="BN39" s="5"/>
      <c r="BO39" s="5"/>
      <c r="BP39" s="5"/>
      <c r="BQ39" s="5"/>
      <c r="BR39" s="5"/>
      <c r="BS39" s="5"/>
      <c r="BT39" s="5"/>
      <c r="BU39" s="5"/>
      <c r="BV39" s="5"/>
      <c r="BW39" s="5"/>
    </row>
    <row r="40" spans="1:75" s="248" customFormat="1" ht="11.25" customHeight="1">
      <c r="A40" s="233"/>
      <c r="B40" s="233"/>
      <c r="C40" s="233"/>
      <c r="D40" s="233"/>
      <c r="E40" s="233"/>
      <c r="F40" s="233"/>
      <c r="G40" s="234"/>
      <c r="H40" s="249"/>
      <c r="I40" s="250"/>
      <c r="J40" s="251"/>
      <c r="K40" s="251"/>
      <c r="L40" s="251"/>
      <c r="M40" s="251"/>
      <c r="N40" s="250"/>
      <c r="O40" s="277"/>
      <c r="P40" s="278"/>
      <c r="Q40" s="254"/>
      <c r="R40" s="254"/>
      <c r="S40" s="254"/>
      <c r="T40" s="254"/>
      <c r="U40" s="254"/>
      <c r="V40" s="254"/>
      <c r="W40" s="256"/>
      <c r="X40" s="256"/>
      <c r="Y40" s="256"/>
      <c r="Z40" s="256"/>
      <c r="AA40" s="256"/>
      <c r="AB40" s="257" t="s">
        <v>128</v>
      </c>
      <c r="AC40" s="258"/>
      <c r="AD40" s="258"/>
      <c r="AE40" s="258"/>
      <c r="AF40" s="258"/>
      <c r="AG40" s="258"/>
      <c r="AH40" s="258"/>
      <c r="AI40" s="258"/>
      <c r="AJ40" s="258"/>
      <c r="AK40" s="258"/>
      <c r="AL40" s="258"/>
      <c r="AM40" s="258"/>
      <c r="AN40" s="258"/>
      <c r="AO40" s="258"/>
      <c r="AP40" s="258"/>
      <c r="AQ40" s="258">
        <f t="shared" ref="AQ40:AQ45" si="8">+AC40+AE40+AG40+AI40+AK40+AM40+AO40</f>
        <v>0</v>
      </c>
      <c r="AR40" s="259">
        <f t="shared" si="7"/>
        <v>0</v>
      </c>
      <c r="AS40" s="5"/>
      <c r="AT40" s="5"/>
      <c r="AU40" s="5"/>
      <c r="AV40" s="5"/>
      <c r="AW40" s="247"/>
      <c r="AX40" s="247"/>
      <c r="AY40" s="247"/>
      <c r="AZ40" s="247"/>
      <c r="BA40" s="247"/>
      <c r="BB40" s="247"/>
      <c r="BF40" s="5"/>
      <c r="BG40" s="5"/>
      <c r="BH40" s="5"/>
      <c r="BI40" s="5"/>
      <c r="BJ40" s="5"/>
      <c r="BK40" s="5"/>
      <c r="BL40" s="5"/>
      <c r="BM40" s="5"/>
      <c r="BN40" s="5"/>
      <c r="BO40" s="5"/>
      <c r="BP40" s="5"/>
      <c r="BQ40" s="5"/>
      <c r="BR40" s="5"/>
      <c r="BS40" s="5"/>
      <c r="BT40" s="5"/>
      <c r="BU40" s="5"/>
      <c r="BV40" s="5"/>
      <c r="BW40" s="5"/>
    </row>
    <row r="41" spans="1:75" s="248" customFormat="1" ht="11.25" customHeight="1">
      <c r="A41" s="233"/>
      <c r="B41" s="233"/>
      <c r="C41" s="233"/>
      <c r="D41" s="233"/>
      <c r="E41" s="233"/>
      <c r="F41" s="233"/>
      <c r="G41" s="234"/>
      <c r="H41" s="249"/>
      <c r="I41" s="250"/>
      <c r="J41" s="251"/>
      <c r="K41" s="251"/>
      <c r="L41" s="251"/>
      <c r="M41" s="251"/>
      <c r="N41" s="250"/>
      <c r="O41" s="277"/>
      <c r="P41" s="278"/>
      <c r="Q41" s="254"/>
      <c r="R41" s="254"/>
      <c r="S41" s="254"/>
      <c r="T41" s="254"/>
      <c r="U41" s="254"/>
      <c r="V41" s="254"/>
      <c r="W41" s="256"/>
      <c r="X41" s="256"/>
      <c r="Y41" s="256"/>
      <c r="Z41" s="256"/>
      <c r="AA41" s="256"/>
      <c r="AB41" s="260" t="s">
        <v>129</v>
      </c>
      <c r="AC41" s="258"/>
      <c r="AD41" s="258"/>
      <c r="AE41" s="258"/>
      <c r="AF41" s="258"/>
      <c r="AG41" s="258"/>
      <c r="AH41" s="258"/>
      <c r="AI41" s="258"/>
      <c r="AJ41" s="258"/>
      <c r="AK41" s="258"/>
      <c r="AL41" s="258"/>
      <c r="AM41" s="258"/>
      <c r="AN41" s="258"/>
      <c r="AO41" s="258"/>
      <c r="AP41" s="258"/>
      <c r="AQ41" s="258">
        <f t="shared" si="8"/>
        <v>0</v>
      </c>
      <c r="AR41" s="259">
        <f t="shared" si="7"/>
        <v>0</v>
      </c>
      <c r="AS41" s="5"/>
      <c r="AT41" s="5"/>
      <c r="AU41" s="5"/>
      <c r="AV41" s="5"/>
      <c r="AW41" s="247"/>
      <c r="AX41" s="247"/>
      <c r="AY41" s="247"/>
      <c r="AZ41" s="247"/>
      <c r="BA41" s="247"/>
      <c r="BB41" s="247"/>
      <c r="BF41" s="5"/>
      <c r="BG41" s="5"/>
      <c r="BH41" s="5"/>
      <c r="BI41" s="5"/>
      <c r="BJ41" s="5"/>
      <c r="BK41" s="5"/>
      <c r="BL41" s="5"/>
      <c r="BM41" s="5"/>
      <c r="BN41" s="5"/>
      <c r="BO41" s="5"/>
      <c r="BP41" s="5"/>
      <c r="BQ41" s="5"/>
      <c r="BR41" s="5"/>
      <c r="BS41" s="5"/>
      <c r="BT41" s="5"/>
      <c r="BU41" s="5"/>
      <c r="BV41" s="5"/>
      <c r="BW41" s="5"/>
    </row>
    <row r="42" spans="1:75" s="248" customFormat="1" ht="11.25" customHeight="1">
      <c r="A42" s="233"/>
      <c r="B42" s="233"/>
      <c r="C42" s="233"/>
      <c r="D42" s="233"/>
      <c r="E42" s="233"/>
      <c r="F42" s="233"/>
      <c r="G42" s="234"/>
      <c r="H42" s="249"/>
      <c r="I42" s="250"/>
      <c r="J42" s="251"/>
      <c r="K42" s="251"/>
      <c r="L42" s="251"/>
      <c r="M42" s="251"/>
      <c r="N42" s="250"/>
      <c r="O42" s="277"/>
      <c r="P42" s="278"/>
      <c r="Q42" s="254"/>
      <c r="R42" s="254"/>
      <c r="S42" s="254"/>
      <c r="T42" s="254"/>
      <c r="U42" s="254"/>
      <c r="V42" s="254"/>
      <c r="W42" s="256"/>
      <c r="X42" s="256"/>
      <c r="Y42" s="256"/>
      <c r="Z42" s="256"/>
      <c r="AA42" s="256"/>
      <c r="AB42" s="260" t="s">
        <v>130</v>
      </c>
      <c r="AC42" s="258"/>
      <c r="AD42" s="258"/>
      <c r="AE42" s="258"/>
      <c r="AF42" s="258"/>
      <c r="AG42" s="258"/>
      <c r="AH42" s="258"/>
      <c r="AI42" s="258"/>
      <c r="AJ42" s="258"/>
      <c r="AK42" s="258"/>
      <c r="AL42" s="258"/>
      <c r="AM42" s="258"/>
      <c r="AN42" s="258"/>
      <c r="AO42" s="258"/>
      <c r="AP42" s="258"/>
      <c r="AQ42" s="258">
        <f t="shared" si="8"/>
        <v>0</v>
      </c>
      <c r="AR42" s="259">
        <f t="shared" si="7"/>
        <v>0</v>
      </c>
      <c r="AS42" s="5"/>
      <c r="AT42" s="5"/>
      <c r="AU42" s="5"/>
      <c r="AV42" s="5"/>
      <c r="AW42" s="247"/>
      <c r="AX42" s="247"/>
      <c r="AY42" s="247"/>
      <c r="AZ42" s="247"/>
      <c r="BA42" s="247"/>
      <c r="BB42" s="247"/>
      <c r="BF42" s="5"/>
      <c r="BG42" s="5"/>
      <c r="BH42" s="5"/>
      <c r="BI42" s="5"/>
      <c r="BJ42" s="5"/>
      <c r="BK42" s="5"/>
      <c r="BL42" s="5"/>
      <c r="BM42" s="5"/>
      <c r="BN42" s="5"/>
      <c r="BO42" s="5"/>
      <c r="BP42" s="5"/>
      <c r="BQ42" s="5"/>
      <c r="BR42" s="5"/>
      <c r="BS42" s="5"/>
      <c r="BT42" s="5"/>
      <c r="BU42" s="5"/>
      <c r="BV42" s="5"/>
      <c r="BW42" s="5"/>
    </row>
    <row r="43" spans="1:75" s="248" customFormat="1" ht="11.25" customHeight="1">
      <c r="A43" s="233"/>
      <c r="B43" s="233"/>
      <c r="C43" s="233"/>
      <c r="D43" s="233"/>
      <c r="E43" s="233"/>
      <c r="F43" s="233"/>
      <c r="G43" s="234"/>
      <c r="H43" s="249"/>
      <c r="I43" s="250"/>
      <c r="J43" s="251"/>
      <c r="K43" s="251"/>
      <c r="L43" s="251"/>
      <c r="M43" s="251"/>
      <c r="N43" s="250"/>
      <c r="O43" s="277"/>
      <c r="P43" s="278"/>
      <c r="Q43" s="254"/>
      <c r="R43" s="254"/>
      <c r="S43" s="254"/>
      <c r="T43" s="254"/>
      <c r="U43" s="254"/>
      <c r="V43" s="254"/>
      <c r="W43" s="256"/>
      <c r="X43" s="256"/>
      <c r="Y43" s="256"/>
      <c r="Z43" s="256"/>
      <c r="AA43" s="256"/>
      <c r="AB43" s="260" t="s">
        <v>131</v>
      </c>
      <c r="AC43" s="258"/>
      <c r="AD43" s="258"/>
      <c r="AE43" s="258"/>
      <c r="AF43" s="258"/>
      <c r="AG43" s="258"/>
      <c r="AH43" s="258"/>
      <c r="AI43" s="258"/>
      <c r="AJ43" s="258"/>
      <c r="AK43" s="258"/>
      <c r="AL43" s="258"/>
      <c r="AM43" s="258"/>
      <c r="AN43" s="258"/>
      <c r="AO43" s="258"/>
      <c r="AP43" s="258"/>
      <c r="AQ43" s="258">
        <f t="shared" si="8"/>
        <v>0</v>
      </c>
      <c r="AR43" s="259">
        <f t="shared" si="7"/>
        <v>0</v>
      </c>
      <c r="AS43" s="5"/>
      <c r="AT43" s="5"/>
      <c r="AU43" s="5"/>
      <c r="AV43" s="5"/>
      <c r="AW43" s="247"/>
      <c r="AX43" s="247"/>
      <c r="AY43" s="247"/>
      <c r="AZ43" s="247"/>
      <c r="BA43" s="247"/>
      <c r="BB43" s="247"/>
      <c r="BF43" s="5"/>
      <c r="BG43" s="5"/>
      <c r="BH43" s="5"/>
      <c r="BI43" s="5"/>
      <c r="BJ43" s="5"/>
      <c r="BK43" s="5"/>
      <c r="BL43" s="5"/>
      <c r="BM43" s="5"/>
      <c r="BN43" s="5"/>
      <c r="BO43" s="5"/>
      <c r="BP43" s="5"/>
      <c r="BQ43" s="5"/>
      <c r="BR43" s="5"/>
      <c r="BS43" s="5"/>
      <c r="BT43" s="5"/>
      <c r="BU43" s="5"/>
      <c r="BV43" s="5"/>
      <c r="BW43" s="5"/>
    </row>
    <row r="44" spans="1:75" s="248" customFormat="1" ht="11.25" customHeight="1">
      <c r="A44" s="233"/>
      <c r="B44" s="233"/>
      <c r="C44" s="233"/>
      <c r="D44" s="233"/>
      <c r="E44" s="233"/>
      <c r="F44" s="233"/>
      <c r="G44" s="234"/>
      <c r="H44" s="249"/>
      <c r="I44" s="250"/>
      <c r="J44" s="251"/>
      <c r="K44" s="251"/>
      <c r="L44" s="251"/>
      <c r="M44" s="251"/>
      <c r="N44" s="250"/>
      <c r="O44" s="277"/>
      <c r="P44" s="278"/>
      <c r="Q44" s="254"/>
      <c r="R44" s="254"/>
      <c r="S44" s="254"/>
      <c r="T44" s="254"/>
      <c r="U44" s="254"/>
      <c r="V44" s="254"/>
      <c r="W44" s="256"/>
      <c r="X44" s="256"/>
      <c r="Y44" s="256"/>
      <c r="Z44" s="256"/>
      <c r="AA44" s="256"/>
      <c r="AB44" s="260" t="s">
        <v>132</v>
      </c>
      <c r="AC44" s="258"/>
      <c r="AD44" s="258"/>
      <c r="AE44" s="258"/>
      <c r="AF44" s="258"/>
      <c r="AG44" s="258"/>
      <c r="AH44" s="258"/>
      <c r="AI44" s="258"/>
      <c r="AJ44" s="258"/>
      <c r="AK44" s="258"/>
      <c r="AL44" s="258"/>
      <c r="AM44" s="258"/>
      <c r="AN44" s="258"/>
      <c r="AO44" s="258"/>
      <c r="AP44" s="258"/>
      <c r="AQ44" s="258">
        <f t="shared" si="8"/>
        <v>0</v>
      </c>
      <c r="AR44" s="259">
        <f t="shared" si="7"/>
        <v>0</v>
      </c>
      <c r="AS44" s="5"/>
      <c r="AT44" s="5"/>
      <c r="AU44" s="5"/>
      <c r="AV44" s="5"/>
      <c r="AW44" s="247"/>
      <c r="AX44" s="247"/>
      <c r="AY44" s="247"/>
      <c r="AZ44" s="247"/>
      <c r="BA44" s="247"/>
      <c r="BB44" s="247"/>
      <c r="BF44" s="5"/>
      <c r="BG44" s="5"/>
      <c r="BH44" s="5"/>
      <c r="BI44" s="5"/>
      <c r="BJ44" s="5"/>
      <c r="BK44" s="5"/>
      <c r="BL44" s="5"/>
      <c r="BM44" s="5"/>
      <c r="BN44" s="5"/>
      <c r="BO44" s="5"/>
      <c r="BP44" s="5"/>
      <c r="BQ44" s="5"/>
      <c r="BR44" s="5"/>
      <c r="BS44" s="5"/>
      <c r="BT44" s="5"/>
      <c r="BU44" s="5"/>
      <c r="BV44" s="5"/>
      <c r="BW44" s="5"/>
    </row>
    <row r="45" spans="1:75" s="248" customFormat="1" ht="11.25" customHeight="1">
      <c r="A45" s="233"/>
      <c r="B45" s="233"/>
      <c r="C45" s="233"/>
      <c r="D45" s="233"/>
      <c r="E45" s="233"/>
      <c r="F45" s="233"/>
      <c r="G45" s="234"/>
      <c r="H45" s="249"/>
      <c r="I45" s="250"/>
      <c r="J45" s="251"/>
      <c r="K45" s="251"/>
      <c r="L45" s="251"/>
      <c r="M45" s="251"/>
      <c r="N45" s="250"/>
      <c r="O45" s="277"/>
      <c r="P45" s="278"/>
      <c r="Q45" s="254"/>
      <c r="R45" s="254"/>
      <c r="S45" s="254"/>
      <c r="T45" s="254"/>
      <c r="U45" s="254"/>
      <c r="V45" s="254"/>
      <c r="W45" s="256"/>
      <c r="X45" s="256"/>
      <c r="Y45" s="256"/>
      <c r="Z45" s="256"/>
      <c r="AA45" s="256"/>
      <c r="AB45" s="260" t="s">
        <v>133</v>
      </c>
      <c r="AC45" s="258"/>
      <c r="AD45" s="258"/>
      <c r="AE45" s="258"/>
      <c r="AF45" s="258"/>
      <c r="AG45" s="258"/>
      <c r="AH45" s="258"/>
      <c r="AI45" s="258"/>
      <c r="AJ45" s="258"/>
      <c r="AK45" s="258"/>
      <c r="AL45" s="258"/>
      <c r="AM45" s="258"/>
      <c r="AN45" s="258"/>
      <c r="AO45" s="258"/>
      <c r="AP45" s="258"/>
      <c r="AQ45" s="258">
        <f t="shared" si="8"/>
        <v>0</v>
      </c>
      <c r="AR45" s="259">
        <f t="shared" si="7"/>
        <v>0</v>
      </c>
      <c r="AS45" s="5"/>
      <c r="AT45" s="5"/>
      <c r="AU45" s="5"/>
      <c r="AV45" s="5"/>
      <c r="AW45" s="247"/>
      <c r="AX45" s="247"/>
      <c r="AY45" s="247"/>
      <c r="AZ45" s="247"/>
      <c r="BA45" s="247"/>
      <c r="BB45" s="247"/>
      <c r="BF45" s="5"/>
      <c r="BG45" s="5"/>
      <c r="BH45" s="5"/>
      <c r="BI45" s="5"/>
      <c r="BJ45" s="5"/>
      <c r="BK45" s="5"/>
      <c r="BL45" s="5"/>
      <c r="BM45" s="5"/>
      <c r="BN45" s="5"/>
      <c r="BO45" s="5"/>
      <c r="BP45" s="5"/>
      <c r="BQ45" s="5"/>
      <c r="BR45" s="5"/>
      <c r="BS45" s="5"/>
      <c r="BT45" s="5"/>
      <c r="BU45" s="5"/>
      <c r="BV45" s="5"/>
      <c r="BW45" s="5"/>
    </row>
    <row r="46" spans="1:75" s="248" customFormat="1" ht="11.25" customHeight="1">
      <c r="A46" s="233"/>
      <c r="B46" s="233"/>
      <c r="C46" s="233"/>
      <c r="D46" s="233"/>
      <c r="E46" s="233"/>
      <c r="F46" s="233"/>
      <c r="G46" s="234"/>
      <c r="H46" s="249"/>
      <c r="I46" s="250"/>
      <c r="J46" s="251"/>
      <c r="K46" s="251"/>
      <c r="L46" s="251"/>
      <c r="M46" s="251"/>
      <c r="N46" s="250"/>
      <c r="O46" s="277"/>
      <c r="P46" s="278"/>
      <c r="Q46" s="254"/>
      <c r="R46" s="254"/>
      <c r="S46" s="254"/>
      <c r="T46" s="254"/>
      <c r="U46" s="254"/>
      <c r="V46" s="254"/>
      <c r="W46" s="256"/>
      <c r="X46" s="256"/>
      <c r="Y46" s="256"/>
      <c r="Z46" s="256"/>
      <c r="AA46" s="256"/>
      <c r="AB46" s="261" t="s">
        <v>134</v>
      </c>
      <c r="AC46" s="262">
        <f t="shared" ref="AC46:AR46" si="9">SUM(AC40:AC45)+IF(AC38=0,AC39,AC38)</f>
        <v>0</v>
      </c>
      <c r="AD46" s="262">
        <f t="shared" si="9"/>
        <v>0</v>
      </c>
      <c r="AE46" s="262">
        <f t="shared" si="9"/>
        <v>0</v>
      </c>
      <c r="AF46" s="262">
        <f t="shared" si="9"/>
        <v>0</v>
      </c>
      <c r="AG46" s="262">
        <f t="shared" si="9"/>
        <v>0</v>
      </c>
      <c r="AH46" s="262">
        <f t="shared" si="9"/>
        <v>0</v>
      </c>
      <c r="AI46" s="262">
        <f t="shared" si="9"/>
        <v>0</v>
      </c>
      <c r="AJ46" s="262">
        <f t="shared" si="9"/>
        <v>0</v>
      </c>
      <c r="AK46" s="262">
        <f t="shared" si="9"/>
        <v>0</v>
      </c>
      <c r="AL46" s="262">
        <f t="shared" si="9"/>
        <v>0</v>
      </c>
      <c r="AM46" s="262">
        <f t="shared" si="9"/>
        <v>0</v>
      </c>
      <c r="AN46" s="262">
        <f t="shared" si="9"/>
        <v>0</v>
      </c>
      <c r="AO46" s="262">
        <f t="shared" si="9"/>
        <v>0</v>
      </c>
      <c r="AP46" s="262">
        <f t="shared" si="9"/>
        <v>0</v>
      </c>
      <c r="AQ46" s="262">
        <f t="shared" si="9"/>
        <v>0</v>
      </c>
      <c r="AR46" s="263">
        <f t="shared" si="9"/>
        <v>0</v>
      </c>
      <c r="AS46" s="5"/>
      <c r="AT46" s="5"/>
      <c r="AU46" s="5"/>
      <c r="AV46" s="5"/>
      <c r="AW46" s="247"/>
      <c r="AX46" s="247"/>
      <c r="AY46" s="247"/>
      <c r="AZ46" s="247"/>
      <c r="BA46" s="247"/>
      <c r="BB46" s="247"/>
      <c r="BF46" s="5"/>
      <c r="BG46" s="5"/>
      <c r="BH46" s="5"/>
      <c r="BI46" s="5"/>
      <c r="BJ46" s="5"/>
      <c r="BK46" s="5"/>
      <c r="BL46" s="5"/>
      <c r="BM46" s="5"/>
      <c r="BN46" s="5"/>
      <c r="BO46" s="5"/>
      <c r="BP46" s="5"/>
      <c r="BQ46" s="5"/>
      <c r="BR46" s="5"/>
      <c r="BS46" s="5"/>
      <c r="BT46" s="5"/>
      <c r="BU46" s="5"/>
      <c r="BV46" s="5"/>
      <c r="BW46" s="5"/>
    </row>
    <row r="47" spans="1:75" s="248" customFormat="1" ht="11.25" customHeight="1" thickBot="1">
      <c r="A47" s="233"/>
      <c r="B47" s="233"/>
      <c r="C47" s="233"/>
      <c r="D47" s="233"/>
      <c r="E47" s="233"/>
      <c r="F47" s="233"/>
      <c r="G47" s="234"/>
      <c r="H47" s="264"/>
      <c r="I47" s="265"/>
      <c r="J47" s="266"/>
      <c r="K47" s="266"/>
      <c r="L47" s="266"/>
      <c r="M47" s="266"/>
      <c r="N47" s="265"/>
      <c r="O47" s="279"/>
      <c r="P47" s="280"/>
      <c r="Q47" s="269"/>
      <c r="R47" s="269"/>
      <c r="S47" s="269"/>
      <c r="T47" s="269"/>
      <c r="U47" s="269"/>
      <c r="V47" s="269"/>
      <c r="W47" s="271"/>
      <c r="X47" s="271"/>
      <c r="Y47" s="271"/>
      <c r="Z47" s="271"/>
      <c r="AA47" s="271"/>
      <c r="AB47" s="272" t="s">
        <v>135</v>
      </c>
      <c r="AC47" s="273"/>
      <c r="AD47" s="273"/>
      <c r="AE47" s="273"/>
      <c r="AF47" s="273"/>
      <c r="AG47" s="273"/>
      <c r="AH47" s="273"/>
      <c r="AI47" s="273"/>
      <c r="AJ47" s="273"/>
      <c r="AK47" s="273"/>
      <c r="AL47" s="273"/>
      <c r="AM47" s="273"/>
      <c r="AN47" s="273"/>
      <c r="AO47" s="273"/>
      <c r="AP47" s="273"/>
      <c r="AQ47" s="273">
        <f>+AC47+AE47+AG47+AI47+AK47+AM47+AO47</f>
        <v>0</v>
      </c>
      <c r="AR47" s="274">
        <f>+AD47+AF47+AH47+AJ47+AL47+AN47+AP47</f>
        <v>0</v>
      </c>
      <c r="AS47" s="5"/>
      <c r="AT47" s="5"/>
      <c r="AU47" s="5"/>
      <c r="AV47" s="5"/>
      <c r="AW47" s="247"/>
      <c r="AX47" s="247"/>
      <c r="AY47" s="247"/>
      <c r="AZ47" s="247"/>
      <c r="BA47" s="247"/>
      <c r="BB47" s="247"/>
      <c r="BF47" s="5"/>
      <c r="BG47" s="5"/>
      <c r="BH47" s="5"/>
      <c r="BI47" s="5"/>
      <c r="BJ47" s="5"/>
      <c r="BK47" s="5"/>
      <c r="BL47" s="5"/>
      <c r="BM47" s="5"/>
      <c r="BN47" s="5"/>
      <c r="BO47" s="5"/>
      <c r="BP47" s="5"/>
      <c r="BQ47" s="5"/>
      <c r="BR47" s="5"/>
      <c r="BS47" s="5"/>
      <c r="BT47" s="5"/>
      <c r="BU47" s="5"/>
      <c r="BV47" s="5"/>
      <c r="BW47" s="5"/>
    </row>
    <row r="48" spans="1:75" s="281" customFormat="1">
      <c r="G48" s="282"/>
      <c r="H48" s="282"/>
      <c r="I48" s="283"/>
      <c r="J48" s="282"/>
      <c r="K48" s="282"/>
      <c r="L48" s="282"/>
      <c r="M48" s="282"/>
      <c r="N48" s="282"/>
      <c r="O48" s="282"/>
      <c r="P48" s="282"/>
      <c r="Q48" s="284">
        <f t="shared" ref="Q48:V48" si="10">SUBTOTAL(9,Q16:Q47)</f>
        <v>1077968000</v>
      </c>
      <c r="R48" s="284">
        <f t="shared" si="10"/>
        <v>1077968000</v>
      </c>
      <c r="S48" s="284">
        <f t="shared" si="10"/>
        <v>680402939</v>
      </c>
      <c r="T48" s="284">
        <f t="shared" si="10"/>
        <v>170712733</v>
      </c>
      <c r="U48" s="284">
        <f t="shared" si="10"/>
        <v>324374787</v>
      </c>
      <c r="V48" s="284">
        <f t="shared" si="10"/>
        <v>164659901</v>
      </c>
      <c r="W48" s="282"/>
      <c r="X48" s="282"/>
      <c r="Y48" s="282"/>
      <c r="Z48" s="282"/>
      <c r="AA48" s="282"/>
      <c r="AB48" s="282"/>
      <c r="AC48" s="282"/>
      <c r="AD48" s="282"/>
      <c r="AE48" s="282"/>
      <c r="AF48" s="282"/>
      <c r="AG48" s="282"/>
      <c r="AH48" s="282"/>
      <c r="AI48" s="282"/>
      <c r="AJ48" s="282"/>
      <c r="AK48" s="282"/>
      <c r="AL48" s="282"/>
      <c r="AM48" s="282"/>
      <c r="AN48" s="282"/>
      <c r="AO48" s="282"/>
      <c r="AP48" s="282"/>
      <c r="AQ48" s="282"/>
      <c r="AR48" s="282"/>
      <c r="AW48" s="285">
        <f t="shared" ref="AW48:BB48" si="11">SUBTOTAL(9,AW16:AW47)</f>
        <v>1077968000</v>
      </c>
      <c r="AX48" s="285">
        <f t="shared" si="11"/>
        <v>1077968000</v>
      </c>
      <c r="AY48" s="285">
        <f t="shared" si="11"/>
        <v>680402939</v>
      </c>
      <c r="AZ48" s="285">
        <f t="shared" si="11"/>
        <v>170712733</v>
      </c>
      <c r="BA48" s="285">
        <f t="shared" si="11"/>
        <v>324374787</v>
      </c>
      <c r="BB48" s="285">
        <f t="shared" si="11"/>
        <v>164659901</v>
      </c>
    </row>
    <row r="49" spans="17:54">
      <c r="Q49" s="286">
        <f>+'[2]GASTOS VIGENCIA'!$E$1079</f>
        <v>1376000000</v>
      </c>
      <c r="R49" s="286">
        <f>+'[2]GASTOS VIGENCIA'!$J$1079</f>
        <v>706735657</v>
      </c>
      <c r="S49" s="286">
        <f>+'[2]GASTOS VIGENCIA'!$L$1079</f>
        <v>457025681</v>
      </c>
      <c r="T49" s="286">
        <f>+'[2]GASTOS VIGENCIA'!$O$1079</f>
        <v>245261333</v>
      </c>
      <c r="U49" s="286">
        <f>+'[2]RESERVAS GASTOS'!$H$577</f>
        <v>462429600</v>
      </c>
      <c r="V49" s="286">
        <f>+'[2]RESERVAS GASTOS'!$J$577</f>
        <v>323590388</v>
      </c>
      <c r="AB49" s="5"/>
      <c r="AC49" s="5"/>
      <c r="AD49" s="5"/>
      <c r="AE49" s="5"/>
      <c r="AF49" s="5"/>
      <c r="AG49" s="5"/>
      <c r="AH49" s="5"/>
      <c r="AI49" s="5"/>
      <c r="AJ49" s="5"/>
      <c r="AK49" s="5"/>
      <c r="AL49" s="5"/>
      <c r="AM49" s="5"/>
      <c r="AN49" s="5"/>
      <c r="AO49" s="5"/>
      <c r="AP49" s="5"/>
      <c r="AQ49" s="5"/>
      <c r="AR49" s="5"/>
      <c r="AS49" s="5"/>
      <c r="AT49" s="5"/>
      <c r="AU49" s="5"/>
      <c r="AV49" s="5"/>
      <c r="AW49" s="287"/>
      <c r="AX49" s="247"/>
      <c r="AY49" s="247"/>
      <c r="AZ49" s="247"/>
      <c r="BA49" s="247"/>
      <c r="BB49" s="247"/>
    </row>
    <row r="50" spans="17:54">
      <c r="Q50" s="288">
        <f t="shared" ref="Q50:V50" si="12">+Q48-Q49</f>
        <v>-298032000</v>
      </c>
      <c r="R50" s="289">
        <f t="shared" si="12"/>
        <v>371232343</v>
      </c>
      <c r="S50" s="288">
        <f t="shared" si="12"/>
        <v>223377258</v>
      </c>
      <c r="T50" s="290">
        <f>+T48-T49</f>
        <v>-74548600</v>
      </c>
      <c r="U50" s="288">
        <f t="shared" si="12"/>
        <v>-138054813</v>
      </c>
      <c r="V50" s="290">
        <f t="shared" si="12"/>
        <v>-158930487</v>
      </c>
      <c r="AB50" s="5"/>
      <c r="AC50" s="5"/>
      <c r="AD50" s="5"/>
      <c r="AE50" s="5"/>
      <c r="AF50" s="5"/>
      <c r="AG50" s="5"/>
      <c r="AH50" s="5"/>
      <c r="AI50" s="5"/>
      <c r="AJ50" s="5"/>
      <c r="AK50" s="5"/>
      <c r="AL50" s="5"/>
      <c r="AM50" s="5"/>
      <c r="AN50" s="5"/>
      <c r="AO50" s="5"/>
      <c r="AP50" s="5"/>
      <c r="AQ50" s="5"/>
      <c r="AR50" s="5"/>
      <c r="AS50" s="5"/>
      <c r="AT50" s="5"/>
      <c r="AU50" s="5"/>
      <c r="AV50" s="5"/>
      <c r="AW50" s="287"/>
    </row>
    <row r="51" spans="17:54">
      <c r="T51" s="291"/>
      <c r="AB51" s="5"/>
      <c r="AC51" s="5"/>
      <c r="AD51" s="5"/>
      <c r="AE51" s="5"/>
      <c r="AF51" s="5"/>
      <c r="AG51" s="5"/>
      <c r="AH51" s="5"/>
      <c r="AI51" s="5"/>
      <c r="AJ51" s="5"/>
      <c r="AK51" s="5"/>
      <c r="AL51" s="5"/>
      <c r="AM51" s="5"/>
      <c r="AN51" s="5"/>
      <c r="AO51" s="5"/>
      <c r="AP51" s="5"/>
      <c r="AQ51" s="5"/>
      <c r="AR51" s="5"/>
      <c r="AS51" s="5"/>
      <c r="AT51" s="5"/>
      <c r="AU51" s="5"/>
      <c r="AV51" s="5"/>
      <c r="AW51" s="287"/>
    </row>
    <row r="52" spans="17:54">
      <c r="R52" s="292"/>
      <c r="X52" s="293"/>
      <c r="AB52" s="5"/>
      <c r="AC52" s="5"/>
      <c r="AD52" s="5"/>
      <c r="AE52" s="5"/>
      <c r="AF52" s="5"/>
      <c r="AG52" s="5"/>
      <c r="AH52" s="5"/>
      <c r="AI52" s="5"/>
      <c r="AJ52" s="5"/>
      <c r="AK52" s="5"/>
      <c r="AL52" s="5"/>
      <c r="AM52" s="5"/>
      <c r="AN52" s="5"/>
      <c r="AO52" s="5"/>
      <c r="AP52" s="5"/>
      <c r="AQ52" s="5"/>
      <c r="AR52" s="5"/>
      <c r="AS52" s="5"/>
      <c r="AT52" s="5"/>
      <c r="AU52" s="5"/>
      <c r="AV52" s="5"/>
      <c r="AW52" s="287"/>
    </row>
    <row r="53" spans="17:54">
      <c r="AB53" s="5"/>
      <c r="AC53" s="5"/>
      <c r="AD53" s="5"/>
      <c r="AE53" s="5"/>
      <c r="AF53" s="5"/>
      <c r="AG53" s="5"/>
      <c r="AH53" s="5"/>
      <c r="AI53" s="5"/>
      <c r="AJ53" s="5"/>
      <c r="AK53" s="5"/>
      <c r="AL53" s="5"/>
      <c r="AM53" s="5"/>
      <c r="AN53" s="5"/>
      <c r="AO53" s="5"/>
      <c r="AP53" s="5"/>
      <c r="AQ53" s="5"/>
      <c r="AR53" s="5"/>
      <c r="AS53" s="5"/>
      <c r="AT53" s="5"/>
      <c r="AU53" s="5"/>
      <c r="AV53" s="5"/>
      <c r="AW53" s="287"/>
    </row>
    <row r="54" spans="17:54">
      <c r="R54" s="294"/>
      <c r="S54" s="295"/>
      <c r="T54" s="5"/>
      <c r="AB54" s="5"/>
      <c r="AC54" s="5"/>
      <c r="AD54" s="5"/>
      <c r="AE54" s="5"/>
      <c r="AF54" s="5"/>
      <c r="AG54" s="5"/>
      <c r="AH54" s="5"/>
      <c r="AI54" s="5"/>
      <c r="AJ54" s="5"/>
      <c r="AK54" s="5"/>
      <c r="AL54" s="5"/>
      <c r="AM54" s="5"/>
      <c r="AN54" s="5"/>
      <c r="AO54" s="5"/>
      <c r="AP54" s="5"/>
      <c r="AQ54" s="5"/>
      <c r="AR54" s="5"/>
      <c r="AS54" s="5"/>
      <c r="AT54" s="5"/>
      <c r="AU54" s="5"/>
      <c r="AV54" s="5"/>
      <c r="AW54" s="287"/>
    </row>
    <row r="55" spans="17:54">
      <c r="R55" s="294"/>
      <c r="S55" s="295"/>
      <c r="AB55" s="5"/>
      <c r="AC55" s="5"/>
      <c r="AD55" s="5"/>
      <c r="AE55" s="5"/>
      <c r="AF55" s="5"/>
      <c r="AG55" s="5"/>
      <c r="AH55" s="5"/>
      <c r="AI55" s="5"/>
      <c r="AJ55" s="5"/>
      <c r="AK55" s="5"/>
      <c r="AL55" s="5"/>
      <c r="AM55" s="5"/>
      <c r="AN55" s="5"/>
      <c r="AO55" s="5"/>
      <c r="AP55" s="5"/>
      <c r="AQ55" s="5"/>
      <c r="AR55" s="5"/>
      <c r="AS55" s="5"/>
      <c r="AT55" s="5"/>
      <c r="AU55" s="5"/>
      <c r="AV55" s="5"/>
      <c r="AW55" s="287"/>
    </row>
    <row r="56" spans="17:54">
      <c r="R56" s="294"/>
      <c r="S56" s="295"/>
      <c r="AB56" s="5"/>
      <c r="AC56" s="5"/>
      <c r="AD56" s="5"/>
      <c r="AE56" s="5"/>
      <c r="AF56" s="5"/>
      <c r="AG56" s="5"/>
      <c r="AH56" s="5"/>
      <c r="AI56" s="5"/>
      <c r="AJ56" s="5"/>
      <c r="AK56" s="5"/>
      <c r="AL56" s="5"/>
      <c r="AM56" s="5"/>
      <c r="AN56" s="5"/>
      <c r="AO56" s="5"/>
      <c r="AP56" s="5"/>
      <c r="AQ56" s="5"/>
      <c r="AR56" s="5"/>
      <c r="AS56" s="5"/>
      <c r="AT56" s="5"/>
      <c r="AU56" s="5"/>
      <c r="AV56" s="5"/>
      <c r="AW56" s="287"/>
    </row>
    <row r="57" spans="17:54">
      <c r="R57" s="294"/>
      <c r="S57" s="295"/>
      <c r="AB57" s="5"/>
      <c r="AC57" s="5"/>
      <c r="AD57" s="5"/>
      <c r="AE57" s="5"/>
      <c r="AF57" s="5"/>
      <c r="AG57" s="5"/>
      <c r="AH57" s="5"/>
      <c r="AI57" s="5"/>
      <c r="AJ57" s="5"/>
      <c r="AK57" s="5"/>
      <c r="AL57" s="5"/>
      <c r="AM57" s="5"/>
      <c r="AN57" s="5"/>
      <c r="AO57" s="5"/>
      <c r="AP57" s="5"/>
      <c r="AQ57" s="5"/>
      <c r="AR57" s="5"/>
      <c r="AS57" s="5"/>
      <c r="AT57" s="5"/>
      <c r="AU57" s="5"/>
      <c r="AV57" s="5"/>
      <c r="AW57" s="287"/>
    </row>
    <row r="58" spans="17:54">
      <c r="R58" s="294"/>
      <c r="S58" s="295"/>
      <c r="AB58" s="5"/>
      <c r="AC58" s="5"/>
      <c r="AD58" s="5"/>
      <c r="AE58" s="5"/>
      <c r="AF58" s="5"/>
      <c r="AG58" s="5"/>
      <c r="AH58" s="5"/>
      <c r="AI58" s="5"/>
      <c r="AJ58" s="5"/>
      <c r="AK58" s="5"/>
      <c r="AL58" s="5"/>
      <c r="AM58" s="5"/>
      <c r="AN58" s="5"/>
      <c r="AO58" s="5"/>
      <c r="AP58" s="5"/>
      <c r="AQ58" s="5"/>
      <c r="AR58" s="5"/>
      <c r="AS58" s="5"/>
      <c r="AT58" s="5"/>
      <c r="AU58" s="5"/>
      <c r="AV58" s="5"/>
      <c r="AW58" s="287"/>
    </row>
    <row r="59" spans="17:54">
      <c r="R59" s="294"/>
      <c r="S59" s="295"/>
      <c r="U59" s="292"/>
      <c r="AB59" s="5"/>
      <c r="AC59" s="5"/>
      <c r="AD59" s="5"/>
      <c r="AE59" s="5"/>
      <c r="AF59" s="5"/>
      <c r="AG59" s="5"/>
      <c r="AH59" s="5"/>
      <c r="AI59" s="5"/>
      <c r="AJ59" s="5"/>
      <c r="AK59" s="5"/>
      <c r="AL59" s="5"/>
      <c r="AM59" s="5"/>
      <c r="AN59" s="5"/>
      <c r="AO59" s="5"/>
      <c r="AP59" s="5"/>
      <c r="AQ59" s="5"/>
      <c r="AR59" s="5"/>
      <c r="AS59" s="5"/>
      <c r="AT59" s="5"/>
      <c r="AU59" s="5"/>
      <c r="AV59" s="5"/>
      <c r="AW59" s="287"/>
    </row>
    <row r="60" spans="17:54">
      <c r="R60" s="294"/>
      <c r="S60" s="295"/>
      <c r="U60" s="292"/>
      <c r="V60" s="296"/>
      <c r="X60" s="297"/>
      <c r="AB60" s="5"/>
      <c r="AC60" s="5"/>
      <c r="AD60" s="5"/>
      <c r="AE60" s="5"/>
      <c r="AF60" s="5"/>
      <c r="AG60" s="5"/>
      <c r="AH60" s="5"/>
      <c r="AI60" s="5"/>
      <c r="AJ60" s="5"/>
      <c r="AK60" s="5"/>
      <c r="AL60" s="5"/>
      <c r="AM60" s="5"/>
      <c r="AN60" s="5"/>
      <c r="AO60" s="5"/>
      <c r="AP60" s="5"/>
      <c r="AQ60" s="5"/>
      <c r="AR60" s="5"/>
      <c r="AS60" s="5"/>
      <c r="AT60" s="5"/>
      <c r="AU60" s="5"/>
      <c r="AV60" s="5"/>
      <c r="AW60" s="287"/>
    </row>
    <row r="61" spans="17:54">
      <c r="R61" s="294"/>
      <c r="U61" s="292"/>
      <c r="V61" s="296"/>
      <c r="X61" s="297"/>
      <c r="AB61" s="5"/>
      <c r="AC61" s="5"/>
      <c r="AD61" s="5"/>
      <c r="AE61" s="5"/>
      <c r="AF61" s="5"/>
      <c r="AG61" s="5"/>
      <c r="AH61" s="5"/>
      <c r="AI61" s="5"/>
      <c r="AJ61" s="5"/>
      <c r="AK61" s="5"/>
      <c r="AL61" s="5"/>
      <c r="AM61" s="5"/>
      <c r="AN61" s="5"/>
      <c r="AO61" s="5"/>
      <c r="AP61" s="5"/>
      <c r="AQ61" s="5"/>
      <c r="AR61" s="5"/>
      <c r="AS61" s="5"/>
      <c r="AT61" s="5"/>
      <c r="AU61" s="5"/>
      <c r="AV61" s="5"/>
      <c r="AW61" s="287"/>
    </row>
    <row r="62" spans="17:54">
      <c r="R62" s="294"/>
      <c r="U62" s="292"/>
      <c r="V62" s="296"/>
      <c r="X62" s="297"/>
      <c r="AB62" s="5"/>
      <c r="AC62" s="5"/>
      <c r="AD62" s="5"/>
      <c r="AE62" s="5"/>
      <c r="AF62" s="5"/>
      <c r="AG62" s="5"/>
      <c r="AH62" s="5"/>
      <c r="AI62" s="5"/>
      <c r="AJ62" s="5"/>
      <c r="AK62" s="5"/>
      <c r="AL62" s="5"/>
      <c r="AM62" s="5"/>
      <c r="AN62" s="5"/>
      <c r="AO62" s="5"/>
      <c r="AP62" s="5"/>
      <c r="AQ62" s="5"/>
      <c r="AR62" s="5"/>
      <c r="AS62" s="5"/>
      <c r="AT62" s="5"/>
      <c r="AU62" s="5"/>
      <c r="AV62" s="5"/>
      <c r="AW62" s="287"/>
    </row>
    <row r="63" spans="17:54">
      <c r="R63" s="294"/>
      <c r="U63" s="292"/>
      <c r="V63" s="296"/>
      <c r="X63" s="297"/>
      <c r="AB63" s="5"/>
      <c r="AC63" s="5"/>
      <c r="AD63" s="5"/>
      <c r="AE63" s="5"/>
      <c r="AF63" s="5"/>
      <c r="AG63" s="5"/>
      <c r="AH63" s="5"/>
      <c r="AI63" s="5"/>
      <c r="AJ63" s="5"/>
      <c r="AK63" s="5"/>
      <c r="AL63" s="5"/>
      <c r="AM63" s="5"/>
      <c r="AN63" s="5"/>
      <c r="AO63" s="5"/>
      <c r="AP63" s="5"/>
      <c r="AQ63" s="5"/>
      <c r="AR63" s="5"/>
      <c r="AS63" s="5"/>
      <c r="AT63" s="5"/>
      <c r="AU63" s="5"/>
      <c r="AV63" s="5"/>
      <c r="AW63" s="287"/>
    </row>
    <row r="64" spans="17:54">
      <c r="U64" s="292"/>
      <c r="V64" s="296"/>
      <c r="X64" s="297"/>
      <c r="AB64" s="5"/>
      <c r="AC64" s="5"/>
      <c r="AD64" s="5"/>
      <c r="AE64" s="5"/>
      <c r="AF64" s="5"/>
      <c r="AG64" s="5"/>
      <c r="AH64" s="5"/>
      <c r="AI64" s="5"/>
      <c r="AJ64" s="5"/>
      <c r="AK64" s="5"/>
      <c r="AL64" s="5"/>
      <c r="AM64" s="5"/>
      <c r="AN64" s="5"/>
      <c r="AO64" s="5"/>
      <c r="AP64" s="5"/>
      <c r="AQ64" s="5"/>
      <c r="AR64" s="5"/>
      <c r="AS64" s="5"/>
      <c r="AT64" s="5"/>
      <c r="AU64" s="5"/>
      <c r="AV64" s="5"/>
      <c r="AW64" s="287"/>
    </row>
    <row r="65" spans="18:49">
      <c r="U65" s="292"/>
      <c r="V65" s="296"/>
      <c r="X65" s="297"/>
      <c r="AB65" s="5"/>
      <c r="AC65" s="5"/>
      <c r="AD65" s="5"/>
      <c r="AE65" s="5"/>
      <c r="AF65" s="5"/>
      <c r="AG65" s="5"/>
      <c r="AH65" s="5"/>
      <c r="AI65" s="5"/>
      <c r="AJ65" s="5"/>
      <c r="AK65" s="5"/>
      <c r="AL65" s="5"/>
      <c r="AM65" s="5"/>
      <c r="AN65" s="5"/>
      <c r="AO65" s="5"/>
      <c r="AP65" s="5"/>
      <c r="AQ65" s="5"/>
      <c r="AR65" s="5"/>
      <c r="AS65" s="5"/>
      <c r="AT65" s="5"/>
      <c r="AU65" s="5"/>
      <c r="AV65" s="5"/>
      <c r="AW65" s="287"/>
    </row>
    <row r="66" spans="18:49">
      <c r="U66" s="292"/>
      <c r="V66" s="296"/>
      <c r="W66" s="298"/>
      <c r="X66" s="297"/>
      <c r="AB66" s="5"/>
      <c r="AC66" s="5"/>
      <c r="AD66" s="5"/>
      <c r="AE66" s="5"/>
      <c r="AF66" s="5"/>
      <c r="AG66" s="5"/>
      <c r="AH66" s="5"/>
      <c r="AI66" s="5"/>
      <c r="AJ66" s="5"/>
      <c r="AK66" s="5"/>
      <c r="AL66" s="5"/>
      <c r="AM66" s="5"/>
      <c r="AN66" s="5"/>
      <c r="AO66" s="5"/>
      <c r="AP66" s="5"/>
      <c r="AQ66" s="5"/>
      <c r="AR66" s="5"/>
      <c r="AS66" s="5"/>
      <c r="AT66" s="5"/>
      <c r="AU66" s="5"/>
      <c r="AV66" s="5"/>
      <c r="AW66" s="287"/>
    </row>
    <row r="67" spans="18:49">
      <c r="U67" s="292"/>
      <c r="V67" s="296"/>
      <c r="W67" s="298"/>
      <c r="X67" s="297"/>
      <c r="AB67" s="5"/>
      <c r="AC67" s="5"/>
      <c r="AD67" s="5"/>
      <c r="AE67" s="5"/>
      <c r="AF67" s="5"/>
      <c r="AG67" s="5"/>
      <c r="AH67" s="5"/>
      <c r="AI67" s="5"/>
      <c r="AJ67" s="5"/>
      <c r="AK67" s="5"/>
      <c r="AL67" s="5"/>
      <c r="AM67" s="5"/>
      <c r="AN67" s="5"/>
      <c r="AO67" s="5"/>
      <c r="AP67" s="5"/>
      <c r="AQ67" s="5"/>
      <c r="AR67" s="5"/>
      <c r="AS67" s="5"/>
      <c r="AT67" s="5"/>
      <c r="AU67" s="5"/>
      <c r="AV67" s="5"/>
      <c r="AW67" s="287"/>
    </row>
    <row r="68" spans="18:49">
      <c r="R68" s="292"/>
      <c r="U68" s="292"/>
      <c r="V68" s="296"/>
      <c r="W68" s="298"/>
      <c r="X68" s="297"/>
      <c r="AB68" s="5"/>
      <c r="AC68" s="5"/>
      <c r="AD68" s="5"/>
      <c r="AE68" s="5"/>
      <c r="AF68" s="5"/>
      <c r="AG68" s="5"/>
      <c r="AH68" s="5"/>
      <c r="AI68" s="5"/>
      <c r="AJ68" s="5"/>
      <c r="AK68" s="5"/>
      <c r="AL68" s="5"/>
      <c r="AM68" s="5"/>
      <c r="AN68" s="5"/>
      <c r="AO68" s="5"/>
      <c r="AP68" s="5"/>
      <c r="AQ68" s="5"/>
      <c r="AR68" s="5"/>
      <c r="AS68" s="5"/>
      <c r="AT68" s="5"/>
      <c r="AU68" s="5"/>
      <c r="AV68" s="5"/>
      <c r="AW68" s="287"/>
    </row>
    <row r="69" spans="18:49">
      <c r="U69" s="292"/>
      <c r="V69" s="296"/>
      <c r="W69" s="298"/>
      <c r="X69" s="297"/>
      <c r="AB69" s="5"/>
      <c r="AC69" s="5"/>
      <c r="AD69" s="5"/>
      <c r="AE69" s="5"/>
      <c r="AF69" s="5"/>
      <c r="AG69" s="5"/>
      <c r="AH69" s="5"/>
      <c r="AI69" s="5"/>
      <c r="AJ69" s="5"/>
      <c r="AK69" s="5"/>
      <c r="AL69" s="5"/>
      <c r="AM69" s="5"/>
      <c r="AN69" s="5"/>
      <c r="AO69" s="5"/>
      <c r="AP69" s="5"/>
      <c r="AQ69" s="5"/>
      <c r="AR69" s="5"/>
      <c r="AS69" s="5"/>
      <c r="AT69" s="5"/>
      <c r="AU69" s="5"/>
      <c r="AV69" s="5"/>
      <c r="AW69" s="287"/>
    </row>
    <row r="70" spans="18:49">
      <c r="U70" s="292"/>
      <c r="V70" s="296"/>
      <c r="W70" s="298"/>
      <c r="X70" s="297"/>
      <c r="AB70" s="5"/>
      <c r="AC70" s="5"/>
      <c r="AD70" s="5"/>
      <c r="AE70" s="5"/>
      <c r="AF70" s="5"/>
      <c r="AG70" s="5"/>
      <c r="AH70" s="5"/>
      <c r="AI70" s="5"/>
      <c r="AJ70" s="5"/>
      <c r="AK70" s="5"/>
      <c r="AL70" s="5"/>
      <c r="AM70" s="5"/>
      <c r="AN70" s="5"/>
      <c r="AO70" s="5"/>
      <c r="AP70" s="5"/>
      <c r="AQ70" s="5"/>
      <c r="AR70" s="5"/>
      <c r="AS70" s="5"/>
      <c r="AT70" s="5"/>
      <c r="AU70" s="5"/>
      <c r="AV70" s="5"/>
      <c r="AW70" s="287"/>
    </row>
    <row r="71" spans="18:49">
      <c r="R71" s="299"/>
      <c r="U71" s="292"/>
      <c r="V71" s="296"/>
      <c r="W71" s="298"/>
      <c r="X71" s="297"/>
      <c r="AB71" s="5"/>
      <c r="AC71" s="5"/>
      <c r="AD71" s="5"/>
      <c r="AE71" s="5"/>
      <c r="AF71" s="5"/>
      <c r="AG71" s="5"/>
      <c r="AH71" s="5"/>
      <c r="AI71" s="5"/>
      <c r="AJ71" s="5"/>
      <c r="AK71" s="5"/>
      <c r="AL71" s="5"/>
      <c r="AM71" s="5"/>
      <c r="AN71" s="5"/>
      <c r="AO71" s="5"/>
      <c r="AP71" s="5"/>
      <c r="AQ71" s="5"/>
      <c r="AR71" s="5"/>
      <c r="AS71" s="5"/>
      <c r="AT71" s="5"/>
      <c r="AU71" s="5"/>
      <c r="AV71" s="5"/>
      <c r="AW71" s="287"/>
    </row>
    <row r="72" spans="18:49">
      <c r="U72" s="292"/>
      <c r="V72" s="296"/>
      <c r="W72" s="298"/>
      <c r="X72" s="297"/>
      <c r="AB72" s="5"/>
      <c r="AC72" s="5"/>
      <c r="AD72" s="5"/>
      <c r="AE72" s="5"/>
      <c r="AF72" s="5"/>
      <c r="AG72" s="5"/>
      <c r="AH72" s="5"/>
      <c r="AI72" s="5"/>
      <c r="AJ72" s="5"/>
      <c r="AK72" s="5"/>
      <c r="AL72" s="5"/>
      <c r="AM72" s="5"/>
      <c r="AN72" s="5"/>
      <c r="AO72" s="5"/>
      <c r="AP72" s="5"/>
      <c r="AQ72" s="5"/>
      <c r="AR72" s="5"/>
      <c r="AS72" s="5"/>
      <c r="AT72" s="5"/>
      <c r="AU72" s="5"/>
      <c r="AV72" s="5"/>
      <c r="AW72" s="287"/>
    </row>
    <row r="73" spans="18:49">
      <c r="U73" s="292"/>
      <c r="V73" s="296"/>
      <c r="W73" s="298"/>
      <c r="X73" s="297"/>
      <c r="AB73" s="5"/>
      <c r="AC73" s="5"/>
      <c r="AD73" s="5"/>
      <c r="AE73" s="5"/>
      <c r="AF73" s="5"/>
      <c r="AG73" s="5"/>
      <c r="AH73" s="5"/>
      <c r="AI73" s="5"/>
      <c r="AJ73" s="5"/>
      <c r="AK73" s="5"/>
      <c r="AL73" s="5"/>
      <c r="AM73" s="5"/>
      <c r="AN73" s="5"/>
      <c r="AO73" s="5"/>
      <c r="AP73" s="5"/>
      <c r="AQ73" s="5"/>
      <c r="AR73" s="5"/>
      <c r="AS73" s="5"/>
      <c r="AT73" s="5"/>
      <c r="AU73" s="5"/>
      <c r="AV73" s="5"/>
      <c r="AW73" s="287"/>
    </row>
    <row r="74" spans="18:49">
      <c r="U74" s="292"/>
      <c r="V74" s="296"/>
      <c r="W74" s="298"/>
      <c r="X74" s="297"/>
      <c r="AB74" s="5"/>
      <c r="AC74" s="5"/>
      <c r="AD74" s="5"/>
      <c r="AE74" s="5"/>
      <c r="AF74" s="5"/>
      <c r="AG74" s="5"/>
      <c r="AH74" s="5"/>
      <c r="AI74" s="5"/>
      <c r="AJ74" s="5"/>
      <c r="AK74" s="5"/>
      <c r="AL74" s="5"/>
      <c r="AM74" s="5"/>
      <c r="AN74" s="5"/>
      <c r="AO74" s="5"/>
      <c r="AP74" s="5"/>
      <c r="AQ74" s="5"/>
      <c r="AR74" s="5"/>
      <c r="AS74" s="5"/>
      <c r="AT74" s="5"/>
      <c r="AU74" s="5"/>
      <c r="AV74" s="5"/>
      <c r="AW74" s="287"/>
    </row>
    <row r="75" spans="18:49">
      <c r="U75" s="292"/>
      <c r="V75" s="296"/>
      <c r="W75" s="298"/>
      <c r="X75" s="297"/>
      <c r="AB75" s="5"/>
      <c r="AC75" s="5"/>
      <c r="AD75" s="5"/>
      <c r="AE75" s="5"/>
      <c r="AF75" s="5"/>
      <c r="AG75" s="5"/>
      <c r="AH75" s="5"/>
      <c r="AI75" s="5"/>
      <c r="AJ75" s="5"/>
      <c r="AK75" s="5"/>
      <c r="AL75" s="5"/>
      <c r="AM75" s="5"/>
      <c r="AN75" s="5"/>
      <c r="AO75" s="5"/>
      <c r="AP75" s="5"/>
      <c r="AQ75" s="5"/>
      <c r="AR75" s="5"/>
      <c r="AS75" s="5"/>
      <c r="AT75" s="5"/>
      <c r="AU75" s="5"/>
      <c r="AV75" s="5"/>
      <c r="AW75" s="287"/>
    </row>
    <row r="76" spans="18:49">
      <c r="U76" s="292"/>
      <c r="V76" s="296"/>
      <c r="W76" s="298"/>
      <c r="X76" s="297"/>
      <c r="AB76" s="5"/>
      <c r="AC76" s="5"/>
      <c r="AD76" s="5"/>
      <c r="AE76" s="5"/>
      <c r="AF76" s="5"/>
      <c r="AG76" s="5"/>
      <c r="AH76" s="5"/>
      <c r="AI76" s="5"/>
      <c r="AJ76" s="5"/>
      <c r="AK76" s="5"/>
      <c r="AL76" s="5"/>
      <c r="AM76" s="5"/>
      <c r="AN76" s="5"/>
      <c r="AO76" s="5"/>
      <c r="AP76" s="5"/>
      <c r="AQ76" s="5"/>
      <c r="AR76" s="5"/>
      <c r="AS76" s="5"/>
      <c r="AT76" s="5"/>
      <c r="AU76" s="5"/>
      <c r="AV76" s="5"/>
      <c r="AW76" s="287"/>
    </row>
    <row r="77" spans="18:49">
      <c r="U77" s="292"/>
      <c r="V77" s="296"/>
      <c r="W77" s="298"/>
      <c r="X77" s="297"/>
      <c r="AB77" s="5"/>
      <c r="AC77" s="5"/>
      <c r="AD77" s="5"/>
      <c r="AE77" s="5"/>
      <c r="AF77" s="5"/>
      <c r="AG77" s="5"/>
      <c r="AH77" s="5"/>
      <c r="AI77" s="5"/>
      <c r="AJ77" s="5"/>
      <c r="AK77" s="5"/>
      <c r="AL77" s="5"/>
      <c r="AM77" s="5"/>
      <c r="AN77" s="5"/>
      <c r="AO77" s="5"/>
      <c r="AP77" s="5"/>
      <c r="AQ77" s="5"/>
      <c r="AR77" s="5"/>
      <c r="AS77" s="5"/>
      <c r="AT77" s="5"/>
      <c r="AU77" s="5"/>
      <c r="AV77" s="5"/>
      <c r="AW77" s="287"/>
    </row>
    <row r="78" spans="18:49">
      <c r="AB78" s="5"/>
      <c r="AC78" s="5"/>
      <c r="AD78" s="5"/>
      <c r="AE78" s="5"/>
      <c r="AF78" s="5"/>
      <c r="AG78" s="5"/>
      <c r="AH78" s="5"/>
      <c r="AI78" s="5"/>
      <c r="AJ78" s="5"/>
      <c r="AK78" s="5"/>
      <c r="AL78" s="5"/>
      <c r="AM78" s="5"/>
      <c r="AN78" s="5"/>
      <c r="AO78" s="5"/>
      <c r="AP78" s="5"/>
      <c r="AQ78" s="5"/>
      <c r="AR78" s="5"/>
      <c r="AS78" s="5"/>
      <c r="AT78" s="5"/>
      <c r="AU78" s="5"/>
      <c r="AV78" s="5"/>
      <c r="AW78" s="287"/>
    </row>
    <row r="79" spans="18:49">
      <c r="R79" s="299"/>
      <c r="U79" s="298"/>
      <c r="AB79" s="5"/>
      <c r="AC79" s="5"/>
      <c r="AD79" s="5"/>
      <c r="AE79" s="5"/>
      <c r="AF79" s="5"/>
      <c r="AG79" s="5"/>
      <c r="AH79" s="5"/>
      <c r="AI79" s="5"/>
      <c r="AJ79" s="5"/>
      <c r="AK79" s="5"/>
      <c r="AL79" s="5"/>
      <c r="AM79" s="5"/>
      <c r="AN79" s="5"/>
      <c r="AO79" s="5"/>
      <c r="AP79" s="5"/>
      <c r="AQ79" s="5"/>
      <c r="AR79" s="5"/>
      <c r="AS79" s="5"/>
      <c r="AT79" s="5"/>
      <c r="AU79" s="5"/>
      <c r="AV79" s="5"/>
      <c r="AW79" s="287"/>
    </row>
    <row r="80" spans="18:49">
      <c r="U80" s="298"/>
      <c r="V80" s="296"/>
      <c r="W80" s="292"/>
      <c r="AB80" s="5"/>
      <c r="AC80" s="5"/>
      <c r="AD80" s="5"/>
      <c r="AE80" s="5"/>
      <c r="AF80" s="5"/>
      <c r="AG80" s="5"/>
      <c r="AH80" s="5"/>
      <c r="AI80" s="5"/>
      <c r="AJ80" s="5"/>
      <c r="AK80" s="5"/>
      <c r="AL80" s="5"/>
      <c r="AM80" s="5"/>
      <c r="AN80" s="5"/>
      <c r="AO80" s="5"/>
      <c r="AP80" s="5"/>
      <c r="AQ80" s="5"/>
      <c r="AR80" s="5"/>
      <c r="AS80" s="5"/>
      <c r="AT80" s="5"/>
      <c r="AU80" s="5"/>
      <c r="AV80" s="5"/>
      <c r="AW80" s="287"/>
    </row>
    <row r="81" spans="18:49">
      <c r="U81" s="298"/>
      <c r="V81" s="296"/>
      <c r="AB81" s="5"/>
      <c r="AC81" s="5"/>
      <c r="AD81" s="5"/>
      <c r="AE81" s="5"/>
      <c r="AF81" s="5"/>
      <c r="AG81" s="5"/>
      <c r="AH81" s="5"/>
      <c r="AI81" s="5"/>
      <c r="AJ81" s="5"/>
      <c r="AK81" s="5"/>
      <c r="AL81" s="5"/>
      <c r="AM81" s="5"/>
      <c r="AN81" s="5"/>
      <c r="AO81" s="5"/>
      <c r="AP81" s="5"/>
      <c r="AQ81" s="5"/>
      <c r="AR81" s="5"/>
      <c r="AS81" s="5"/>
      <c r="AT81" s="5"/>
      <c r="AU81" s="5"/>
      <c r="AV81" s="5"/>
      <c r="AW81" s="287"/>
    </row>
    <row r="82" spans="18:49">
      <c r="U82" s="298"/>
      <c r="V82" s="296"/>
      <c r="AB82" s="5"/>
      <c r="AC82" s="5"/>
      <c r="AD82" s="5"/>
      <c r="AE82" s="5"/>
      <c r="AF82" s="5"/>
      <c r="AG82" s="5"/>
      <c r="AH82" s="5"/>
      <c r="AI82" s="5"/>
      <c r="AJ82" s="5"/>
      <c r="AK82" s="5"/>
      <c r="AL82" s="5"/>
      <c r="AM82" s="5"/>
      <c r="AN82" s="5"/>
      <c r="AO82" s="5"/>
      <c r="AP82" s="5"/>
      <c r="AQ82" s="5"/>
      <c r="AR82" s="5"/>
      <c r="AS82" s="5"/>
      <c r="AT82" s="5"/>
      <c r="AU82" s="5"/>
      <c r="AV82" s="5"/>
      <c r="AW82" s="287"/>
    </row>
    <row r="83" spans="18:49">
      <c r="U83" s="298"/>
      <c r="V83" s="296"/>
      <c r="AB83" s="5"/>
      <c r="AC83" s="5"/>
      <c r="AD83" s="5"/>
      <c r="AE83" s="5"/>
      <c r="AF83" s="5"/>
      <c r="AG83" s="5"/>
      <c r="AH83" s="5"/>
      <c r="AI83" s="5"/>
      <c r="AJ83" s="5"/>
      <c r="AK83" s="5"/>
      <c r="AL83" s="5"/>
      <c r="AM83" s="5"/>
      <c r="AN83" s="5"/>
      <c r="AO83" s="5"/>
      <c r="AP83" s="5"/>
      <c r="AQ83" s="5"/>
      <c r="AR83" s="5"/>
      <c r="AS83" s="5"/>
      <c r="AT83" s="5"/>
      <c r="AU83" s="5"/>
      <c r="AV83" s="5"/>
      <c r="AW83" s="287"/>
    </row>
    <row r="84" spans="18:49">
      <c r="R84" s="292"/>
      <c r="U84" s="298"/>
      <c r="V84" s="296"/>
      <c r="AB84" s="5"/>
      <c r="AC84" s="5"/>
      <c r="AD84" s="5"/>
      <c r="AE84" s="5"/>
      <c r="AF84" s="5"/>
      <c r="AG84" s="5"/>
      <c r="AH84" s="5"/>
      <c r="AI84" s="5"/>
      <c r="AJ84" s="5"/>
      <c r="AK84" s="5"/>
      <c r="AL84" s="5"/>
      <c r="AM84" s="5"/>
      <c r="AN84" s="5"/>
      <c r="AO84" s="5"/>
      <c r="AP84" s="5"/>
      <c r="AQ84" s="5"/>
      <c r="AR84" s="5"/>
      <c r="AS84" s="5"/>
      <c r="AT84" s="5"/>
      <c r="AU84" s="5"/>
      <c r="AV84" s="5"/>
      <c r="AW84" s="287"/>
    </row>
    <row r="85" spans="18:49">
      <c r="U85" s="298"/>
      <c r="V85" s="296"/>
      <c r="AB85" s="5"/>
      <c r="AC85" s="5"/>
      <c r="AD85" s="5"/>
      <c r="AE85" s="5"/>
      <c r="AF85" s="5"/>
      <c r="AG85" s="5"/>
      <c r="AH85" s="5"/>
      <c r="AI85" s="5"/>
      <c r="AJ85" s="5"/>
      <c r="AK85" s="5"/>
      <c r="AL85" s="5"/>
      <c r="AM85" s="5"/>
      <c r="AN85" s="5"/>
      <c r="AO85" s="5"/>
      <c r="AP85" s="5"/>
      <c r="AQ85" s="5"/>
      <c r="AR85" s="5"/>
      <c r="AS85" s="5"/>
      <c r="AT85" s="5"/>
      <c r="AU85" s="5"/>
      <c r="AV85" s="5"/>
      <c r="AW85" s="287"/>
    </row>
    <row r="86" spans="18:49">
      <c r="U86" s="292"/>
      <c r="V86" s="296"/>
      <c r="AB86" s="5"/>
      <c r="AC86" s="5"/>
      <c r="AD86" s="5"/>
      <c r="AE86" s="5"/>
      <c r="AF86" s="5"/>
      <c r="AG86" s="5"/>
      <c r="AH86" s="5"/>
      <c r="AI86" s="5"/>
      <c r="AJ86" s="5"/>
      <c r="AK86" s="5"/>
      <c r="AL86" s="5"/>
      <c r="AM86" s="5"/>
      <c r="AN86" s="5"/>
      <c r="AO86" s="5"/>
      <c r="AP86" s="5"/>
      <c r="AQ86" s="5"/>
      <c r="AR86" s="5"/>
      <c r="AS86" s="5"/>
      <c r="AT86" s="5"/>
      <c r="AU86" s="5"/>
      <c r="AV86" s="5"/>
      <c r="AW86" s="287"/>
    </row>
    <row r="87" spans="18:49">
      <c r="AB87" s="5"/>
      <c r="AC87" s="5"/>
      <c r="AD87" s="5"/>
      <c r="AE87" s="5"/>
      <c r="AF87" s="5"/>
      <c r="AG87" s="5"/>
      <c r="AH87" s="5"/>
      <c r="AI87" s="5"/>
      <c r="AJ87" s="5"/>
      <c r="AK87" s="5"/>
      <c r="AL87" s="5"/>
      <c r="AM87" s="5"/>
      <c r="AN87" s="5"/>
      <c r="AO87" s="5"/>
      <c r="AP87" s="5"/>
      <c r="AQ87" s="5"/>
      <c r="AR87" s="5"/>
      <c r="AS87" s="5"/>
      <c r="AT87" s="5"/>
      <c r="AU87" s="5"/>
      <c r="AV87" s="5"/>
      <c r="AW87" s="287"/>
    </row>
    <row r="88" spans="18:49">
      <c r="R88" s="299"/>
      <c r="AB88" s="5"/>
      <c r="AC88" s="5"/>
      <c r="AD88" s="5"/>
      <c r="AE88" s="5"/>
      <c r="AF88" s="5"/>
      <c r="AG88" s="5"/>
      <c r="AH88" s="5"/>
      <c r="AI88" s="5"/>
      <c r="AJ88" s="5"/>
      <c r="AK88" s="5"/>
      <c r="AL88" s="5"/>
      <c r="AM88" s="5"/>
      <c r="AN88" s="5"/>
      <c r="AO88" s="5"/>
      <c r="AP88" s="5"/>
      <c r="AQ88" s="5"/>
      <c r="AR88" s="5"/>
      <c r="AS88" s="5"/>
      <c r="AT88" s="5"/>
      <c r="AU88" s="5"/>
      <c r="AV88" s="5"/>
      <c r="AW88" s="287"/>
    </row>
    <row r="89" spans="18:49">
      <c r="U89" s="298"/>
      <c r="V89" s="296"/>
      <c r="AB89" s="5"/>
      <c r="AC89" s="5"/>
      <c r="AD89" s="5"/>
      <c r="AE89" s="5"/>
      <c r="AF89" s="5"/>
      <c r="AG89" s="5"/>
      <c r="AH89" s="5"/>
      <c r="AI89" s="5"/>
      <c r="AJ89" s="5"/>
      <c r="AK89" s="5"/>
      <c r="AL89" s="5"/>
      <c r="AM89" s="5"/>
      <c r="AN89" s="5"/>
      <c r="AO89" s="5"/>
      <c r="AP89" s="5"/>
      <c r="AQ89" s="5"/>
      <c r="AR89" s="5"/>
      <c r="AS89" s="5"/>
      <c r="AT89" s="5"/>
      <c r="AU89" s="5"/>
      <c r="AV89" s="5"/>
      <c r="AW89" s="287"/>
    </row>
    <row r="90" spans="18:49">
      <c r="U90" s="298"/>
      <c r="V90" s="296"/>
      <c r="AB90" s="5"/>
      <c r="AC90" s="5"/>
      <c r="AD90" s="5"/>
      <c r="AE90" s="5"/>
      <c r="AF90" s="5"/>
      <c r="AG90" s="5"/>
      <c r="AH90" s="5"/>
      <c r="AI90" s="5"/>
      <c r="AJ90" s="5"/>
      <c r="AK90" s="5"/>
      <c r="AL90" s="5"/>
      <c r="AM90" s="5"/>
      <c r="AN90" s="5"/>
      <c r="AO90" s="5"/>
      <c r="AP90" s="5"/>
      <c r="AQ90" s="5"/>
      <c r="AR90" s="5"/>
      <c r="AS90" s="5"/>
      <c r="AT90" s="5"/>
      <c r="AU90" s="5"/>
      <c r="AV90" s="5"/>
      <c r="AW90" s="287"/>
    </row>
    <row r="91" spans="18:49">
      <c r="U91" s="298"/>
      <c r="V91" s="296"/>
      <c r="AB91" s="5"/>
      <c r="AC91" s="5"/>
      <c r="AD91" s="5"/>
      <c r="AE91" s="5"/>
      <c r="AF91" s="5"/>
      <c r="AG91" s="5"/>
      <c r="AH91" s="5"/>
      <c r="AI91" s="5"/>
      <c r="AJ91" s="5"/>
      <c r="AK91" s="5"/>
      <c r="AL91" s="5"/>
      <c r="AM91" s="5"/>
      <c r="AN91" s="5"/>
      <c r="AO91" s="5"/>
      <c r="AP91" s="5"/>
      <c r="AQ91" s="5"/>
      <c r="AR91" s="5"/>
      <c r="AS91" s="5"/>
      <c r="AT91" s="5"/>
      <c r="AU91" s="5"/>
      <c r="AV91" s="5"/>
      <c r="AW91" s="287"/>
    </row>
    <row r="92" spans="18:49">
      <c r="U92" s="298"/>
      <c r="V92" s="296"/>
      <c r="AB92" s="5"/>
      <c r="AC92" s="5"/>
      <c r="AD92" s="5"/>
      <c r="AE92" s="5"/>
      <c r="AF92" s="5"/>
      <c r="AG92" s="5"/>
      <c r="AH92" s="5"/>
      <c r="AI92" s="5"/>
      <c r="AJ92" s="5"/>
      <c r="AK92" s="5"/>
      <c r="AL92" s="5"/>
      <c r="AM92" s="5"/>
      <c r="AN92" s="5"/>
      <c r="AO92" s="5"/>
      <c r="AP92" s="5"/>
      <c r="AQ92" s="5"/>
      <c r="AR92" s="5"/>
      <c r="AS92" s="5"/>
      <c r="AT92" s="5"/>
      <c r="AU92" s="5"/>
      <c r="AV92" s="5"/>
      <c r="AW92" s="287"/>
    </row>
    <row r="93" spans="18:49">
      <c r="U93" s="298"/>
      <c r="V93" s="296"/>
      <c r="AB93" s="5"/>
      <c r="AC93" s="5"/>
      <c r="AD93" s="5"/>
      <c r="AE93" s="5"/>
      <c r="AF93" s="5"/>
      <c r="AG93" s="5"/>
      <c r="AH93" s="5"/>
      <c r="AI93" s="5"/>
      <c r="AJ93" s="5"/>
      <c r="AK93" s="5"/>
      <c r="AL93" s="5"/>
      <c r="AM93" s="5"/>
      <c r="AN93" s="5"/>
      <c r="AO93" s="5"/>
      <c r="AP93" s="5"/>
      <c r="AQ93" s="5"/>
      <c r="AR93" s="5"/>
      <c r="AS93" s="5"/>
      <c r="AT93" s="5"/>
      <c r="AU93" s="5"/>
      <c r="AV93" s="5"/>
      <c r="AW93" s="287"/>
    </row>
    <row r="94" spans="18:49">
      <c r="U94" s="298"/>
      <c r="V94" s="296"/>
      <c r="AB94" s="5"/>
      <c r="AC94" s="5"/>
      <c r="AD94" s="5"/>
      <c r="AE94" s="5"/>
      <c r="AF94" s="5"/>
      <c r="AG94" s="5"/>
      <c r="AH94" s="5"/>
      <c r="AI94" s="5"/>
      <c r="AJ94" s="5"/>
      <c r="AK94" s="5"/>
      <c r="AL94" s="5"/>
      <c r="AM94" s="5"/>
      <c r="AN94" s="5"/>
      <c r="AO94" s="5"/>
      <c r="AP94" s="5"/>
      <c r="AQ94" s="5"/>
      <c r="AR94" s="5"/>
      <c r="AS94" s="5"/>
      <c r="AT94" s="5"/>
      <c r="AU94" s="5"/>
      <c r="AV94" s="5"/>
      <c r="AW94" s="287"/>
    </row>
    <row r="95" spans="18:49">
      <c r="V95" s="296"/>
      <c r="AB95" s="5"/>
      <c r="AC95" s="5"/>
      <c r="AD95" s="5"/>
      <c r="AE95" s="5"/>
      <c r="AF95" s="5"/>
      <c r="AG95" s="5"/>
      <c r="AH95" s="5"/>
      <c r="AI95" s="5"/>
      <c r="AJ95" s="5"/>
      <c r="AK95" s="5"/>
      <c r="AL95" s="5"/>
      <c r="AM95" s="5"/>
      <c r="AN95" s="5"/>
      <c r="AO95" s="5"/>
      <c r="AP95" s="5"/>
      <c r="AQ95" s="5"/>
      <c r="AR95" s="5"/>
      <c r="AS95" s="5"/>
      <c r="AT95" s="5"/>
      <c r="AU95" s="5"/>
      <c r="AV95" s="5"/>
      <c r="AW95" s="287"/>
    </row>
    <row r="96" spans="18:49">
      <c r="AB96" s="5"/>
      <c r="AC96" s="5"/>
      <c r="AD96" s="5"/>
      <c r="AE96" s="5"/>
      <c r="AF96" s="5"/>
      <c r="AG96" s="5"/>
      <c r="AH96" s="5"/>
      <c r="AI96" s="5"/>
      <c r="AJ96" s="5"/>
      <c r="AK96" s="5"/>
      <c r="AL96" s="5"/>
      <c r="AM96" s="5"/>
      <c r="AN96" s="5"/>
      <c r="AO96" s="5"/>
      <c r="AP96" s="5"/>
      <c r="AQ96" s="5"/>
      <c r="AR96" s="5"/>
      <c r="AS96" s="5"/>
      <c r="AT96" s="5"/>
      <c r="AU96" s="5"/>
      <c r="AV96" s="5"/>
      <c r="AW96" s="287"/>
    </row>
    <row r="97" spans="18:49">
      <c r="R97" s="299"/>
      <c r="AB97" s="5"/>
      <c r="AC97" s="5"/>
      <c r="AD97" s="5"/>
      <c r="AE97" s="5"/>
      <c r="AF97" s="5"/>
      <c r="AG97" s="5"/>
      <c r="AH97" s="5"/>
      <c r="AI97" s="5"/>
      <c r="AJ97" s="5"/>
      <c r="AK97" s="5"/>
      <c r="AL97" s="5"/>
      <c r="AM97" s="5"/>
      <c r="AN97" s="5"/>
      <c r="AO97" s="5"/>
      <c r="AP97" s="5"/>
      <c r="AQ97" s="5"/>
      <c r="AR97" s="5"/>
      <c r="AS97" s="5"/>
      <c r="AT97" s="5"/>
      <c r="AU97" s="5"/>
      <c r="AV97" s="5"/>
      <c r="AW97" s="287"/>
    </row>
    <row r="98" spans="18:49">
      <c r="U98" s="298"/>
      <c r="V98" s="296"/>
      <c r="AB98" s="5"/>
      <c r="AC98" s="5"/>
      <c r="AD98" s="5"/>
      <c r="AE98" s="5"/>
      <c r="AF98" s="5"/>
      <c r="AG98" s="5"/>
      <c r="AH98" s="5"/>
      <c r="AI98" s="5"/>
      <c r="AJ98" s="5"/>
      <c r="AK98" s="5"/>
      <c r="AL98" s="5"/>
      <c r="AM98" s="5"/>
      <c r="AN98" s="5"/>
      <c r="AO98" s="5"/>
      <c r="AP98" s="5"/>
      <c r="AQ98" s="5"/>
      <c r="AR98" s="5"/>
      <c r="AS98" s="5"/>
      <c r="AT98" s="5"/>
      <c r="AU98" s="5"/>
      <c r="AV98" s="5"/>
      <c r="AW98" s="287"/>
    </row>
    <row r="99" spans="18:49">
      <c r="U99" s="298"/>
      <c r="V99" s="296"/>
      <c r="AB99" s="5"/>
      <c r="AC99" s="5"/>
      <c r="AD99" s="5"/>
      <c r="AE99" s="5"/>
      <c r="AF99" s="5"/>
      <c r="AG99" s="5"/>
      <c r="AH99" s="5"/>
      <c r="AI99" s="5"/>
      <c r="AJ99" s="5"/>
      <c r="AK99" s="5"/>
      <c r="AL99" s="5"/>
      <c r="AM99" s="5"/>
      <c r="AN99" s="5"/>
      <c r="AO99" s="5"/>
      <c r="AP99" s="5"/>
      <c r="AQ99" s="5"/>
      <c r="AR99" s="5"/>
      <c r="AS99" s="5"/>
      <c r="AT99" s="5"/>
      <c r="AU99" s="5"/>
      <c r="AV99" s="5"/>
      <c r="AW99" s="287"/>
    </row>
    <row r="100" spans="18:49">
      <c r="U100" s="298"/>
      <c r="V100" s="296"/>
      <c r="AB100" s="5"/>
      <c r="AC100" s="5"/>
      <c r="AD100" s="5"/>
      <c r="AE100" s="5"/>
      <c r="AF100" s="5"/>
      <c r="AG100" s="5"/>
      <c r="AH100" s="5"/>
      <c r="AI100" s="5"/>
      <c r="AJ100" s="5"/>
      <c r="AK100" s="5"/>
      <c r="AL100" s="5"/>
      <c r="AM100" s="5"/>
      <c r="AN100" s="5"/>
      <c r="AO100" s="5"/>
      <c r="AP100" s="5"/>
      <c r="AQ100" s="5"/>
      <c r="AR100" s="5"/>
      <c r="AS100" s="5"/>
      <c r="AT100" s="5"/>
      <c r="AU100" s="5"/>
      <c r="AV100" s="5"/>
      <c r="AW100" s="287"/>
    </row>
    <row r="101" spans="18:49">
      <c r="U101" s="298"/>
      <c r="V101" s="296"/>
      <c r="AB101" s="5"/>
      <c r="AC101" s="5"/>
      <c r="AD101" s="5"/>
      <c r="AE101" s="5"/>
      <c r="AF101" s="5"/>
      <c r="AG101" s="5"/>
      <c r="AH101" s="5"/>
      <c r="AI101" s="5"/>
      <c r="AJ101" s="5"/>
      <c r="AK101" s="5"/>
      <c r="AL101" s="5"/>
      <c r="AM101" s="5"/>
      <c r="AN101" s="5"/>
      <c r="AO101" s="5"/>
      <c r="AP101" s="5"/>
      <c r="AQ101" s="5"/>
      <c r="AR101" s="5"/>
      <c r="AS101" s="5"/>
      <c r="AT101" s="5"/>
      <c r="AU101" s="5"/>
      <c r="AV101" s="5"/>
      <c r="AW101" s="287"/>
    </row>
    <row r="102" spans="18:49">
      <c r="U102" s="298"/>
      <c r="V102" s="296"/>
      <c r="AB102" s="5"/>
      <c r="AC102" s="5"/>
      <c r="AD102" s="5"/>
      <c r="AE102" s="5"/>
      <c r="AF102" s="5"/>
      <c r="AG102" s="5"/>
      <c r="AH102" s="5"/>
      <c r="AI102" s="5"/>
      <c r="AJ102" s="5"/>
      <c r="AK102" s="5"/>
      <c r="AL102" s="5"/>
      <c r="AM102" s="5"/>
      <c r="AN102" s="5"/>
      <c r="AO102" s="5"/>
      <c r="AP102" s="5"/>
      <c r="AQ102" s="5"/>
      <c r="AR102" s="5"/>
      <c r="AS102" s="5"/>
      <c r="AT102" s="5"/>
      <c r="AU102" s="5"/>
      <c r="AV102" s="5"/>
      <c r="AW102" s="287"/>
    </row>
    <row r="103" spans="18:49">
      <c r="U103" s="298"/>
      <c r="V103" s="296"/>
      <c r="AB103" s="5"/>
      <c r="AC103" s="5"/>
      <c r="AD103" s="5"/>
      <c r="AE103" s="5"/>
      <c r="AF103" s="5"/>
      <c r="AG103" s="5"/>
      <c r="AH103" s="5"/>
      <c r="AI103" s="5"/>
      <c r="AJ103" s="5"/>
      <c r="AK103" s="5"/>
      <c r="AL103" s="5"/>
      <c r="AM103" s="5"/>
      <c r="AN103" s="5"/>
      <c r="AO103" s="5"/>
      <c r="AP103" s="5"/>
      <c r="AQ103" s="5"/>
      <c r="AR103" s="5"/>
      <c r="AS103" s="5"/>
      <c r="AT103" s="5"/>
      <c r="AU103" s="5"/>
      <c r="AV103" s="5"/>
      <c r="AW103" s="287"/>
    </row>
    <row r="104" spans="18:49">
      <c r="U104" s="292"/>
      <c r="V104" s="296"/>
      <c r="AB104" s="5"/>
      <c r="AC104" s="5"/>
      <c r="AD104" s="5"/>
      <c r="AE104" s="5"/>
      <c r="AF104" s="5"/>
      <c r="AG104" s="5"/>
      <c r="AH104" s="5"/>
      <c r="AI104" s="5"/>
      <c r="AJ104" s="5"/>
      <c r="AK104" s="5"/>
      <c r="AL104" s="5"/>
      <c r="AM104" s="5"/>
      <c r="AN104" s="5"/>
      <c r="AO104" s="5"/>
      <c r="AP104" s="5"/>
      <c r="AQ104" s="5"/>
      <c r="AR104" s="5"/>
      <c r="AS104" s="5"/>
      <c r="AT104" s="5"/>
      <c r="AU104" s="5"/>
      <c r="AV104" s="5"/>
      <c r="AW104" s="287"/>
    </row>
    <row r="105" spans="18:49">
      <c r="AB105" s="5"/>
      <c r="AC105" s="5"/>
      <c r="AD105" s="5"/>
      <c r="AE105" s="5"/>
      <c r="AF105" s="5"/>
      <c r="AG105" s="5"/>
      <c r="AH105" s="5"/>
      <c r="AI105" s="5"/>
      <c r="AJ105" s="5"/>
      <c r="AK105" s="5"/>
      <c r="AL105" s="5"/>
      <c r="AM105" s="5"/>
      <c r="AN105" s="5"/>
      <c r="AO105" s="5"/>
      <c r="AP105" s="5"/>
      <c r="AQ105" s="5"/>
      <c r="AR105" s="5"/>
      <c r="AS105" s="5"/>
      <c r="AT105" s="5"/>
      <c r="AU105" s="5"/>
      <c r="AV105" s="5"/>
      <c r="AW105" s="287"/>
    </row>
    <row r="106" spans="18:49">
      <c r="R106" s="299"/>
      <c r="U106" s="298"/>
      <c r="AB106" s="5"/>
      <c r="AC106" s="5"/>
      <c r="AD106" s="5"/>
      <c r="AE106" s="5"/>
      <c r="AF106" s="5"/>
      <c r="AG106" s="5"/>
      <c r="AH106" s="5"/>
      <c r="AI106" s="5"/>
      <c r="AJ106" s="5"/>
      <c r="AK106" s="5"/>
      <c r="AL106" s="5"/>
      <c r="AM106" s="5"/>
      <c r="AN106" s="5"/>
      <c r="AO106" s="5"/>
      <c r="AP106" s="5"/>
      <c r="AQ106" s="5"/>
      <c r="AR106" s="5"/>
      <c r="AS106" s="5"/>
      <c r="AT106" s="5"/>
      <c r="AU106" s="5"/>
      <c r="AV106" s="5"/>
      <c r="AW106" s="287"/>
    </row>
    <row r="107" spans="18:49">
      <c r="U107" s="298"/>
      <c r="V107" s="296"/>
      <c r="AB107" s="5"/>
      <c r="AC107" s="5"/>
      <c r="AD107" s="5"/>
      <c r="AE107" s="5"/>
      <c r="AF107" s="5"/>
      <c r="AG107" s="5"/>
      <c r="AH107" s="5"/>
      <c r="AI107" s="5"/>
      <c r="AJ107" s="5"/>
      <c r="AK107" s="5"/>
      <c r="AL107" s="5"/>
      <c r="AM107" s="5"/>
      <c r="AN107" s="5"/>
      <c r="AO107" s="5"/>
      <c r="AP107" s="5"/>
      <c r="AQ107" s="5"/>
      <c r="AR107" s="5"/>
      <c r="AS107" s="5"/>
      <c r="AT107" s="5"/>
      <c r="AU107" s="5"/>
      <c r="AV107" s="5"/>
      <c r="AW107" s="287"/>
    </row>
    <row r="108" spans="18:49">
      <c r="U108" s="298"/>
      <c r="V108" s="296"/>
      <c r="AB108" s="5"/>
      <c r="AC108" s="5"/>
      <c r="AD108" s="5"/>
      <c r="AE108" s="5"/>
      <c r="AF108" s="5"/>
      <c r="AG108" s="5"/>
      <c r="AH108" s="5"/>
      <c r="AI108" s="5"/>
      <c r="AJ108" s="5"/>
      <c r="AK108" s="5"/>
      <c r="AL108" s="5"/>
      <c r="AM108" s="5"/>
      <c r="AN108" s="5"/>
      <c r="AO108" s="5"/>
      <c r="AP108" s="5"/>
      <c r="AQ108" s="5"/>
      <c r="AR108" s="5"/>
      <c r="AS108" s="5"/>
      <c r="AT108" s="5"/>
      <c r="AU108" s="5"/>
      <c r="AV108" s="5"/>
      <c r="AW108" s="287"/>
    </row>
    <row r="109" spans="18:49">
      <c r="U109" s="298"/>
      <c r="V109" s="296"/>
      <c r="AB109" s="5"/>
      <c r="AC109" s="5"/>
      <c r="AD109" s="5"/>
      <c r="AE109" s="5"/>
      <c r="AF109" s="5"/>
      <c r="AG109" s="5"/>
      <c r="AH109" s="5"/>
      <c r="AI109" s="5"/>
      <c r="AJ109" s="5"/>
      <c r="AK109" s="5"/>
      <c r="AL109" s="5"/>
      <c r="AM109" s="5"/>
      <c r="AN109" s="5"/>
      <c r="AO109" s="5"/>
      <c r="AP109" s="5"/>
      <c r="AQ109" s="5"/>
      <c r="AR109" s="5"/>
      <c r="AS109" s="5"/>
      <c r="AT109" s="5"/>
      <c r="AU109" s="5"/>
      <c r="AV109" s="5"/>
      <c r="AW109" s="287"/>
    </row>
    <row r="110" spans="18:49">
      <c r="U110" s="298"/>
      <c r="V110" s="296"/>
      <c r="AB110" s="5"/>
      <c r="AC110" s="5"/>
      <c r="AD110" s="5"/>
      <c r="AE110" s="5"/>
      <c r="AF110" s="5"/>
      <c r="AG110" s="5"/>
      <c r="AH110" s="5"/>
      <c r="AI110" s="5"/>
      <c r="AJ110" s="5"/>
      <c r="AK110" s="5"/>
      <c r="AL110" s="5"/>
      <c r="AM110" s="5"/>
      <c r="AN110" s="5"/>
      <c r="AO110" s="5"/>
      <c r="AP110" s="5"/>
      <c r="AQ110" s="5"/>
      <c r="AR110" s="5"/>
      <c r="AS110" s="5"/>
      <c r="AT110" s="5"/>
      <c r="AU110" s="5"/>
      <c r="AV110" s="5"/>
      <c r="AW110" s="287"/>
    </row>
    <row r="111" spans="18:49">
      <c r="U111" s="298"/>
      <c r="V111" s="296"/>
      <c r="AB111" s="5"/>
      <c r="AC111" s="5"/>
      <c r="AD111" s="5"/>
      <c r="AE111" s="5"/>
      <c r="AF111" s="5"/>
      <c r="AG111" s="5"/>
      <c r="AH111" s="5"/>
      <c r="AI111" s="5"/>
      <c r="AJ111" s="5"/>
      <c r="AK111" s="5"/>
      <c r="AL111" s="5"/>
      <c r="AM111" s="5"/>
      <c r="AN111" s="5"/>
      <c r="AO111" s="5"/>
      <c r="AP111" s="5"/>
      <c r="AQ111" s="5"/>
      <c r="AR111" s="5"/>
      <c r="AS111" s="5"/>
      <c r="AT111" s="5"/>
      <c r="AU111" s="5"/>
      <c r="AV111" s="5"/>
      <c r="AW111" s="287"/>
    </row>
    <row r="112" spans="18:49">
      <c r="U112" s="298"/>
      <c r="V112" s="296"/>
      <c r="AB112" s="5"/>
      <c r="AC112" s="5"/>
      <c r="AD112" s="5"/>
      <c r="AE112" s="5"/>
      <c r="AF112" s="5"/>
      <c r="AG112" s="5"/>
      <c r="AH112" s="5"/>
      <c r="AI112" s="5"/>
      <c r="AJ112" s="5"/>
      <c r="AK112" s="5"/>
      <c r="AL112" s="5"/>
      <c r="AM112" s="5"/>
      <c r="AN112" s="5"/>
      <c r="AO112" s="5"/>
      <c r="AP112" s="5"/>
      <c r="AQ112" s="5"/>
      <c r="AR112" s="5"/>
      <c r="AS112" s="5"/>
      <c r="AT112" s="5"/>
      <c r="AU112" s="5"/>
      <c r="AV112" s="5"/>
      <c r="AW112" s="287"/>
    </row>
    <row r="113" spans="18:49">
      <c r="U113" s="298"/>
      <c r="V113" s="296"/>
      <c r="AB113" s="5"/>
      <c r="AC113" s="5"/>
      <c r="AD113" s="5"/>
      <c r="AE113" s="5"/>
      <c r="AF113" s="5"/>
      <c r="AG113" s="5"/>
      <c r="AH113" s="5"/>
      <c r="AI113" s="5"/>
      <c r="AJ113" s="5"/>
      <c r="AK113" s="5"/>
      <c r="AL113" s="5"/>
      <c r="AM113" s="5"/>
      <c r="AN113" s="5"/>
      <c r="AO113" s="5"/>
      <c r="AP113" s="5"/>
      <c r="AQ113" s="5"/>
      <c r="AR113" s="5"/>
      <c r="AS113" s="5"/>
      <c r="AT113" s="5"/>
      <c r="AU113" s="5"/>
      <c r="AV113" s="5"/>
      <c r="AW113" s="287"/>
    </row>
    <row r="114" spans="18:49">
      <c r="V114" s="296"/>
      <c r="AB114" s="5"/>
      <c r="AC114" s="5"/>
      <c r="AD114" s="5"/>
      <c r="AE114" s="5"/>
      <c r="AF114" s="5"/>
      <c r="AG114" s="5"/>
      <c r="AH114" s="5"/>
      <c r="AI114" s="5"/>
      <c r="AJ114" s="5"/>
      <c r="AK114" s="5"/>
      <c r="AL114" s="5"/>
      <c r="AM114" s="5"/>
      <c r="AN114" s="5"/>
      <c r="AO114" s="5"/>
      <c r="AP114" s="5"/>
      <c r="AQ114" s="5"/>
      <c r="AR114" s="5"/>
      <c r="AS114" s="5"/>
      <c r="AT114" s="5"/>
      <c r="AU114" s="5"/>
      <c r="AV114" s="5"/>
      <c r="AW114" s="287"/>
    </row>
    <row r="115" spans="18:49">
      <c r="R115" s="299"/>
      <c r="U115" s="298"/>
      <c r="AB115" s="5"/>
      <c r="AC115" s="5"/>
      <c r="AD115" s="5"/>
      <c r="AE115" s="5"/>
      <c r="AF115" s="5"/>
      <c r="AG115" s="5"/>
      <c r="AH115" s="5"/>
      <c r="AI115" s="5"/>
      <c r="AJ115" s="5"/>
      <c r="AK115" s="5"/>
      <c r="AL115" s="5"/>
      <c r="AM115" s="5"/>
      <c r="AN115" s="5"/>
      <c r="AO115" s="5"/>
      <c r="AP115" s="5"/>
      <c r="AQ115" s="5"/>
      <c r="AR115" s="5"/>
      <c r="AS115" s="5"/>
      <c r="AT115" s="5"/>
      <c r="AU115" s="5"/>
      <c r="AV115" s="5"/>
      <c r="AW115" s="287"/>
    </row>
    <row r="116" spans="18:49">
      <c r="R116" s="292"/>
      <c r="U116" s="298"/>
      <c r="V116" s="296"/>
    </row>
    <row r="117" spans="18:49">
      <c r="U117" s="298"/>
      <c r="V117" s="296"/>
    </row>
    <row r="118" spans="18:49">
      <c r="U118" s="298"/>
      <c r="V118" s="296"/>
    </row>
    <row r="119" spans="18:49">
      <c r="U119" s="298"/>
      <c r="V119" s="296"/>
    </row>
    <row r="120" spans="18:49">
      <c r="U120" s="298"/>
      <c r="V120" s="296"/>
    </row>
    <row r="121" spans="18:49">
      <c r="U121" s="298"/>
      <c r="V121" s="296"/>
    </row>
    <row r="122" spans="18:49">
      <c r="U122" s="298"/>
      <c r="V122" s="296"/>
    </row>
    <row r="125" spans="18:49">
      <c r="R125" s="299"/>
      <c r="U125" s="298"/>
    </row>
    <row r="126" spans="18:49">
      <c r="U126" s="298"/>
      <c r="V126" s="292"/>
    </row>
    <row r="127" spans="18:49">
      <c r="U127" s="298"/>
      <c r="V127" s="292"/>
    </row>
    <row r="128" spans="18:49">
      <c r="U128" s="298"/>
      <c r="V128" s="292"/>
    </row>
    <row r="129" spans="18:22">
      <c r="U129" s="298"/>
      <c r="V129" s="292"/>
    </row>
    <row r="130" spans="18:22">
      <c r="U130" s="298"/>
      <c r="V130" s="292"/>
    </row>
    <row r="131" spans="18:22">
      <c r="U131" s="298"/>
      <c r="V131" s="292"/>
    </row>
    <row r="132" spans="18:22">
      <c r="R132" s="292"/>
      <c r="U132" s="298"/>
      <c r="V132" s="292"/>
    </row>
    <row r="134" spans="18:22">
      <c r="R134" s="292"/>
    </row>
    <row r="135" spans="18:22">
      <c r="R135" s="299"/>
      <c r="U135" s="298"/>
    </row>
    <row r="136" spans="18:22">
      <c r="U136" s="298"/>
      <c r="V136" s="292"/>
    </row>
    <row r="137" spans="18:22">
      <c r="U137" s="298"/>
      <c r="V137" s="292"/>
    </row>
    <row r="138" spans="18:22">
      <c r="U138" s="298"/>
      <c r="V138" s="292"/>
    </row>
    <row r="139" spans="18:22">
      <c r="U139" s="298"/>
      <c r="V139" s="292"/>
    </row>
    <row r="140" spans="18:22">
      <c r="U140" s="298"/>
      <c r="V140" s="292"/>
    </row>
    <row r="141" spans="18:22">
      <c r="U141" s="298"/>
      <c r="V141" s="292"/>
    </row>
    <row r="142" spans="18:22">
      <c r="U142" s="298"/>
      <c r="V142" s="292"/>
    </row>
    <row r="143" spans="18:22">
      <c r="U143" s="292"/>
    </row>
    <row r="144" spans="18:22">
      <c r="R144" s="299"/>
      <c r="U144" s="298"/>
    </row>
    <row r="145" spans="18:22">
      <c r="U145" s="298"/>
      <c r="V145" s="292"/>
    </row>
    <row r="146" spans="18:22">
      <c r="U146" s="298"/>
      <c r="V146" s="292"/>
    </row>
    <row r="147" spans="18:22">
      <c r="U147" s="298"/>
      <c r="V147" s="292"/>
    </row>
    <row r="148" spans="18:22">
      <c r="U148" s="298"/>
      <c r="V148" s="292"/>
    </row>
    <row r="149" spans="18:22">
      <c r="U149" s="298"/>
      <c r="V149" s="292"/>
    </row>
    <row r="150" spans="18:22">
      <c r="U150" s="298"/>
      <c r="V150" s="292"/>
    </row>
    <row r="151" spans="18:22">
      <c r="U151" s="298"/>
      <c r="V151" s="292"/>
    </row>
    <row r="153" spans="18:22">
      <c r="R153" s="299"/>
      <c r="U153" s="298"/>
    </row>
    <row r="154" spans="18:22">
      <c r="U154" s="298"/>
      <c r="V154" s="292"/>
    </row>
    <row r="155" spans="18:22">
      <c r="U155" s="298"/>
      <c r="V155" s="292"/>
    </row>
    <row r="156" spans="18:22">
      <c r="U156" s="298"/>
      <c r="V156" s="292"/>
    </row>
    <row r="157" spans="18:22">
      <c r="U157" s="298"/>
      <c r="V157" s="292"/>
    </row>
    <row r="158" spans="18:22">
      <c r="U158" s="298"/>
      <c r="V158" s="292"/>
    </row>
    <row r="159" spans="18:22">
      <c r="U159" s="298"/>
      <c r="V159" s="292"/>
    </row>
    <row r="160" spans="18:22">
      <c r="U160" s="298"/>
      <c r="V160" s="292"/>
    </row>
    <row r="161" spans="18:22">
      <c r="U161" s="298"/>
      <c r="V161" s="292"/>
    </row>
    <row r="162" spans="18:22">
      <c r="U162" s="298"/>
      <c r="V162" s="292"/>
    </row>
    <row r="163" spans="18:22">
      <c r="U163" s="292"/>
      <c r="V163" s="296"/>
    </row>
    <row r="164" spans="18:22">
      <c r="U164" s="292"/>
      <c r="V164" s="296"/>
    </row>
    <row r="165" spans="18:22">
      <c r="R165" s="299"/>
      <c r="U165" s="292"/>
      <c r="V165" s="296"/>
    </row>
    <row r="166" spans="18:22">
      <c r="U166" s="292"/>
      <c r="V166" s="296"/>
    </row>
    <row r="167" spans="18:22">
      <c r="U167" s="292"/>
      <c r="V167" s="296"/>
    </row>
    <row r="168" spans="18:22">
      <c r="U168" s="292"/>
      <c r="V168" s="296"/>
    </row>
    <row r="169" spans="18:22">
      <c r="U169" s="292"/>
      <c r="V169" s="296"/>
    </row>
    <row r="170" spans="18:22">
      <c r="U170" s="292"/>
      <c r="V170" s="296"/>
    </row>
    <row r="171" spans="18:22">
      <c r="U171" s="298"/>
      <c r="V171" s="292"/>
    </row>
    <row r="172" spans="18:22">
      <c r="U172" s="298"/>
      <c r="V172" s="292"/>
    </row>
    <row r="173" spans="18:22">
      <c r="U173" s="292"/>
      <c r="V173" s="296"/>
    </row>
    <row r="174" spans="18:22">
      <c r="U174" s="292"/>
      <c r="V174" s="296"/>
    </row>
    <row r="175" spans="18:22">
      <c r="R175" s="299"/>
      <c r="U175" s="292"/>
      <c r="V175" s="296"/>
    </row>
    <row r="176" spans="18:22">
      <c r="U176" s="292"/>
      <c r="V176" s="296"/>
    </row>
    <row r="177" spans="18:22">
      <c r="U177" s="292"/>
      <c r="V177" s="296"/>
    </row>
    <row r="178" spans="18:22">
      <c r="U178" s="292"/>
      <c r="V178" s="296"/>
    </row>
    <row r="179" spans="18:22">
      <c r="U179" s="292"/>
      <c r="V179" s="296"/>
    </row>
    <row r="180" spans="18:22">
      <c r="U180" s="292"/>
      <c r="V180" s="296"/>
    </row>
    <row r="181" spans="18:22">
      <c r="U181" s="298"/>
      <c r="V181" s="292"/>
    </row>
    <row r="182" spans="18:22">
      <c r="U182" s="298"/>
      <c r="V182" s="292"/>
    </row>
    <row r="185" spans="18:22">
      <c r="R185" s="299"/>
      <c r="U185" s="298"/>
    </row>
    <row r="186" spans="18:22">
      <c r="R186" s="299"/>
      <c r="U186" s="298"/>
      <c r="V186" s="292"/>
    </row>
    <row r="187" spans="18:22">
      <c r="R187" s="299"/>
      <c r="U187" s="298"/>
      <c r="V187" s="292"/>
    </row>
    <row r="188" spans="18:22">
      <c r="R188" s="299"/>
      <c r="U188" s="298"/>
      <c r="V188" s="292"/>
    </row>
    <row r="189" spans="18:22">
      <c r="R189" s="299"/>
      <c r="U189" s="298"/>
      <c r="V189" s="292"/>
    </row>
    <row r="190" spans="18:22">
      <c r="R190" s="299"/>
      <c r="U190" s="298"/>
      <c r="V190" s="292"/>
    </row>
    <row r="191" spans="18:22">
      <c r="R191" s="299"/>
      <c r="U191" s="298"/>
      <c r="V191" s="292"/>
    </row>
    <row r="192" spans="18:22">
      <c r="R192" s="299"/>
      <c r="U192" s="298"/>
      <c r="V192" s="292"/>
    </row>
    <row r="193" spans="18:22">
      <c r="R193" s="299"/>
    </row>
    <row r="194" spans="18:22">
      <c r="R194" s="299"/>
    </row>
    <row r="195" spans="18:22">
      <c r="R195" s="299"/>
      <c r="U195" s="298"/>
    </row>
    <row r="196" spans="18:22">
      <c r="R196" s="299"/>
      <c r="U196" s="298"/>
      <c r="V196" s="292"/>
    </row>
    <row r="197" spans="18:22">
      <c r="R197" s="299"/>
      <c r="U197" s="298"/>
      <c r="V197" s="292"/>
    </row>
    <row r="198" spans="18:22">
      <c r="R198" s="299"/>
      <c r="U198" s="298"/>
      <c r="V198" s="292"/>
    </row>
    <row r="199" spans="18:22">
      <c r="R199" s="299"/>
      <c r="U199" s="298"/>
      <c r="V199" s="292"/>
    </row>
    <row r="200" spans="18:22">
      <c r="R200" s="299"/>
      <c r="U200" s="298"/>
      <c r="V200" s="292"/>
    </row>
    <row r="201" spans="18:22">
      <c r="R201" s="299"/>
      <c r="U201" s="298"/>
      <c r="V201" s="292"/>
    </row>
    <row r="202" spans="18:22">
      <c r="R202" s="299"/>
      <c r="U202" s="298"/>
      <c r="V202" s="292"/>
    </row>
    <row r="203" spans="18:22">
      <c r="R203" s="299"/>
    </row>
    <row r="204" spans="18:22">
      <c r="R204" s="299"/>
    </row>
    <row r="205" spans="18:22">
      <c r="R205" s="299"/>
      <c r="U205" s="298"/>
    </row>
    <row r="206" spans="18:22">
      <c r="R206" s="299"/>
      <c r="U206" s="298"/>
      <c r="V206" s="292"/>
    </row>
    <row r="207" spans="18:22">
      <c r="R207" s="299"/>
      <c r="U207" s="298"/>
      <c r="V207" s="292"/>
    </row>
    <row r="208" spans="18:22">
      <c r="R208" s="299"/>
      <c r="U208" s="298"/>
      <c r="V208" s="292"/>
    </row>
    <row r="209" spans="18:22">
      <c r="R209" s="299"/>
      <c r="U209" s="298"/>
      <c r="V209" s="292"/>
    </row>
    <row r="210" spans="18:22">
      <c r="R210" s="299"/>
      <c r="U210" s="298"/>
      <c r="V210" s="292"/>
    </row>
    <row r="211" spans="18:22">
      <c r="R211" s="299"/>
      <c r="U211" s="298"/>
      <c r="V211" s="292"/>
    </row>
    <row r="212" spans="18:22">
      <c r="R212" s="299"/>
      <c r="U212" s="298"/>
      <c r="V212" s="292"/>
    </row>
    <row r="213" spans="18:22">
      <c r="R213" s="299"/>
    </row>
    <row r="214" spans="18:22">
      <c r="R214" s="299"/>
    </row>
    <row r="215" spans="18:22">
      <c r="R215" s="299"/>
      <c r="U215" s="298"/>
    </row>
    <row r="216" spans="18:22">
      <c r="U216" s="298"/>
      <c r="V216" s="292"/>
    </row>
    <row r="217" spans="18:22">
      <c r="U217" s="298"/>
      <c r="V217" s="292"/>
    </row>
    <row r="218" spans="18:22">
      <c r="U218" s="298"/>
      <c r="V218" s="292"/>
    </row>
    <row r="219" spans="18:22">
      <c r="U219" s="298"/>
      <c r="V219" s="292"/>
    </row>
    <row r="220" spans="18:22">
      <c r="U220" s="298"/>
      <c r="V220" s="292"/>
    </row>
    <row r="221" spans="18:22">
      <c r="U221" s="298"/>
      <c r="V221" s="292"/>
    </row>
    <row r="222" spans="18:22">
      <c r="U222" s="298"/>
      <c r="V222" s="292"/>
    </row>
    <row r="225" spans="18:22">
      <c r="R225" s="299"/>
      <c r="U225" s="298"/>
    </row>
    <row r="226" spans="18:22">
      <c r="U226" s="298"/>
      <c r="V226" s="292"/>
    </row>
    <row r="227" spans="18:22">
      <c r="U227" s="298"/>
      <c r="V227" s="292"/>
    </row>
    <row r="228" spans="18:22">
      <c r="U228" s="298"/>
      <c r="V228" s="292"/>
    </row>
    <row r="229" spans="18:22">
      <c r="U229" s="298"/>
      <c r="V229" s="292"/>
    </row>
    <row r="230" spans="18:22">
      <c r="U230" s="298"/>
      <c r="V230" s="292"/>
    </row>
    <row r="231" spans="18:22">
      <c r="U231" s="298"/>
      <c r="V231" s="292"/>
    </row>
    <row r="232" spans="18:22">
      <c r="U232" s="298"/>
      <c r="V232" s="292"/>
    </row>
    <row r="234" spans="18:22">
      <c r="R234" s="299"/>
      <c r="U234" s="298"/>
    </row>
    <row r="235" spans="18:22">
      <c r="U235" s="298"/>
      <c r="V235" s="292"/>
    </row>
    <row r="236" spans="18:22">
      <c r="U236" s="298"/>
      <c r="V236" s="292"/>
    </row>
    <row r="237" spans="18:22">
      <c r="U237" s="298"/>
      <c r="V237" s="292"/>
    </row>
    <row r="238" spans="18:22">
      <c r="U238" s="298"/>
      <c r="V238" s="292"/>
    </row>
    <row r="239" spans="18:22">
      <c r="U239" s="298"/>
      <c r="V239" s="292"/>
    </row>
    <row r="240" spans="18:22">
      <c r="U240" s="298"/>
      <c r="V240" s="292"/>
    </row>
    <row r="241" spans="18:22">
      <c r="U241" s="298"/>
      <c r="V241" s="292"/>
    </row>
    <row r="244" spans="18:22">
      <c r="R244" s="299"/>
      <c r="U244" s="298"/>
    </row>
    <row r="245" spans="18:22">
      <c r="U245" s="298"/>
      <c r="V245" s="292"/>
    </row>
    <row r="246" spans="18:22">
      <c r="U246" s="298"/>
      <c r="V246" s="292"/>
    </row>
    <row r="247" spans="18:22">
      <c r="U247" s="298"/>
      <c r="V247" s="292"/>
    </row>
    <row r="248" spans="18:22">
      <c r="U248" s="298"/>
      <c r="V248" s="292"/>
    </row>
    <row r="249" spans="18:22">
      <c r="U249" s="298"/>
      <c r="V249" s="292"/>
    </row>
    <row r="250" spans="18:22">
      <c r="U250" s="298"/>
      <c r="V250" s="292"/>
    </row>
    <row r="251" spans="18:22">
      <c r="U251" s="298"/>
      <c r="V251" s="292"/>
    </row>
    <row r="254" spans="18:22">
      <c r="U254" s="298"/>
    </row>
    <row r="255" spans="18:22">
      <c r="U255" s="298"/>
      <c r="V255" s="292"/>
    </row>
    <row r="256" spans="18:22">
      <c r="U256" s="298"/>
      <c r="V256" s="292"/>
    </row>
    <row r="257" spans="19:22">
      <c r="U257" s="298"/>
      <c r="V257" s="292"/>
    </row>
    <row r="258" spans="19:22">
      <c r="U258" s="298"/>
      <c r="V258" s="292"/>
    </row>
    <row r="259" spans="19:22">
      <c r="U259" s="298"/>
      <c r="V259" s="292"/>
    </row>
    <row r="260" spans="19:22">
      <c r="U260" s="298"/>
      <c r="V260" s="292"/>
    </row>
    <row r="261" spans="19:22">
      <c r="U261" s="298"/>
      <c r="V261" s="292"/>
    </row>
    <row r="263" spans="19:22">
      <c r="U263" s="300"/>
    </row>
    <row r="264" spans="19:22">
      <c r="S264" s="298"/>
      <c r="T264" s="300"/>
    </row>
    <row r="265" spans="19:22">
      <c r="S265" s="298"/>
      <c r="T265" s="300"/>
    </row>
    <row r="266" spans="19:22">
      <c r="S266" s="298"/>
      <c r="T266" s="300"/>
    </row>
    <row r="267" spans="19:22">
      <c r="S267" s="298"/>
      <c r="T267" s="300"/>
    </row>
    <row r="268" spans="19:22">
      <c r="S268" s="298"/>
      <c r="T268" s="300"/>
    </row>
    <row r="269" spans="19:22">
      <c r="S269" s="298"/>
      <c r="T269" s="300"/>
    </row>
    <row r="270" spans="19:22">
      <c r="S270" s="298"/>
    </row>
    <row r="272" spans="19:22">
      <c r="U272" s="292"/>
    </row>
    <row r="274" spans="21:24">
      <c r="U274" s="300"/>
    </row>
    <row r="275" spans="21:24">
      <c r="U275" s="300"/>
    </row>
    <row r="276" spans="21:24">
      <c r="U276" s="300"/>
    </row>
    <row r="277" spans="21:24">
      <c r="U277" s="300"/>
      <c r="V277" s="301"/>
    </row>
    <row r="278" spans="21:24">
      <c r="U278" s="300"/>
      <c r="V278" s="301"/>
    </row>
    <row r="279" spans="21:24">
      <c r="U279" s="300"/>
      <c r="V279" s="301"/>
    </row>
    <row r="280" spans="21:24">
      <c r="U280" s="300"/>
      <c r="V280" s="301"/>
    </row>
    <row r="281" spans="21:24">
      <c r="U281" s="300"/>
      <c r="V281" s="301"/>
    </row>
    <row r="282" spans="21:24">
      <c r="U282" s="300"/>
      <c r="V282" s="301"/>
    </row>
    <row r="283" spans="21:24">
      <c r="U283" s="300"/>
      <c r="V283" s="301"/>
    </row>
    <row r="285" spans="21:24">
      <c r="X285" s="300"/>
    </row>
    <row r="286" spans="21:24">
      <c r="X286" s="300"/>
    </row>
    <row r="287" spans="21:24">
      <c r="X287" s="300"/>
    </row>
    <row r="288" spans="21:24">
      <c r="X288" s="300"/>
    </row>
    <row r="289" spans="19:25">
      <c r="X289" s="300"/>
    </row>
    <row r="290" spans="19:25">
      <c r="X290" s="300"/>
    </row>
    <row r="291" spans="19:25">
      <c r="X291" s="300"/>
    </row>
    <row r="292" spans="19:25">
      <c r="X292" s="300"/>
    </row>
    <row r="293" spans="19:25">
      <c r="X293" s="300"/>
    </row>
    <row r="294" spans="19:25">
      <c r="X294" s="300"/>
    </row>
    <row r="295" spans="19:25">
      <c r="X295" s="300"/>
    </row>
    <row r="296" spans="19:25">
      <c r="X296" s="300"/>
    </row>
    <row r="297" spans="19:25" ht="15.75" thickBot="1"/>
    <row r="298" spans="19:25" ht="15.75" thickBot="1">
      <c r="S298" s="302"/>
      <c r="T298" s="303"/>
    </row>
    <row r="299" spans="19:25">
      <c r="T299" s="303"/>
      <c r="V299" s="292"/>
      <c r="X299" s="298"/>
      <c r="Y299" s="288"/>
    </row>
    <row r="300" spans="19:25">
      <c r="T300" s="303"/>
      <c r="V300" s="292"/>
      <c r="X300" s="298"/>
      <c r="Y300" s="288"/>
    </row>
    <row r="301" spans="19:25">
      <c r="T301" s="303"/>
      <c r="V301" s="292"/>
      <c r="X301" s="298"/>
      <c r="Y301" s="288"/>
    </row>
    <row r="302" spans="19:25">
      <c r="T302" s="303"/>
      <c r="V302" s="292"/>
      <c r="X302" s="298"/>
      <c r="Y302" s="288"/>
    </row>
    <row r="303" spans="19:25">
      <c r="T303" s="303"/>
      <c r="V303" s="292"/>
      <c r="X303" s="298"/>
      <c r="Y303" s="288"/>
    </row>
    <row r="304" spans="19:25">
      <c r="T304" s="303"/>
      <c r="V304" s="292"/>
      <c r="X304" s="298"/>
      <c r="Y304" s="288"/>
    </row>
    <row r="305" spans="20:25">
      <c r="T305" s="303"/>
    </row>
    <row r="306" spans="20:25">
      <c r="X306" s="288"/>
      <c r="Y306" s="288"/>
    </row>
    <row r="307" spans="20:25">
      <c r="X307" s="288"/>
      <c r="Y307" s="288"/>
    </row>
    <row r="308" spans="20:25">
      <c r="X308" s="288"/>
      <c r="Y308" s="288"/>
    </row>
    <row r="309" spans="20:25">
      <c r="T309" s="303"/>
      <c r="U309" s="292"/>
      <c r="X309" s="288"/>
      <c r="Y309" s="288"/>
    </row>
    <row r="310" spans="20:25">
      <c r="T310" s="303"/>
      <c r="U310" s="292"/>
      <c r="X310" s="288"/>
      <c r="Y310" s="288"/>
    </row>
    <row r="311" spans="20:25">
      <c r="T311" s="303"/>
      <c r="U311" s="292"/>
      <c r="X311" s="288"/>
      <c r="Y311" s="288"/>
    </row>
    <row r="312" spans="20:25">
      <c r="T312" s="303"/>
      <c r="U312" s="292"/>
    </row>
    <row r="313" spans="20:25">
      <c r="T313" s="303"/>
      <c r="U313" s="292"/>
    </row>
    <row r="314" spans="20:25">
      <c r="T314" s="303"/>
      <c r="U314" s="292"/>
      <c r="W314" s="304"/>
    </row>
    <row r="315" spans="20:25">
      <c r="T315" s="303"/>
    </row>
    <row r="321" spans="22:22">
      <c r="V321" s="304"/>
    </row>
    <row r="323" spans="22:22" ht="15.75" thickBot="1"/>
    <row r="324" spans="22:22" ht="15.75" thickBot="1">
      <c r="V324" s="305"/>
    </row>
  </sheetData>
  <sheetProtection password="C61F" sheet="1" objects="1" scenarios="1" formatRows="0"/>
  <autoFilter ref="A15:AA47"/>
  <mergeCells count="73">
    <mergeCell ref="AA32:AA47"/>
    <mergeCell ref="U32:U47"/>
    <mergeCell ref="V32:V47"/>
    <mergeCell ref="W32:W47"/>
    <mergeCell ref="X32:X47"/>
    <mergeCell ref="Y32:Y47"/>
    <mergeCell ref="Z32:Z47"/>
    <mergeCell ref="O32:O47"/>
    <mergeCell ref="P32:P47"/>
    <mergeCell ref="Q32:Q47"/>
    <mergeCell ref="R32:R47"/>
    <mergeCell ref="S32:S47"/>
    <mergeCell ref="T32:T47"/>
    <mergeCell ref="Y16:Y31"/>
    <mergeCell ref="Z16:Z31"/>
    <mergeCell ref="AA16:AA31"/>
    <mergeCell ref="H32:H47"/>
    <mergeCell ref="I32:I47"/>
    <mergeCell ref="J32:J47"/>
    <mergeCell ref="K32:K47"/>
    <mergeCell ref="L32:L47"/>
    <mergeCell ref="M32:M47"/>
    <mergeCell ref="N32:N47"/>
    <mergeCell ref="S16:S31"/>
    <mergeCell ref="T16:T31"/>
    <mergeCell ref="U16:U31"/>
    <mergeCell ref="V16:V31"/>
    <mergeCell ref="W16:W31"/>
    <mergeCell ref="X16:X31"/>
    <mergeCell ref="M16:M31"/>
    <mergeCell ref="N16:N31"/>
    <mergeCell ref="O16:O31"/>
    <mergeCell ref="P16:P31"/>
    <mergeCell ref="Q16:Q31"/>
    <mergeCell ref="R16:R31"/>
    <mergeCell ref="AO14:AP14"/>
    <mergeCell ref="AQ14:AR14"/>
    <mergeCell ref="AW14:AX14"/>
    <mergeCell ref="AY14:AZ14"/>
    <mergeCell ref="BA14:BB14"/>
    <mergeCell ref="H16:H31"/>
    <mergeCell ref="I16:I31"/>
    <mergeCell ref="J16:J31"/>
    <mergeCell ref="K16:K31"/>
    <mergeCell ref="L16:L31"/>
    <mergeCell ref="AC14:AD14"/>
    <mergeCell ref="AE14:AF14"/>
    <mergeCell ref="AG14:AH14"/>
    <mergeCell ref="AI14:AJ14"/>
    <mergeCell ref="AK14:AL14"/>
    <mergeCell ref="AM14:AN14"/>
    <mergeCell ref="W14:W15"/>
    <mergeCell ref="X14:X15"/>
    <mergeCell ref="Y14:Y15"/>
    <mergeCell ref="Z14:Z15"/>
    <mergeCell ref="AA14:AA15"/>
    <mergeCell ref="AB14:AB15"/>
    <mergeCell ref="AK1:AN8"/>
    <mergeCell ref="AO1:AQ8"/>
    <mergeCell ref="G14:G15"/>
    <mergeCell ref="H14:H15"/>
    <mergeCell ref="I14:I15"/>
    <mergeCell ref="J14:L14"/>
    <mergeCell ref="O14:P14"/>
    <mergeCell ref="Q14:R14"/>
    <mergeCell ref="S14:T14"/>
    <mergeCell ref="U14:V14"/>
    <mergeCell ref="A1:D8"/>
    <mergeCell ref="E1:N8"/>
    <mergeCell ref="O1:R8"/>
    <mergeCell ref="S1:U8"/>
    <mergeCell ref="W1:Y8"/>
    <mergeCell ref="Z1:AJ8"/>
  </mergeCells>
  <conditionalFormatting sqref="Q16:V47">
    <cfRule type="cellIs" dxfId="3" priority="4" stopIfTrue="1" operator="notEqual">
      <formula>AW16</formula>
    </cfRule>
  </conditionalFormatting>
  <conditionalFormatting sqref="Q48:T48 AW48:BB48">
    <cfRule type="cellIs" dxfId="2" priority="3" stopIfTrue="1" operator="notEqual">
      <formula>'Metas inversión 948'!#REF!</formula>
    </cfRule>
  </conditionalFormatting>
  <conditionalFormatting sqref="H16:H47">
    <cfRule type="containsText" dxfId="1" priority="1" stopIfTrue="1" operator="containsText" text="X">
      <formula>NOT(ISERROR(SEARCH("X",H16)))</formula>
    </cfRule>
    <cfRule type="containsText" dxfId="0" priority="2" stopIfTrue="1" operator="containsText" text="X">
      <formula>NOT(ISERROR(SEARCH("X",H16)))</formula>
    </cfRule>
  </conditionalFormatting>
  <dataValidations count="1">
    <dataValidation type="whole" allowBlank="1" showInputMessage="1" showErrorMessage="1" sqref="AC16:AR47 JY16:KN47 TU16:UJ47 ADQ16:AEF47 ANM16:AOB47 AXI16:AXX47 BHE16:BHT47 BRA16:BRP47 CAW16:CBL47 CKS16:CLH47 CUO16:CVD47 DEK16:DEZ47 DOG16:DOV47 DYC16:DYR47 EHY16:EIN47 ERU16:ESJ47 FBQ16:FCF47 FLM16:FMB47 FVI16:FVX47 GFE16:GFT47 GPA16:GPP47 GYW16:GZL47 HIS16:HJH47 HSO16:HTD47 ICK16:ICZ47 IMG16:IMV47 IWC16:IWR47 JFY16:JGN47 JPU16:JQJ47 JZQ16:KAF47 KJM16:KKB47 KTI16:KTX47 LDE16:LDT47 LNA16:LNP47 LWW16:LXL47 MGS16:MHH47 MQO16:MRD47 NAK16:NAZ47 NKG16:NKV47 NUC16:NUR47 ODY16:OEN47 ONU16:OOJ47 OXQ16:OYF47 PHM16:PIB47 PRI16:PRX47 QBE16:QBT47 QLA16:QLP47 QUW16:QVL47 RES16:RFH47 ROO16:RPD47 RYK16:RYZ47 SIG16:SIV47 SSC16:SSR47 TBY16:TCN47 TLU16:TMJ47 TVQ16:TWF47 UFM16:UGB47 UPI16:UPX47 UZE16:UZT47 VJA16:VJP47 VSW16:VTL47 WCS16:WDH47 WMO16:WND47 WWK16:WWZ47 AC65552:AR65583 JY65552:KN65583 TU65552:UJ65583 ADQ65552:AEF65583 ANM65552:AOB65583 AXI65552:AXX65583 BHE65552:BHT65583 BRA65552:BRP65583 CAW65552:CBL65583 CKS65552:CLH65583 CUO65552:CVD65583 DEK65552:DEZ65583 DOG65552:DOV65583 DYC65552:DYR65583 EHY65552:EIN65583 ERU65552:ESJ65583 FBQ65552:FCF65583 FLM65552:FMB65583 FVI65552:FVX65583 GFE65552:GFT65583 GPA65552:GPP65583 GYW65552:GZL65583 HIS65552:HJH65583 HSO65552:HTD65583 ICK65552:ICZ65583 IMG65552:IMV65583 IWC65552:IWR65583 JFY65552:JGN65583 JPU65552:JQJ65583 JZQ65552:KAF65583 KJM65552:KKB65583 KTI65552:KTX65583 LDE65552:LDT65583 LNA65552:LNP65583 LWW65552:LXL65583 MGS65552:MHH65583 MQO65552:MRD65583 NAK65552:NAZ65583 NKG65552:NKV65583 NUC65552:NUR65583 ODY65552:OEN65583 ONU65552:OOJ65583 OXQ65552:OYF65583 PHM65552:PIB65583 PRI65552:PRX65583 QBE65552:QBT65583 QLA65552:QLP65583 QUW65552:QVL65583 RES65552:RFH65583 ROO65552:RPD65583 RYK65552:RYZ65583 SIG65552:SIV65583 SSC65552:SSR65583 TBY65552:TCN65583 TLU65552:TMJ65583 TVQ65552:TWF65583 UFM65552:UGB65583 UPI65552:UPX65583 UZE65552:UZT65583 VJA65552:VJP65583 VSW65552:VTL65583 WCS65552:WDH65583 WMO65552:WND65583 WWK65552:WWZ65583 AC131088:AR131119 JY131088:KN131119 TU131088:UJ131119 ADQ131088:AEF131119 ANM131088:AOB131119 AXI131088:AXX131119 BHE131088:BHT131119 BRA131088:BRP131119 CAW131088:CBL131119 CKS131088:CLH131119 CUO131088:CVD131119 DEK131088:DEZ131119 DOG131088:DOV131119 DYC131088:DYR131119 EHY131088:EIN131119 ERU131088:ESJ131119 FBQ131088:FCF131119 FLM131088:FMB131119 FVI131088:FVX131119 GFE131088:GFT131119 GPA131088:GPP131119 GYW131088:GZL131119 HIS131088:HJH131119 HSO131088:HTD131119 ICK131088:ICZ131119 IMG131088:IMV131119 IWC131088:IWR131119 JFY131088:JGN131119 JPU131088:JQJ131119 JZQ131088:KAF131119 KJM131088:KKB131119 KTI131088:KTX131119 LDE131088:LDT131119 LNA131088:LNP131119 LWW131088:LXL131119 MGS131088:MHH131119 MQO131088:MRD131119 NAK131088:NAZ131119 NKG131088:NKV131119 NUC131088:NUR131119 ODY131088:OEN131119 ONU131088:OOJ131119 OXQ131088:OYF131119 PHM131088:PIB131119 PRI131088:PRX131119 QBE131088:QBT131119 QLA131088:QLP131119 QUW131088:QVL131119 RES131088:RFH131119 ROO131088:RPD131119 RYK131088:RYZ131119 SIG131088:SIV131119 SSC131088:SSR131119 TBY131088:TCN131119 TLU131088:TMJ131119 TVQ131088:TWF131119 UFM131088:UGB131119 UPI131088:UPX131119 UZE131088:UZT131119 VJA131088:VJP131119 VSW131088:VTL131119 WCS131088:WDH131119 WMO131088:WND131119 WWK131088:WWZ131119 AC196624:AR196655 JY196624:KN196655 TU196624:UJ196655 ADQ196624:AEF196655 ANM196624:AOB196655 AXI196624:AXX196655 BHE196624:BHT196655 BRA196624:BRP196655 CAW196624:CBL196655 CKS196624:CLH196655 CUO196624:CVD196655 DEK196624:DEZ196655 DOG196624:DOV196655 DYC196624:DYR196655 EHY196624:EIN196655 ERU196624:ESJ196655 FBQ196624:FCF196655 FLM196624:FMB196655 FVI196624:FVX196655 GFE196624:GFT196655 GPA196624:GPP196655 GYW196624:GZL196655 HIS196624:HJH196655 HSO196624:HTD196655 ICK196624:ICZ196655 IMG196624:IMV196655 IWC196624:IWR196655 JFY196624:JGN196655 JPU196624:JQJ196655 JZQ196624:KAF196655 KJM196624:KKB196655 KTI196624:KTX196655 LDE196624:LDT196655 LNA196624:LNP196655 LWW196624:LXL196655 MGS196624:MHH196655 MQO196624:MRD196655 NAK196624:NAZ196655 NKG196624:NKV196655 NUC196624:NUR196655 ODY196624:OEN196655 ONU196624:OOJ196655 OXQ196624:OYF196655 PHM196624:PIB196655 PRI196624:PRX196655 QBE196624:QBT196655 QLA196624:QLP196655 QUW196624:QVL196655 RES196624:RFH196655 ROO196624:RPD196655 RYK196624:RYZ196655 SIG196624:SIV196655 SSC196624:SSR196655 TBY196624:TCN196655 TLU196624:TMJ196655 TVQ196624:TWF196655 UFM196624:UGB196655 UPI196624:UPX196655 UZE196624:UZT196655 VJA196624:VJP196655 VSW196624:VTL196655 WCS196624:WDH196655 WMO196624:WND196655 WWK196624:WWZ196655 AC262160:AR262191 JY262160:KN262191 TU262160:UJ262191 ADQ262160:AEF262191 ANM262160:AOB262191 AXI262160:AXX262191 BHE262160:BHT262191 BRA262160:BRP262191 CAW262160:CBL262191 CKS262160:CLH262191 CUO262160:CVD262191 DEK262160:DEZ262191 DOG262160:DOV262191 DYC262160:DYR262191 EHY262160:EIN262191 ERU262160:ESJ262191 FBQ262160:FCF262191 FLM262160:FMB262191 FVI262160:FVX262191 GFE262160:GFT262191 GPA262160:GPP262191 GYW262160:GZL262191 HIS262160:HJH262191 HSO262160:HTD262191 ICK262160:ICZ262191 IMG262160:IMV262191 IWC262160:IWR262191 JFY262160:JGN262191 JPU262160:JQJ262191 JZQ262160:KAF262191 KJM262160:KKB262191 KTI262160:KTX262191 LDE262160:LDT262191 LNA262160:LNP262191 LWW262160:LXL262191 MGS262160:MHH262191 MQO262160:MRD262191 NAK262160:NAZ262191 NKG262160:NKV262191 NUC262160:NUR262191 ODY262160:OEN262191 ONU262160:OOJ262191 OXQ262160:OYF262191 PHM262160:PIB262191 PRI262160:PRX262191 QBE262160:QBT262191 QLA262160:QLP262191 QUW262160:QVL262191 RES262160:RFH262191 ROO262160:RPD262191 RYK262160:RYZ262191 SIG262160:SIV262191 SSC262160:SSR262191 TBY262160:TCN262191 TLU262160:TMJ262191 TVQ262160:TWF262191 UFM262160:UGB262191 UPI262160:UPX262191 UZE262160:UZT262191 VJA262160:VJP262191 VSW262160:VTL262191 WCS262160:WDH262191 WMO262160:WND262191 WWK262160:WWZ262191 AC327696:AR327727 JY327696:KN327727 TU327696:UJ327727 ADQ327696:AEF327727 ANM327696:AOB327727 AXI327696:AXX327727 BHE327696:BHT327727 BRA327696:BRP327727 CAW327696:CBL327727 CKS327696:CLH327727 CUO327696:CVD327727 DEK327696:DEZ327727 DOG327696:DOV327727 DYC327696:DYR327727 EHY327696:EIN327727 ERU327696:ESJ327727 FBQ327696:FCF327727 FLM327696:FMB327727 FVI327696:FVX327727 GFE327696:GFT327727 GPA327696:GPP327727 GYW327696:GZL327727 HIS327696:HJH327727 HSO327696:HTD327727 ICK327696:ICZ327727 IMG327696:IMV327727 IWC327696:IWR327727 JFY327696:JGN327727 JPU327696:JQJ327727 JZQ327696:KAF327727 KJM327696:KKB327727 KTI327696:KTX327727 LDE327696:LDT327727 LNA327696:LNP327727 LWW327696:LXL327727 MGS327696:MHH327727 MQO327696:MRD327727 NAK327696:NAZ327727 NKG327696:NKV327727 NUC327696:NUR327727 ODY327696:OEN327727 ONU327696:OOJ327727 OXQ327696:OYF327727 PHM327696:PIB327727 PRI327696:PRX327727 QBE327696:QBT327727 QLA327696:QLP327727 QUW327696:QVL327727 RES327696:RFH327727 ROO327696:RPD327727 RYK327696:RYZ327727 SIG327696:SIV327727 SSC327696:SSR327727 TBY327696:TCN327727 TLU327696:TMJ327727 TVQ327696:TWF327727 UFM327696:UGB327727 UPI327696:UPX327727 UZE327696:UZT327727 VJA327696:VJP327727 VSW327696:VTL327727 WCS327696:WDH327727 WMO327696:WND327727 WWK327696:WWZ327727 AC393232:AR393263 JY393232:KN393263 TU393232:UJ393263 ADQ393232:AEF393263 ANM393232:AOB393263 AXI393232:AXX393263 BHE393232:BHT393263 BRA393232:BRP393263 CAW393232:CBL393263 CKS393232:CLH393263 CUO393232:CVD393263 DEK393232:DEZ393263 DOG393232:DOV393263 DYC393232:DYR393263 EHY393232:EIN393263 ERU393232:ESJ393263 FBQ393232:FCF393263 FLM393232:FMB393263 FVI393232:FVX393263 GFE393232:GFT393263 GPA393232:GPP393263 GYW393232:GZL393263 HIS393232:HJH393263 HSO393232:HTD393263 ICK393232:ICZ393263 IMG393232:IMV393263 IWC393232:IWR393263 JFY393232:JGN393263 JPU393232:JQJ393263 JZQ393232:KAF393263 KJM393232:KKB393263 KTI393232:KTX393263 LDE393232:LDT393263 LNA393232:LNP393263 LWW393232:LXL393263 MGS393232:MHH393263 MQO393232:MRD393263 NAK393232:NAZ393263 NKG393232:NKV393263 NUC393232:NUR393263 ODY393232:OEN393263 ONU393232:OOJ393263 OXQ393232:OYF393263 PHM393232:PIB393263 PRI393232:PRX393263 QBE393232:QBT393263 QLA393232:QLP393263 QUW393232:QVL393263 RES393232:RFH393263 ROO393232:RPD393263 RYK393232:RYZ393263 SIG393232:SIV393263 SSC393232:SSR393263 TBY393232:TCN393263 TLU393232:TMJ393263 TVQ393232:TWF393263 UFM393232:UGB393263 UPI393232:UPX393263 UZE393232:UZT393263 VJA393232:VJP393263 VSW393232:VTL393263 WCS393232:WDH393263 WMO393232:WND393263 WWK393232:WWZ393263 AC458768:AR458799 JY458768:KN458799 TU458768:UJ458799 ADQ458768:AEF458799 ANM458768:AOB458799 AXI458768:AXX458799 BHE458768:BHT458799 BRA458768:BRP458799 CAW458768:CBL458799 CKS458768:CLH458799 CUO458768:CVD458799 DEK458768:DEZ458799 DOG458768:DOV458799 DYC458768:DYR458799 EHY458768:EIN458799 ERU458768:ESJ458799 FBQ458768:FCF458799 FLM458768:FMB458799 FVI458768:FVX458799 GFE458768:GFT458799 GPA458768:GPP458799 GYW458768:GZL458799 HIS458768:HJH458799 HSO458768:HTD458799 ICK458768:ICZ458799 IMG458768:IMV458799 IWC458768:IWR458799 JFY458768:JGN458799 JPU458768:JQJ458799 JZQ458768:KAF458799 KJM458768:KKB458799 KTI458768:KTX458799 LDE458768:LDT458799 LNA458768:LNP458799 LWW458768:LXL458799 MGS458768:MHH458799 MQO458768:MRD458799 NAK458768:NAZ458799 NKG458768:NKV458799 NUC458768:NUR458799 ODY458768:OEN458799 ONU458768:OOJ458799 OXQ458768:OYF458799 PHM458768:PIB458799 PRI458768:PRX458799 QBE458768:QBT458799 QLA458768:QLP458799 QUW458768:QVL458799 RES458768:RFH458799 ROO458768:RPD458799 RYK458768:RYZ458799 SIG458768:SIV458799 SSC458768:SSR458799 TBY458768:TCN458799 TLU458768:TMJ458799 TVQ458768:TWF458799 UFM458768:UGB458799 UPI458768:UPX458799 UZE458768:UZT458799 VJA458768:VJP458799 VSW458768:VTL458799 WCS458768:WDH458799 WMO458768:WND458799 WWK458768:WWZ458799 AC524304:AR524335 JY524304:KN524335 TU524304:UJ524335 ADQ524304:AEF524335 ANM524304:AOB524335 AXI524304:AXX524335 BHE524304:BHT524335 BRA524304:BRP524335 CAW524304:CBL524335 CKS524304:CLH524335 CUO524304:CVD524335 DEK524304:DEZ524335 DOG524304:DOV524335 DYC524304:DYR524335 EHY524304:EIN524335 ERU524304:ESJ524335 FBQ524304:FCF524335 FLM524304:FMB524335 FVI524304:FVX524335 GFE524304:GFT524335 GPA524304:GPP524335 GYW524304:GZL524335 HIS524304:HJH524335 HSO524304:HTD524335 ICK524304:ICZ524335 IMG524304:IMV524335 IWC524304:IWR524335 JFY524304:JGN524335 JPU524304:JQJ524335 JZQ524304:KAF524335 KJM524304:KKB524335 KTI524304:KTX524335 LDE524304:LDT524335 LNA524304:LNP524335 LWW524304:LXL524335 MGS524304:MHH524335 MQO524304:MRD524335 NAK524304:NAZ524335 NKG524304:NKV524335 NUC524304:NUR524335 ODY524304:OEN524335 ONU524304:OOJ524335 OXQ524304:OYF524335 PHM524304:PIB524335 PRI524304:PRX524335 QBE524304:QBT524335 QLA524304:QLP524335 QUW524304:QVL524335 RES524304:RFH524335 ROO524304:RPD524335 RYK524304:RYZ524335 SIG524304:SIV524335 SSC524304:SSR524335 TBY524304:TCN524335 TLU524304:TMJ524335 TVQ524304:TWF524335 UFM524304:UGB524335 UPI524304:UPX524335 UZE524304:UZT524335 VJA524304:VJP524335 VSW524304:VTL524335 WCS524304:WDH524335 WMO524304:WND524335 WWK524304:WWZ524335 AC589840:AR589871 JY589840:KN589871 TU589840:UJ589871 ADQ589840:AEF589871 ANM589840:AOB589871 AXI589840:AXX589871 BHE589840:BHT589871 BRA589840:BRP589871 CAW589840:CBL589871 CKS589840:CLH589871 CUO589840:CVD589871 DEK589840:DEZ589871 DOG589840:DOV589871 DYC589840:DYR589871 EHY589840:EIN589871 ERU589840:ESJ589871 FBQ589840:FCF589871 FLM589840:FMB589871 FVI589840:FVX589871 GFE589840:GFT589871 GPA589840:GPP589871 GYW589840:GZL589871 HIS589840:HJH589871 HSO589840:HTD589871 ICK589840:ICZ589871 IMG589840:IMV589871 IWC589840:IWR589871 JFY589840:JGN589871 JPU589840:JQJ589871 JZQ589840:KAF589871 KJM589840:KKB589871 KTI589840:KTX589871 LDE589840:LDT589871 LNA589840:LNP589871 LWW589840:LXL589871 MGS589840:MHH589871 MQO589840:MRD589871 NAK589840:NAZ589871 NKG589840:NKV589871 NUC589840:NUR589871 ODY589840:OEN589871 ONU589840:OOJ589871 OXQ589840:OYF589871 PHM589840:PIB589871 PRI589840:PRX589871 QBE589840:QBT589871 QLA589840:QLP589871 QUW589840:QVL589871 RES589840:RFH589871 ROO589840:RPD589871 RYK589840:RYZ589871 SIG589840:SIV589871 SSC589840:SSR589871 TBY589840:TCN589871 TLU589840:TMJ589871 TVQ589840:TWF589871 UFM589840:UGB589871 UPI589840:UPX589871 UZE589840:UZT589871 VJA589840:VJP589871 VSW589840:VTL589871 WCS589840:WDH589871 WMO589840:WND589871 WWK589840:WWZ589871 AC655376:AR655407 JY655376:KN655407 TU655376:UJ655407 ADQ655376:AEF655407 ANM655376:AOB655407 AXI655376:AXX655407 BHE655376:BHT655407 BRA655376:BRP655407 CAW655376:CBL655407 CKS655376:CLH655407 CUO655376:CVD655407 DEK655376:DEZ655407 DOG655376:DOV655407 DYC655376:DYR655407 EHY655376:EIN655407 ERU655376:ESJ655407 FBQ655376:FCF655407 FLM655376:FMB655407 FVI655376:FVX655407 GFE655376:GFT655407 GPA655376:GPP655407 GYW655376:GZL655407 HIS655376:HJH655407 HSO655376:HTD655407 ICK655376:ICZ655407 IMG655376:IMV655407 IWC655376:IWR655407 JFY655376:JGN655407 JPU655376:JQJ655407 JZQ655376:KAF655407 KJM655376:KKB655407 KTI655376:KTX655407 LDE655376:LDT655407 LNA655376:LNP655407 LWW655376:LXL655407 MGS655376:MHH655407 MQO655376:MRD655407 NAK655376:NAZ655407 NKG655376:NKV655407 NUC655376:NUR655407 ODY655376:OEN655407 ONU655376:OOJ655407 OXQ655376:OYF655407 PHM655376:PIB655407 PRI655376:PRX655407 QBE655376:QBT655407 QLA655376:QLP655407 QUW655376:QVL655407 RES655376:RFH655407 ROO655376:RPD655407 RYK655376:RYZ655407 SIG655376:SIV655407 SSC655376:SSR655407 TBY655376:TCN655407 TLU655376:TMJ655407 TVQ655376:TWF655407 UFM655376:UGB655407 UPI655376:UPX655407 UZE655376:UZT655407 VJA655376:VJP655407 VSW655376:VTL655407 WCS655376:WDH655407 WMO655376:WND655407 WWK655376:WWZ655407 AC720912:AR720943 JY720912:KN720943 TU720912:UJ720943 ADQ720912:AEF720943 ANM720912:AOB720943 AXI720912:AXX720943 BHE720912:BHT720943 BRA720912:BRP720943 CAW720912:CBL720943 CKS720912:CLH720943 CUO720912:CVD720943 DEK720912:DEZ720943 DOG720912:DOV720943 DYC720912:DYR720943 EHY720912:EIN720943 ERU720912:ESJ720943 FBQ720912:FCF720943 FLM720912:FMB720943 FVI720912:FVX720943 GFE720912:GFT720943 GPA720912:GPP720943 GYW720912:GZL720943 HIS720912:HJH720943 HSO720912:HTD720943 ICK720912:ICZ720943 IMG720912:IMV720943 IWC720912:IWR720943 JFY720912:JGN720943 JPU720912:JQJ720943 JZQ720912:KAF720943 KJM720912:KKB720943 KTI720912:KTX720943 LDE720912:LDT720943 LNA720912:LNP720943 LWW720912:LXL720943 MGS720912:MHH720943 MQO720912:MRD720943 NAK720912:NAZ720943 NKG720912:NKV720943 NUC720912:NUR720943 ODY720912:OEN720943 ONU720912:OOJ720943 OXQ720912:OYF720943 PHM720912:PIB720943 PRI720912:PRX720943 QBE720912:QBT720943 QLA720912:QLP720943 QUW720912:QVL720943 RES720912:RFH720943 ROO720912:RPD720943 RYK720912:RYZ720943 SIG720912:SIV720943 SSC720912:SSR720943 TBY720912:TCN720943 TLU720912:TMJ720943 TVQ720912:TWF720943 UFM720912:UGB720943 UPI720912:UPX720943 UZE720912:UZT720943 VJA720912:VJP720943 VSW720912:VTL720943 WCS720912:WDH720943 WMO720912:WND720943 WWK720912:WWZ720943 AC786448:AR786479 JY786448:KN786479 TU786448:UJ786479 ADQ786448:AEF786479 ANM786448:AOB786479 AXI786448:AXX786479 BHE786448:BHT786479 BRA786448:BRP786479 CAW786448:CBL786479 CKS786448:CLH786479 CUO786448:CVD786479 DEK786448:DEZ786479 DOG786448:DOV786479 DYC786448:DYR786479 EHY786448:EIN786479 ERU786448:ESJ786479 FBQ786448:FCF786479 FLM786448:FMB786479 FVI786448:FVX786479 GFE786448:GFT786479 GPA786448:GPP786479 GYW786448:GZL786479 HIS786448:HJH786479 HSO786448:HTD786479 ICK786448:ICZ786479 IMG786448:IMV786479 IWC786448:IWR786479 JFY786448:JGN786479 JPU786448:JQJ786479 JZQ786448:KAF786479 KJM786448:KKB786479 KTI786448:KTX786479 LDE786448:LDT786479 LNA786448:LNP786479 LWW786448:LXL786479 MGS786448:MHH786479 MQO786448:MRD786479 NAK786448:NAZ786479 NKG786448:NKV786479 NUC786448:NUR786479 ODY786448:OEN786479 ONU786448:OOJ786479 OXQ786448:OYF786479 PHM786448:PIB786479 PRI786448:PRX786479 QBE786448:QBT786479 QLA786448:QLP786479 QUW786448:QVL786479 RES786448:RFH786479 ROO786448:RPD786479 RYK786448:RYZ786479 SIG786448:SIV786479 SSC786448:SSR786479 TBY786448:TCN786479 TLU786448:TMJ786479 TVQ786448:TWF786479 UFM786448:UGB786479 UPI786448:UPX786479 UZE786448:UZT786479 VJA786448:VJP786479 VSW786448:VTL786479 WCS786448:WDH786479 WMO786448:WND786479 WWK786448:WWZ786479 AC851984:AR852015 JY851984:KN852015 TU851984:UJ852015 ADQ851984:AEF852015 ANM851984:AOB852015 AXI851984:AXX852015 BHE851984:BHT852015 BRA851984:BRP852015 CAW851984:CBL852015 CKS851984:CLH852015 CUO851984:CVD852015 DEK851984:DEZ852015 DOG851984:DOV852015 DYC851984:DYR852015 EHY851984:EIN852015 ERU851984:ESJ852015 FBQ851984:FCF852015 FLM851984:FMB852015 FVI851984:FVX852015 GFE851984:GFT852015 GPA851984:GPP852015 GYW851984:GZL852015 HIS851984:HJH852015 HSO851984:HTD852015 ICK851984:ICZ852015 IMG851984:IMV852015 IWC851984:IWR852015 JFY851984:JGN852015 JPU851984:JQJ852015 JZQ851984:KAF852015 KJM851984:KKB852015 KTI851984:KTX852015 LDE851984:LDT852015 LNA851984:LNP852015 LWW851984:LXL852015 MGS851984:MHH852015 MQO851984:MRD852015 NAK851984:NAZ852015 NKG851984:NKV852015 NUC851984:NUR852015 ODY851984:OEN852015 ONU851984:OOJ852015 OXQ851984:OYF852015 PHM851984:PIB852015 PRI851984:PRX852015 QBE851984:QBT852015 QLA851984:QLP852015 QUW851984:QVL852015 RES851984:RFH852015 ROO851984:RPD852015 RYK851984:RYZ852015 SIG851984:SIV852015 SSC851984:SSR852015 TBY851984:TCN852015 TLU851984:TMJ852015 TVQ851984:TWF852015 UFM851984:UGB852015 UPI851984:UPX852015 UZE851984:UZT852015 VJA851984:VJP852015 VSW851984:VTL852015 WCS851984:WDH852015 WMO851984:WND852015 WWK851984:WWZ852015 AC917520:AR917551 JY917520:KN917551 TU917520:UJ917551 ADQ917520:AEF917551 ANM917520:AOB917551 AXI917520:AXX917551 BHE917520:BHT917551 BRA917520:BRP917551 CAW917520:CBL917551 CKS917520:CLH917551 CUO917520:CVD917551 DEK917520:DEZ917551 DOG917520:DOV917551 DYC917520:DYR917551 EHY917520:EIN917551 ERU917520:ESJ917551 FBQ917520:FCF917551 FLM917520:FMB917551 FVI917520:FVX917551 GFE917520:GFT917551 GPA917520:GPP917551 GYW917520:GZL917551 HIS917520:HJH917551 HSO917520:HTD917551 ICK917520:ICZ917551 IMG917520:IMV917551 IWC917520:IWR917551 JFY917520:JGN917551 JPU917520:JQJ917551 JZQ917520:KAF917551 KJM917520:KKB917551 KTI917520:KTX917551 LDE917520:LDT917551 LNA917520:LNP917551 LWW917520:LXL917551 MGS917520:MHH917551 MQO917520:MRD917551 NAK917520:NAZ917551 NKG917520:NKV917551 NUC917520:NUR917551 ODY917520:OEN917551 ONU917520:OOJ917551 OXQ917520:OYF917551 PHM917520:PIB917551 PRI917520:PRX917551 QBE917520:QBT917551 QLA917520:QLP917551 QUW917520:QVL917551 RES917520:RFH917551 ROO917520:RPD917551 RYK917520:RYZ917551 SIG917520:SIV917551 SSC917520:SSR917551 TBY917520:TCN917551 TLU917520:TMJ917551 TVQ917520:TWF917551 UFM917520:UGB917551 UPI917520:UPX917551 UZE917520:UZT917551 VJA917520:VJP917551 VSW917520:VTL917551 WCS917520:WDH917551 WMO917520:WND917551 WWK917520:WWZ917551 AC983056:AR983087 JY983056:KN983087 TU983056:UJ983087 ADQ983056:AEF983087 ANM983056:AOB983087 AXI983056:AXX983087 BHE983056:BHT983087 BRA983056:BRP983087 CAW983056:CBL983087 CKS983056:CLH983087 CUO983056:CVD983087 DEK983056:DEZ983087 DOG983056:DOV983087 DYC983056:DYR983087 EHY983056:EIN983087 ERU983056:ESJ983087 FBQ983056:FCF983087 FLM983056:FMB983087 FVI983056:FVX983087 GFE983056:GFT983087 GPA983056:GPP983087 GYW983056:GZL983087 HIS983056:HJH983087 HSO983056:HTD983087 ICK983056:ICZ983087 IMG983056:IMV983087 IWC983056:IWR983087 JFY983056:JGN983087 JPU983056:JQJ983087 JZQ983056:KAF983087 KJM983056:KKB983087 KTI983056:KTX983087 LDE983056:LDT983087 LNA983056:LNP983087 LWW983056:LXL983087 MGS983056:MHH983087 MQO983056:MRD983087 NAK983056:NAZ983087 NKG983056:NKV983087 NUC983056:NUR983087 ODY983056:OEN983087 ONU983056:OOJ983087 OXQ983056:OYF983087 PHM983056:PIB983087 PRI983056:PRX983087 QBE983056:QBT983087 QLA983056:QLP983087 QUW983056:QVL983087 RES983056:RFH983087 ROO983056:RPD983087 RYK983056:RYZ983087 SIG983056:SIV983087 SSC983056:SSR983087 TBY983056:TCN983087 TLU983056:TMJ983087 TVQ983056:TWF983087 UFM983056:UGB983087 UPI983056:UPX983087 UZE983056:UZT983087 VJA983056:VJP983087 VSW983056:VTL983087 WCS983056:WDH983087 WMO983056:WND983087 WWK983056:WWZ983087">
      <formula1>0</formula1>
      <formula2>99999999999</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tabColor rgb="FFFFC000"/>
  </sheetPr>
  <dimension ref="A1:AY33"/>
  <sheetViews>
    <sheetView showGridLines="0" topLeftCell="A10" zoomScaleNormal="100" workbookViewId="0">
      <selection activeCell="S16" sqref="S16:S31"/>
    </sheetView>
  </sheetViews>
  <sheetFormatPr baseColWidth="10" defaultColWidth="0" defaultRowHeight="15" outlineLevelRow="2"/>
  <cols>
    <col min="1" max="2" width="8" style="4" customWidth="1"/>
    <col min="3" max="3" width="10.140625" style="4" customWidth="1"/>
    <col min="4" max="4" width="27.7109375" style="4" customWidth="1"/>
    <col min="5" max="5" width="7.5703125" style="4" bestFit="1" customWidth="1"/>
    <col min="6" max="6" width="33.7109375" style="4" customWidth="1"/>
    <col min="7" max="7" width="11.42578125" style="4" customWidth="1"/>
    <col min="8" max="8" width="9" style="4" customWidth="1"/>
    <col min="9" max="9" width="10.28515625" style="4" customWidth="1"/>
    <col min="10" max="10" width="14.7109375" style="4" customWidth="1"/>
    <col min="11" max="11" width="11.42578125" style="4" customWidth="1"/>
    <col min="12" max="12" width="11.42578125" style="310" customWidth="1"/>
    <col min="13" max="13" width="18.7109375" style="4" customWidth="1"/>
    <col min="14" max="14" width="16.28515625" style="4" bestFit="1" customWidth="1"/>
    <col min="15" max="15" width="19" style="4" bestFit="1" customWidth="1"/>
    <col min="16" max="16" width="14.7109375" style="4" customWidth="1"/>
    <col min="17" max="17" width="18.28515625" style="4" customWidth="1"/>
    <col min="18" max="18" width="17" style="4" customWidth="1"/>
    <col min="19" max="20" width="50.7109375" style="4" customWidth="1"/>
    <col min="21" max="21" width="19.42578125" style="4" bestFit="1" customWidth="1"/>
    <col min="22" max="22" width="19.85546875" style="4" customWidth="1"/>
    <col min="23" max="23" width="9.7109375" style="4" customWidth="1"/>
    <col min="24" max="25" width="15.7109375" style="4" customWidth="1"/>
    <col min="26" max="26" width="9.7109375" style="4" customWidth="1"/>
    <col min="27" max="28" width="15.7109375" style="4" customWidth="1"/>
    <col min="29" max="29" width="9.7109375" style="4" customWidth="1"/>
    <col min="30" max="31" width="15.7109375" style="4" customWidth="1"/>
    <col min="32" max="32" width="9.7109375" style="4" customWidth="1"/>
    <col min="33" max="34" width="15.7109375" style="4" customWidth="1"/>
    <col min="35" max="35" width="9.7109375" style="4" customWidth="1"/>
    <col min="36" max="37" width="15.7109375" style="4" customWidth="1"/>
    <col min="38" max="38" width="9.7109375" style="4" customWidth="1"/>
    <col min="39" max="40" width="15.7109375" style="4" customWidth="1"/>
    <col min="41" max="41" width="9.7109375" style="4" customWidth="1"/>
    <col min="42" max="43" width="15.7109375" style="4" customWidth="1"/>
    <col min="44" max="44" width="9.7109375" style="4" customWidth="1"/>
    <col min="45" max="46" width="15.7109375" style="4" customWidth="1"/>
    <col min="47" max="47" width="9.7109375" style="4" customWidth="1"/>
    <col min="48" max="48" width="11.42578125" style="4" customWidth="1"/>
    <col min="49" max="256" width="11.42578125" style="4" hidden="1"/>
    <col min="257" max="258" width="8" style="4" customWidth="1"/>
    <col min="259" max="259" width="10.140625" style="4" customWidth="1"/>
    <col min="260" max="260" width="27.7109375" style="4" customWidth="1"/>
    <col min="261" max="261" width="7.5703125" style="4" bestFit="1" customWidth="1"/>
    <col min="262" max="262" width="33.7109375" style="4" customWidth="1"/>
    <col min="263" max="263" width="11.42578125" style="4" customWidth="1"/>
    <col min="264" max="264" width="9" style="4" customWidth="1"/>
    <col min="265" max="265" width="10.28515625" style="4" customWidth="1"/>
    <col min="266" max="266" width="14.7109375" style="4" customWidth="1"/>
    <col min="267" max="268" width="11.42578125" style="4" customWidth="1"/>
    <col min="269" max="269" width="18.7109375" style="4" customWidth="1"/>
    <col min="270" max="270" width="16.28515625" style="4" bestFit="1" customWidth="1"/>
    <col min="271" max="271" width="19" style="4" bestFit="1" customWidth="1"/>
    <col min="272" max="272" width="14.7109375" style="4" customWidth="1"/>
    <col min="273" max="273" width="18.28515625" style="4" customWidth="1"/>
    <col min="274" max="274" width="17" style="4" customWidth="1"/>
    <col min="275" max="276" width="50.7109375" style="4" customWidth="1"/>
    <col min="277" max="277" width="19.42578125" style="4" bestFit="1" customWidth="1"/>
    <col min="278" max="278" width="19.85546875" style="4" customWidth="1"/>
    <col min="279" max="279" width="9.7109375" style="4" customWidth="1"/>
    <col min="280" max="281" width="15.7109375" style="4" customWidth="1"/>
    <col min="282" max="282" width="9.7109375" style="4" customWidth="1"/>
    <col min="283" max="284" width="15.7109375" style="4" customWidth="1"/>
    <col min="285" max="285" width="9.7109375" style="4" customWidth="1"/>
    <col min="286" max="287" width="15.7109375" style="4" customWidth="1"/>
    <col min="288" max="288" width="9.7109375" style="4" customWidth="1"/>
    <col min="289" max="290" width="15.7109375" style="4" customWidth="1"/>
    <col min="291" max="291" width="9.7109375" style="4" customWidth="1"/>
    <col min="292" max="293" width="15.7109375" style="4" customWidth="1"/>
    <col min="294" max="294" width="9.7109375" style="4" customWidth="1"/>
    <col min="295" max="296" width="15.7109375" style="4" customWidth="1"/>
    <col min="297" max="297" width="9.7109375" style="4" customWidth="1"/>
    <col min="298" max="299" width="15.7109375" style="4" customWidth="1"/>
    <col min="300" max="300" width="9.7109375" style="4" customWidth="1"/>
    <col min="301" max="302" width="15.7109375" style="4" customWidth="1"/>
    <col min="303" max="303" width="9.7109375" style="4" customWidth="1"/>
    <col min="304" max="304" width="11.42578125" style="4" customWidth="1"/>
    <col min="305" max="512" width="11.42578125" style="4" hidden="1"/>
    <col min="513" max="514" width="8" style="4" customWidth="1"/>
    <col min="515" max="515" width="10.140625" style="4" customWidth="1"/>
    <col min="516" max="516" width="27.7109375" style="4" customWidth="1"/>
    <col min="517" max="517" width="7.5703125" style="4" bestFit="1" customWidth="1"/>
    <col min="518" max="518" width="33.7109375" style="4" customWidth="1"/>
    <col min="519" max="519" width="11.42578125" style="4" customWidth="1"/>
    <col min="520" max="520" width="9" style="4" customWidth="1"/>
    <col min="521" max="521" width="10.28515625" style="4" customWidth="1"/>
    <col min="522" max="522" width="14.7109375" style="4" customWidth="1"/>
    <col min="523" max="524" width="11.42578125" style="4" customWidth="1"/>
    <col min="525" max="525" width="18.7109375" style="4" customWidth="1"/>
    <col min="526" max="526" width="16.28515625" style="4" bestFit="1" customWidth="1"/>
    <col min="527" max="527" width="19" style="4" bestFit="1" customWidth="1"/>
    <col min="528" max="528" width="14.7109375" style="4" customWidth="1"/>
    <col min="529" max="529" width="18.28515625" style="4" customWidth="1"/>
    <col min="530" max="530" width="17" style="4" customWidth="1"/>
    <col min="531" max="532" width="50.7109375" style="4" customWidth="1"/>
    <col min="533" max="533" width="19.42578125" style="4" bestFit="1" customWidth="1"/>
    <col min="534" max="534" width="19.85546875" style="4" customWidth="1"/>
    <col min="535" max="535" width="9.7109375" style="4" customWidth="1"/>
    <col min="536" max="537" width="15.7109375" style="4" customWidth="1"/>
    <col min="538" max="538" width="9.7109375" style="4" customWidth="1"/>
    <col min="539" max="540" width="15.7109375" style="4" customWidth="1"/>
    <col min="541" max="541" width="9.7109375" style="4" customWidth="1"/>
    <col min="542" max="543" width="15.7109375" style="4" customWidth="1"/>
    <col min="544" max="544" width="9.7109375" style="4" customWidth="1"/>
    <col min="545" max="546" width="15.7109375" style="4" customWidth="1"/>
    <col min="547" max="547" width="9.7109375" style="4" customWidth="1"/>
    <col min="548" max="549" width="15.7109375" style="4" customWidth="1"/>
    <col min="550" max="550" width="9.7109375" style="4" customWidth="1"/>
    <col min="551" max="552" width="15.7109375" style="4" customWidth="1"/>
    <col min="553" max="553" width="9.7109375" style="4" customWidth="1"/>
    <col min="554" max="555" width="15.7109375" style="4" customWidth="1"/>
    <col min="556" max="556" width="9.7109375" style="4" customWidth="1"/>
    <col min="557" max="558" width="15.7109375" style="4" customWidth="1"/>
    <col min="559" max="559" width="9.7109375" style="4" customWidth="1"/>
    <col min="560" max="560" width="11.42578125" style="4" customWidth="1"/>
    <col min="561" max="768" width="11.42578125" style="4" hidden="1"/>
    <col min="769" max="770" width="8" style="4" customWidth="1"/>
    <col min="771" max="771" width="10.140625" style="4" customWidth="1"/>
    <col min="772" max="772" width="27.7109375" style="4" customWidth="1"/>
    <col min="773" max="773" width="7.5703125" style="4" bestFit="1" customWidth="1"/>
    <col min="774" max="774" width="33.7109375" style="4" customWidth="1"/>
    <col min="775" max="775" width="11.42578125" style="4" customWidth="1"/>
    <col min="776" max="776" width="9" style="4" customWidth="1"/>
    <col min="777" max="777" width="10.28515625" style="4" customWidth="1"/>
    <col min="778" max="778" width="14.7109375" style="4" customWidth="1"/>
    <col min="779" max="780" width="11.42578125" style="4" customWidth="1"/>
    <col min="781" max="781" width="18.7109375" style="4" customWidth="1"/>
    <col min="782" max="782" width="16.28515625" style="4" bestFit="1" customWidth="1"/>
    <col min="783" max="783" width="19" style="4" bestFit="1" customWidth="1"/>
    <col min="784" max="784" width="14.7109375" style="4" customWidth="1"/>
    <col min="785" max="785" width="18.28515625" style="4" customWidth="1"/>
    <col min="786" max="786" width="17" style="4" customWidth="1"/>
    <col min="787" max="788" width="50.7109375" style="4" customWidth="1"/>
    <col min="789" max="789" width="19.42578125" style="4" bestFit="1" customWidth="1"/>
    <col min="790" max="790" width="19.85546875" style="4" customWidth="1"/>
    <col min="791" max="791" width="9.7109375" style="4" customWidth="1"/>
    <col min="792" max="793" width="15.7109375" style="4" customWidth="1"/>
    <col min="794" max="794" width="9.7109375" style="4" customWidth="1"/>
    <col min="795" max="796" width="15.7109375" style="4" customWidth="1"/>
    <col min="797" max="797" width="9.7109375" style="4" customWidth="1"/>
    <col min="798" max="799" width="15.7109375" style="4" customWidth="1"/>
    <col min="800" max="800" width="9.7109375" style="4" customWidth="1"/>
    <col min="801" max="802" width="15.7109375" style="4" customWidth="1"/>
    <col min="803" max="803" width="9.7109375" style="4" customWidth="1"/>
    <col min="804" max="805" width="15.7109375" style="4" customWidth="1"/>
    <col min="806" max="806" width="9.7109375" style="4" customWidth="1"/>
    <col min="807" max="808" width="15.7109375" style="4" customWidth="1"/>
    <col min="809" max="809" width="9.7109375" style="4" customWidth="1"/>
    <col min="810" max="811" width="15.7109375" style="4" customWidth="1"/>
    <col min="812" max="812" width="9.7109375" style="4" customWidth="1"/>
    <col min="813" max="814" width="15.7109375" style="4" customWidth="1"/>
    <col min="815" max="815" width="9.7109375" style="4" customWidth="1"/>
    <col min="816" max="816" width="11.42578125" style="4" customWidth="1"/>
    <col min="817" max="1024" width="11.42578125" style="4" hidden="1"/>
    <col min="1025" max="1026" width="8" style="4" customWidth="1"/>
    <col min="1027" max="1027" width="10.140625" style="4" customWidth="1"/>
    <col min="1028" max="1028" width="27.7109375" style="4" customWidth="1"/>
    <col min="1029" max="1029" width="7.5703125" style="4" bestFit="1" customWidth="1"/>
    <col min="1030" max="1030" width="33.7109375" style="4" customWidth="1"/>
    <col min="1031" max="1031" width="11.42578125" style="4" customWidth="1"/>
    <col min="1032" max="1032" width="9" style="4" customWidth="1"/>
    <col min="1033" max="1033" width="10.28515625" style="4" customWidth="1"/>
    <col min="1034" max="1034" width="14.7109375" style="4" customWidth="1"/>
    <col min="1035" max="1036" width="11.42578125" style="4" customWidth="1"/>
    <col min="1037" max="1037" width="18.7109375" style="4" customWidth="1"/>
    <col min="1038" max="1038" width="16.28515625" style="4" bestFit="1" customWidth="1"/>
    <col min="1039" max="1039" width="19" style="4" bestFit="1" customWidth="1"/>
    <col min="1040" max="1040" width="14.7109375" style="4" customWidth="1"/>
    <col min="1041" max="1041" width="18.28515625" style="4" customWidth="1"/>
    <col min="1042" max="1042" width="17" style="4" customWidth="1"/>
    <col min="1043" max="1044" width="50.7109375" style="4" customWidth="1"/>
    <col min="1045" max="1045" width="19.42578125" style="4" bestFit="1" customWidth="1"/>
    <col min="1046" max="1046" width="19.85546875" style="4" customWidth="1"/>
    <col min="1047" max="1047" width="9.7109375" style="4" customWidth="1"/>
    <col min="1048" max="1049" width="15.7109375" style="4" customWidth="1"/>
    <col min="1050" max="1050" width="9.7109375" style="4" customWidth="1"/>
    <col min="1051" max="1052" width="15.7109375" style="4" customWidth="1"/>
    <col min="1053" max="1053" width="9.7109375" style="4" customWidth="1"/>
    <col min="1054" max="1055" width="15.7109375" style="4" customWidth="1"/>
    <col min="1056" max="1056" width="9.7109375" style="4" customWidth="1"/>
    <col min="1057" max="1058" width="15.7109375" style="4" customWidth="1"/>
    <col min="1059" max="1059" width="9.7109375" style="4" customWidth="1"/>
    <col min="1060" max="1061" width="15.7109375" style="4" customWidth="1"/>
    <col min="1062" max="1062" width="9.7109375" style="4" customWidth="1"/>
    <col min="1063" max="1064" width="15.7109375" style="4" customWidth="1"/>
    <col min="1065" max="1065" width="9.7109375" style="4" customWidth="1"/>
    <col min="1066" max="1067" width="15.7109375" style="4" customWidth="1"/>
    <col min="1068" max="1068" width="9.7109375" style="4" customWidth="1"/>
    <col min="1069" max="1070" width="15.7109375" style="4" customWidth="1"/>
    <col min="1071" max="1071" width="9.7109375" style="4" customWidth="1"/>
    <col min="1072" max="1072" width="11.42578125" style="4" customWidth="1"/>
    <col min="1073" max="1280" width="11.42578125" style="4" hidden="1"/>
    <col min="1281" max="1282" width="8" style="4" customWidth="1"/>
    <col min="1283" max="1283" width="10.140625" style="4" customWidth="1"/>
    <col min="1284" max="1284" width="27.7109375" style="4" customWidth="1"/>
    <col min="1285" max="1285" width="7.5703125" style="4" bestFit="1" customWidth="1"/>
    <col min="1286" max="1286" width="33.7109375" style="4" customWidth="1"/>
    <col min="1287" max="1287" width="11.42578125" style="4" customWidth="1"/>
    <col min="1288" max="1288" width="9" style="4" customWidth="1"/>
    <col min="1289" max="1289" width="10.28515625" style="4" customWidth="1"/>
    <col min="1290" max="1290" width="14.7109375" style="4" customWidth="1"/>
    <col min="1291" max="1292" width="11.42578125" style="4" customWidth="1"/>
    <col min="1293" max="1293" width="18.7109375" style="4" customWidth="1"/>
    <col min="1294" max="1294" width="16.28515625" style="4" bestFit="1" customWidth="1"/>
    <col min="1295" max="1295" width="19" style="4" bestFit="1" customWidth="1"/>
    <col min="1296" max="1296" width="14.7109375" style="4" customWidth="1"/>
    <col min="1297" max="1297" width="18.28515625" style="4" customWidth="1"/>
    <col min="1298" max="1298" width="17" style="4" customWidth="1"/>
    <col min="1299" max="1300" width="50.7109375" style="4" customWidth="1"/>
    <col min="1301" max="1301" width="19.42578125" style="4" bestFit="1" customWidth="1"/>
    <col min="1302" max="1302" width="19.85546875" style="4" customWidth="1"/>
    <col min="1303" max="1303" width="9.7109375" style="4" customWidth="1"/>
    <col min="1304" max="1305" width="15.7109375" style="4" customWidth="1"/>
    <col min="1306" max="1306" width="9.7109375" style="4" customWidth="1"/>
    <col min="1307" max="1308" width="15.7109375" style="4" customWidth="1"/>
    <col min="1309" max="1309" width="9.7109375" style="4" customWidth="1"/>
    <col min="1310" max="1311" width="15.7109375" style="4" customWidth="1"/>
    <col min="1312" max="1312" width="9.7109375" style="4" customWidth="1"/>
    <col min="1313" max="1314" width="15.7109375" style="4" customWidth="1"/>
    <col min="1315" max="1315" width="9.7109375" style="4" customWidth="1"/>
    <col min="1316" max="1317" width="15.7109375" style="4" customWidth="1"/>
    <col min="1318" max="1318" width="9.7109375" style="4" customWidth="1"/>
    <col min="1319" max="1320" width="15.7109375" style="4" customWidth="1"/>
    <col min="1321" max="1321" width="9.7109375" style="4" customWidth="1"/>
    <col min="1322" max="1323" width="15.7109375" style="4" customWidth="1"/>
    <col min="1324" max="1324" width="9.7109375" style="4" customWidth="1"/>
    <col min="1325" max="1326" width="15.7109375" style="4" customWidth="1"/>
    <col min="1327" max="1327" width="9.7109375" style="4" customWidth="1"/>
    <col min="1328" max="1328" width="11.42578125" style="4" customWidth="1"/>
    <col min="1329" max="1536" width="11.42578125" style="4" hidden="1"/>
    <col min="1537" max="1538" width="8" style="4" customWidth="1"/>
    <col min="1539" max="1539" width="10.140625" style="4" customWidth="1"/>
    <col min="1540" max="1540" width="27.7109375" style="4" customWidth="1"/>
    <col min="1541" max="1541" width="7.5703125" style="4" bestFit="1" customWidth="1"/>
    <col min="1542" max="1542" width="33.7109375" style="4" customWidth="1"/>
    <col min="1543" max="1543" width="11.42578125" style="4" customWidth="1"/>
    <col min="1544" max="1544" width="9" style="4" customWidth="1"/>
    <col min="1545" max="1545" width="10.28515625" style="4" customWidth="1"/>
    <col min="1546" max="1546" width="14.7109375" style="4" customWidth="1"/>
    <col min="1547" max="1548" width="11.42578125" style="4" customWidth="1"/>
    <col min="1549" max="1549" width="18.7109375" style="4" customWidth="1"/>
    <col min="1550" max="1550" width="16.28515625" style="4" bestFit="1" customWidth="1"/>
    <col min="1551" max="1551" width="19" style="4" bestFit="1" customWidth="1"/>
    <col min="1552" max="1552" width="14.7109375" style="4" customWidth="1"/>
    <col min="1553" max="1553" width="18.28515625" style="4" customWidth="1"/>
    <col min="1554" max="1554" width="17" style="4" customWidth="1"/>
    <col min="1555" max="1556" width="50.7109375" style="4" customWidth="1"/>
    <col min="1557" max="1557" width="19.42578125" style="4" bestFit="1" customWidth="1"/>
    <col min="1558" max="1558" width="19.85546875" style="4" customWidth="1"/>
    <col min="1559" max="1559" width="9.7109375" style="4" customWidth="1"/>
    <col min="1560" max="1561" width="15.7109375" style="4" customWidth="1"/>
    <col min="1562" max="1562" width="9.7109375" style="4" customWidth="1"/>
    <col min="1563" max="1564" width="15.7109375" style="4" customWidth="1"/>
    <col min="1565" max="1565" width="9.7109375" style="4" customWidth="1"/>
    <col min="1566" max="1567" width="15.7109375" style="4" customWidth="1"/>
    <col min="1568" max="1568" width="9.7109375" style="4" customWidth="1"/>
    <col min="1569" max="1570" width="15.7109375" style="4" customWidth="1"/>
    <col min="1571" max="1571" width="9.7109375" style="4" customWidth="1"/>
    <col min="1572" max="1573" width="15.7109375" style="4" customWidth="1"/>
    <col min="1574" max="1574" width="9.7109375" style="4" customWidth="1"/>
    <col min="1575" max="1576" width="15.7109375" style="4" customWidth="1"/>
    <col min="1577" max="1577" width="9.7109375" style="4" customWidth="1"/>
    <col min="1578" max="1579" width="15.7109375" style="4" customWidth="1"/>
    <col min="1580" max="1580" width="9.7109375" style="4" customWidth="1"/>
    <col min="1581" max="1582" width="15.7109375" style="4" customWidth="1"/>
    <col min="1583" max="1583" width="9.7109375" style="4" customWidth="1"/>
    <col min="1584" max="1584" width="11.42578125" style="4" customWidth="1"/>
    <col min="1585" max="1792" width="11.42578125" style="4" hidden="1"/>
    <col min="1793" max="1794" width="8" style="4" customWidth="1"/>
    <col min="1795" max="1795" width="10.140625" style="4" customWidth="1"/>
    <col min="1796" max="1796" width="27.7109375" style="4" customWidth="1"/>
    <col min="1797" max="1797" width="7.5703125" style="4" bestFit="1" customWidth="1"/>
    <col min="1798" max="1798" width="33.7109375" style="4" customWidth="1"/>
    <col min="1799" max="1799" width="11.42578125" style="4" customWidth="1"/>
    <col min="1800" max="1800" width="9" style="4" customWidth="1"/>
    <col min="1801" max="1801" width="10.28515625" style="4" customWidth="1"/>
    <col min="1802" max="1802" width="14.7109375" style="4" customWidth="1"/>
    <col min="1803" max="1804" width="11.42578125" style="4" customWidth="1"/>
    <col min="1805" max="1805" width="18.7109375" style="4" customWidth="1"/>
    <col min="1806" max="1806" width="16.28515625" style="4" bestFit="1" customWidth="1"/>
    <col min="1807" max="1807" width="19" style="4" bestFit="1" customWidth="1"/>
    <col min="1808" max="1808" width="14.7109375" style="4" customWidth="1"/>
    <col min="1809" max="1809" width="18.28515625" style="4" customWidth="1"/>
    <col min="1810" max="1810" width="17" style="4" customWidth="1"/>
    <col min="1811" max="1812" width="50.7109375" style="4" customWidth="1"/>
    <col min="1813" max="1813" width="19.42578125" style="4" bestFit="1" customWidth="1"/>
    <col min="1814" max="1814" width="19.85546875" style="4" customWidth="1"/>
    <col min="1815" max="1815" width="9.7109375" style="4" customWidth="1"/>
    <col min="1816" max="1817" width="15.7109375" style="4" customWidth="1"/>
    <col min="1818" max="1818" width="9.7109375" style="4" customWidth="1"/>
    <col min="1819" max="1820" width="15.7109375" style="4" customWidth="1"/>
    <col min="1821" max="1821" width="9.7109375" style="4" customWidth="1"/>
    <col min="1822" max="1823" width="15.7109375" style="4" customWidth="1"/>
    <col min="1824" max="1824" width="9.7109375" style="4" customWidth="1"/>
    <col min="1825" max="1826" width="15.7109375" style="4" customWidth="1"/>
    <col min="1827" max="1827" width="9.7109375" style="4" customWidth="1"/>
    <col min="1828" max="1829" width="15.7109375" style="4" customWidth="1"/>
    <col min="1830" max="1830" width="9.7109375" style="4" customWidth="1"/>
    <col min="1831" max="1832" width="15.7109375" style="4" customWidth="1"/>
    <col min="1833" max="1833" width="9.7109375" style="4" customWidth="1"/>
    <col min="1834" max="1835" width="15.7109375" style="4" customWidth="1"/>
    <col min="1836" max="1836" width="9.7109375" style="4" customWidth="1"/>
    <col min="1837" max="1838" width="15.7109375" style="4" customWidth="1"/>
    <col min="1839" max="1839" width="9.7109375" style="4" customWidth="1"/>
    <col min="1840" max="1840" width="11.42578125" style="4" customWidth="1"/>
    <col min="1841" max="2048" width="11.42578125" style="4" hidden="1"/>
    <col min="2049" max="2050" width="8" style="4" customWidth="1"/>
    <col min="2051" max="2051" width="10.140625" style="4" customWidth="1"/>
    <col min="2052" max="2052" width="27.7109375" style="4" customWidth="1"/>
    <col min="2053" max="2053" width="7.5703125" style="4" bestFit="1" customWidth="1"/>
    <col min="2054" max="2054" width="33.7109375" style="4" customWidth="1"/>
    <col min="2055" max="2055" width="11.42578125" style="4" customWidth="1"/>
    <col min="2056" max="2056" width="9" style="4" customWidth="1"/>
    <col min="2057" max="2057" width="10.28515625" style="4" customWidth="1"/>
    <col min="2058" max="2058" width="14.7109375" style="4" customWidth="1"/>
    <col min="2059" max="2060" width="11.42578125" style="4" customWidth="1"/>
    <col min="2061" max="2061" width="18.7109375" style="4" customWidth="1"/>
    <col min="2062" max="2062" width="16.28515625" style="4" bestFit="1" customWidth="1"/>
    <col min="2063" max="2063" width="19" style="4" bestFit="1" customWidth="1"/>
    <col min="2064" max="2064" width="14.7109375" style="4" customWidth="1"/>
    <col min="2065" max="2065" width="18.28515625" style="4" customWidth="1"/>
    <col min="2066" max="2066" width="17" style="4" customWidth="1"/>
    <col min="2067" max="2068" width="50.7109375" style="4" customWidth="1"/>
    <col min="2069" max="2069" width="19.42578125" style="4" bestFit="1" customWidth="1"/>
    <col min="2070" max="2070" width="19.85546875" style="4" customWidth="1"/>
    <col min="2071" max="2071" width="9.7109375" style="4" customWidth="1"/>
    <col min="2072" max="2073" width="15.7109375" style="4" customWidth="1"/>
    <col min="2074" max="2074" width="9.7109375" style="4" customWidth="1"/>
    <col min="2075" max="2076" width="15.7109375" style="4" customWidth="1"/>
    <col min="2077" max="2077" width="9.7109375" style="4" customWidth="1"/>
    <col min="2078" max="2079" width="15.7109375" style="4" customWidth="1"/>
    <col min="2080" max="2080" width="9.7109375" style="4" customWidth="1"/>
    <col min="2081" max="2082" width="15.7109375" style="4" customWidth="1"/>
    <col min="2083" max="2083" width="9.7109375" style="4" customWidth="1"/>
    <col min="2084" max="2085" width="15.7109375" style="4" customWidth="1"/>
    <col min="2086" max="2086" width="9.7109375" style="4" customWidth="1"/>
    <col min="2087" max="2088" width="15.7109375" style="4" customWidth="1"/>
    <col min="2089" max="2089" width="9.7109375" style="4" customWidth="1"/>
    <col min="2090" max="2091" width="15.7109375" style="4" customWidth="1"/>
    <col min="2092" max="2092" width="9.7109375" style="4" customWidth="1"/>
    <col min="2093" max="2094" width="15.7109375" style="4" customWidth="1"/>
    <col min="2095" max="2095" width="9.7109375" style="4" customWidth="1"/>
    <col min="2096" max="2096" width="11.42578125" style="4" customWidth="1"/>
    <col min="2097" max="2304" width="11.42578125" style="4" hidden="1"/>
    <col min="2305" max="2306" width="8" style="4" customWidth="1"/>
    <col min="2307" max="2307" width="10.140625" style="4" customWidth="1"/>
    <col min="2308" max="2308" width="27.7109375" style="4" customWidth="1"/>
    <col min="2309" max="2309" width="7.5703125" style="4" bestFit="1" customWidth="1"/>
    <col min="2310" max="2310" width="33.7109375" style="4" customWidth="1"/>
    <col min="2311" max="2311" width="11.42578125" style="4" customWidth="1"/>
    <col min="2312" max="2312" width="9" style="4" customWidth="1"/>
    <col min="2313" max="2313" width="10.28515625" style="4" customWidth="1"/>
    <col min="2314" max="2314" width="14.7109375" style="4" customWidth="1"/>
    <col min="2315" max="2316" width="11.42578125" style="4" customWidth="1"/>
    <col min="2317" max="2317" width="18.7109375" style="4" customWidth="1"/>
    <col min="2318" max="2318" width="16.28515625" style="4" bestFit="1" customWidth="1"/>
    <col min="2319" max="2319" width="19" style="4" bestFit="1" customWidth="1"/>
    <col min="2320" max="2320" width="14.7109375" style="4" customWidth="1"/>
    <col min="2321" max="2321" width="18.28515625" style="4" customWidth="1"/>
    <col min="2322" max="2322" width="17" style="4" customWidth="1"/>
    <col min="2323" max="2324" width="50.7109375" style="4" customWidth="1"/>
    <col min="2325" max="2325" width="19.42578125" style="4" bestFit="1" customWidth="1"/>
    <col min="2326" max="2326" width="19.85546875" style="4" customWidth="1"/>
    <col min="2327" max="2327" width="9.7109375" style="4" customWidth="1"/>
    <col min="2328" max="2329" width="15.7109375" style="4" customWidth="1"/>
    <col min="2330" max="2330" width="9.7109375" style="4" customWidth="1"/>
    <col min="2331" max="2332" width="15.7109375" style="4" customWidth="1"/>
    <col min="2333" max="2333" width="9.7109375" style="4" customWidth="1"/>
    <col min="2334" max="2335" width="15.7109375" style="4" customWidth="1"/>
    <col min="2336" max="2336" width="9.7109375" style="4" customWidth="1"/>
    <col min="2337" max="2338" width="15.7109375" style="4" customWidth="1"/>
    <col min="2339" max="2339" width="9.7109375" style="4" customWidth="1"/>
    <col min="2340" max="2341" width="15.7109375" style="4" customWidth="1"/>
    <col min="2342" max="2342" width="9.7109375" style="4" customWidth="1"/>
    <col min="2343" max="2344" width="15.7109375" style="4" customWidth="1"/>
    <col min="2345" max="2345" width="9.7109375" style="4" customWidth="1"/>
    <col min="2346" max="2347" width="15.7109375" style="4" customWidth="1"/>
    <col min="2348" max="2348" width="9.7109375" style="4" customWidth="1"/>
    <col min="2349" max="2350" width="15.7109375" style="4" customWidth="1"/>
    <col min="2351" max="2351" width="9.7109375" style="4" customWidth="1"/>
    <col min="2352" max="2352" width="11.42578125" style="4" customWidth="1"/>
    <col min="2353" max="2560" width="11.42578125" style="4" hidden="1"/>
    <col min="2561" max="2562" width="8" style="4" customWidth="1"/>
    <col min="2563" max="2563" width="10.140625" style="4" customWidth="1"/>
    <col min="2564" max="2564" width="27.7109375" style="4" customWidth="1"/>
    <col min="2565" max="2565" width="7.5703125" style="4" bestFit="1" customWidth="1"/>
    <col min="2566" max="2566" width="33.7109375" style="4" customWidth="1"/>
    <col min="2567" max="2567" width="11.42578125" style="4" customWidth="1"/>
    <col min="2568" max="2568" width="9" style="4" customWidth="1"/>
    <col min="2569" max="2569" width="10.28515625" style="4" customWidth="1"/>
    <col min="2570" max="2570" width="14.7109375" style="4" customWidth="1"/>
    <col min="2571" max="2572" width="11.42578125" style="4" customWidth="1"/>
    <col min="2573" max="2573" width="18.7109375" style="4" customWidth="1"/>
    <col min="2574" max="2574" width="16.28515625" style="4" bestFit="1" customWidth="1"/>
    <col min="2575" max="2575" width="19" style="4" bestFit="1" customWidth="1"/>
    <col min="2576" max="2576" width="14.7109375" style="4" customWidth="1"/>
    <col min="2577" max="2577" width="18.28515625" style="4" customWidth="1"/>
    <col min="2578" max="2578" width="17" style="4" customWidth="1"/>
    <col min="2579" max="2580" width="50.7109375" style="4" customWidth="1"/>
    <col min="2581" max="2581" width="19.42578125" style="4" bestFit="1" customWidth="1"/>
    <col min="2582" max="2582" width="19.85546875" style="4" customWidth="1"/>
    <col min="2583" max="2583" width="9.7109375" style="4" customWidth="1"/>
    <col min="2584" max="2585" width="15.7109375" style="4" customWidth="1"/>
    <col min="2586" max="2586" width="9.7109375" style="4" customWidth="1"/>
    <col min="2587" max="2588" width="15.7109375" style="4" customWidth="1"/>
    <col min="2589" max="2589" width="9.7109375" style="4" customWidth="1"/>
    <col min="2590" max="2591" width="15.7109375" style="4" customWidth="1"/>
    <col min="2592" max="2592" width="9.7109375" style="4" customWidth="1"/>
    <col min="2593" max="2594" width="15.7109375" style="4" customWidth="1"/>
    <col min="2595" max="2595" width="9.7109375" style="4" customWidth="1"/>
    <col min="2596" max="2597" width="15.7109375" style="4" customWidth="1"/>
    <col min="2598" max="2598" width="9.7109375" style="4" customWidth="1"/>
    <col min="2599" max="2600" width="15.7109375" style="4" customWidth="1"/>
    <col min="2601" max="2601" width="9.7109375" style="4" customWidth="1"/>
    <col min="2602" max="2603" width="15.7109375" style="4" customWidth="1"/>
    <col min="2604" max="2604" width="9.7109375" style="4" customWidth="1"/>
    <col min="2605" max="2606" width="15.7109375" style="4" customWidth="1"/>
    <col min="2607" max="2607" width="9.7109375" style="4" customWidth="1"/>
    <col min="2608" max="2608" width="11.42578125" style="4" customWidth="1"/>
    <col min="2609" max="2816" width="11.42578125" style="4" hidden="1"/>
    <col min="2817" max="2818" width="8" style="4" customWidth="1"/>
    <col min="2819" max="2819" width="10.140625" style="4" customWidth="1"/>
    <col min="2820" max="2820" width="27.7109375" style="4" customWidth="1"/>
    <col min="2821" max="2821" width="7.5703125" style="4" bestFit="1" customWidth="1"/>
    <col min="2822" max="2822" width="33.7109375" style="4" customWidth="1"/>
    <col min="2823" max="2823" width="11.42578125" style="4" customWidth="1"/>
    <col min="2824" max="2824" width="9" style="4" customWidth="1"/>
    <col min="2825" max="2825" width="10.28515625" style="4" customWidth="1"/>
    <col min="2826" max="2826" width="14.7109375" style="4" customWidth="1"/>
    <col min="2827" max="2828" width="11.42578125" style="4" customWidth="1"/>
    <col min="2829" max="2829" width="18.7109375" style="4" customWidth="1"/>
    <col min="2830" max="2830" width="16.28515625" style="4" bestFit="1" customWidth="1"/>
    <col min="2831" max="2831" width="19" style="4" bestFit="1" customWidth="1"/>
    <col min="2832" max="2832" width="14.7109375" style="4" customWidth="1"/>
    <col min="2833" max="2833" width="18.28515625" style="4" customWidth="1"/>
    <col min="2834" max="2834" width="17" style="4" customWidth="1"/>
    <col min="2835" max="2836" width="50.7109375" style="4" customWidth="1"/>
    <col min="2837" max="2837" width="19.42578125" style="4" bestFit="1" customWidth="1"/>
    <col min="2838" max="2838" width="19.85546875" style="4" customWidth="1"/>
    <col min="2839" max="2839" width="9.7109375" style="4" customWidth="1"/>
    <col min="2840" max="2841" width="15.7109375" style="4" customWidth="1"/>
    <col min="2842" max="2842" width="9.7109375" style="4" customWidth="1"/>
    <col min="2843" max="2844" width="15.7109375" style="4" customWidth="1"/>
    <col min="2845" max="2845" width="9.7109375" style="4" customWidth="1"/>
    <col min="2846" max="2847" width="15.7109375" style="4" customWidth="1"/>
    <col min="2848" max="2848" width="9.7109375" style="4" customWidth="1"/>
    <col min="2849" max="2850" width="15.7109375" style="4" customWidth="1"/>
    <col min="2851" max="2851" width="9.7109375" style="4" customWidth="1"/>
    <col min="2852" max="2853" width="15.7109375" style="4" customWidth="1"/>
    <col min="2854" max="2854" width="9.7109375" style="4" customWidth="1"/>
    <col min="2855" max="2856" width="15.7109375" style="4" customWidth="1"/>
    <col min="2857" max="2857" width="9.7109375" style="4" customWidth="1"/>
    <col min="2858" max="2859" width="15.7109375" style="4" customWidth="1"/>
    <col min="2860" max="2860" width="9.7109375" style="4" customWidth="1"/>
    <col min="2861" max="2862" width="15.7109375" style="4" customWidth="1"/>
    <col min="2863" max="2863" width="9.7109375" style="4" customWidth="1"/>
    <col min="2864" max="2864" width="11.42578125" style="4" customWidth="1"/>
    <col min="2865" max="3072" width="11.42578125" style="4" hidden="1"/>
    <col min="3073" max="3074" width="8" style="4" customWidth="1"/>
    <col min="3075" max="3075" width="10.140625" style="4" customWidth="1"/>
    <col min="3076" max="3076" width="27.7109375" style="4" customWidth="1"/>
    <col min="3077" max="3077" width="7.5703125" style="4" bestFit="1" customWidth="1"/>
    <col min="3078" max="3078" width="33.7109375" style="4" customWidth="1"/>
    <col min="3079" max="3079" width="11.42578125" style="4" customWidth="1"/>
    <col min="3080" max="3080" width="9" style="4" customWidth="1"/>
    <col min="3081" max="3081" width="10.28515625" style="4" customWidth="1"/>
    <col min="3082" max="3082" width="14.7109375" style="4" customWidth="1"/>
    <col min="3083" max="3084" width="11.42578125" style="4" customWidth="1"/>
    <col min="3085" max="3085" width="18.7109375" style="4" customWidth="1"/>
    <col min="3086" max="3086" width="16.28515625" style="4" bestFit="1" customWidth="1"/>
    <col min="3087" max="3087" width="19" style="4" bestFit="1" customWidth="1"/>
    <col min="3088" max="3088" width="14.7109375" style="4" customWidth="1"/>
    <col min="3089" max="3089" width="18.28515625" style="4" customWidth="1"/>
    <col min="3090" max="3090" width="17" style="4" customWidth="1"/>
    <col min="3091" max="3092" width="50.7109375" style="4" customWidth="1"/>
    <col min="3093" max="3093" width="19.42578125" style="4" bestFit="1" customWidth="1"/>
    <col min="3094" max="3094" width="19.85546875" style="4" customWidth="1"/>
    <col min="3095" max="3095" width="9.7109375" style="4" customWidth="1"/>
    <col min="3096" max="3097" width="15.7109375" style="4" customWidth="1"/>
    <col min="3098" max="3098" width="9.7109375" style="4" customWidth="1"/>
    <col min="3099" max="3100" width="15.7109375" style="4" customWidth="1"/>
    <col min="3101" max="3101" width="9.7109375" style="4" customWidth="1"/>
    <col min="3102" max="3103" width="15.7109375" style="4" customWidth="1"/>
    <col min="3104" max="3104" width="9.7109375" style="4" customWidth="1"/>
    <col min="3105" max="3106" width="15.7109375" style="4" customWidth="1"/>
    <col min="3107" max="3107" width="9.7109375" style="4" customWidth="1"/>
    <col min="3108" max="3109" width="15.7109375" style="4" customWidth="1"/>
    <col min="3110" max="3110" width="9.7109375" style="4" customWidth="1"/>
    <col min="3111" max="3112" width="15.7109375" style="4" customWidth="1"/>
    <col min="3113" max="3113" width="9.7109375" style="4" customWidth="1"/>
    <col min="3114" max="3115" width="15.7109375" style="4" customWidth="1"/>
    <col min="3116" max="3116" width="9.7109375" style="4" customWidth="1"/>
    <col min="3117" max="3118" width="15.7109375" style="4" customWidth="1"/>
    <col min="3119" max="3119" width="9.7109375" style="4" customWidth="1"/>
    <col min="3120" max="3120" width="11.42578125" style="4" customWidth="1"/>
    <col min="3121" max="3328" width="11.42578125" style="4" hidden="1"/>
    <col min="3329" max="3330" width="8" style="4" customWidth="1"/>
    <col min="3331" max="3331" width="10.140625" style="4" customWidth="1"/>
    <col min="3332" max="3332" width="27.7109375" style="4" customWidth="1"/>
    <col min="3333" max="3333" width="7.5703125" style="4" bestFit="1" customWidth="1"/>
    <col min="3334" max="3334" width="33.7109375" style="4" customWidth="1"/>
    <col min="3335" max="3335" width="11.42578125" style="4" customWidth="1"/>
    <col min="3336" max="3336" width="9" style="4" customWidth="1"/>
    <col min="3337" max="3337" width="10.28515625" style="4" customWidth="1"/>
    <col min="3338" max="3338" width="14.7109375" style="4" customWidth="1"/>
    <col min="3339" max="3340" width="11.42578125" style="4" customWidth="1"/>
    <col min="3341" max="3341" width="18.7109375" style="4" customWidth="1"/>
    <col min="3342" max="3342" width="16.28515625" style="4" bestFit="1" customWidth="1"/>
    <col min="3343" max="3343" width="19" style="4" bestFit="1" customWidth="1"/>
    <col min="3344" max="3344" width="14.7109375" style="4" customWidth="1"/>
    <col min="3345" max="3345" width="18.28515625" style="4" customWidth="1"/>
    <col min="3346" max="3346" width="17" style="4" customWidth="1"/>
    <col min="3347" max="3348" width="50.7109375" style="4" customWidth="1"/>
    <col min="3349" max="3349" width="19.42578125" style="4" bestFit="1" customWidth="1"/>
    <col min="3350" max="3350" width="19.85546875" style="4" customWidth="1"/>
    <col min="3351" max="3351" width="9.7109375" style="4" customWidth="1"/>
    <col min="3352" max="3353" width="15.7109375" style="4" customWidth="1"/>
    <col min="3354" max="3354" width="9.7109375" style="4" customWidth="1"/>
    <col min="3355" max="3356" width="15.7109375" style="4" customWidth="1"/>
    <col min="3357" max="3357" width="9.7109375" style="4" customWidth="1"/>
    <col min="3358" max="3359" width="15.7109375" style="4" customWidth="1"/>
    <col min="3360" max="3360" width="9.7109375" style="4" customWidth="1"/>
    <col min="3361" max="3362" width="15.7109375" style="4" customWidth="1"/>
    <col min="3363" max="3363" width="9.7109375" style="4" customWidth="1"/>
    <col min="3364" max="3365" width="15.7109375" style="4" customWidth="1"/>
    <col min="3366" max="3366" width="9.7109375" style="4" customWidth="1"/>
    <col min="3367" max="3368" width="15.7109375" style="4" customWidth="1"/>
    <col min="3369" max="3369" width="9.7109375" style="4" customWidth="1"/>
    <col min="3370" max="3371" width="15.7109375" style="4" customWidth="1"/>
    <col min="3372" max="3372" width="9.7109375" style="4" customWidth="1"/>
    <col min="3373" max="3374" width="15.7109375" style="4" customWidth="1"/>
    <col min="3375" max="3375" width="9.7109375" style="4" customWidth="1"/>
    <col min="3376" max="3376" width="11.42578125" style="4" customWidth="1"/>
    <col min="3377" max="3584" width="11.42578125" style="4" hidden="1"/>
    <col min="3585" max="3586" width="8" style="4" customWidth="1"/>
    <col min="3587" max="3587" width="10.140625" style="4" customWidth="1"/>
    <col min="3588" max="3588" width="27.7109375" style="4" customWidth="1"/>
    <col min="3589" max="3589" width="7.5703125" style="4" bestFit="1" customWidth="1"/>
    <col min="3590" max="3590" width="33.7109375" style="4" customWidth="1"/>
    <col min="3591" max="3591" width="11.42578125" style="4" customWidth="1"/>
    <col min="3592" max="3592" width="9" style="4" customWidth="1"/>
    <col min="3593" max="3593" width="10.28515625" style="4" customWidth="1"/>
    <col min="3594" max="3594" width="14.7109375" style="4" customWidth="1"/>
    <col min="3595" max="3596" width="11.42578125" style="4" customWidth="1"/>
    <col min="3597" max="3597" width="18.7109375" style="4" customWidth="1"/>
    <col min="3598" max="3598" width="16.28515625" style="4" bestFit="1" customWidth="1"/>
    <col min="3599" max="3599" width="19" style="4" bestFit="1" customWidth="1"/>
    <col min="3600" max="3600" width="14.7109375" style="4" customWidth="1"/>
    <col min="3601" max="3601" width="18.28515625" style="4" customWidth="1"/>
    <col min="3602" max="3602" width="17" style="4" customWidth="1"/>
    <col min="3603" max="3604" width="50.7109375" style="4" customWidth="1"/>
    <col min="3605" max="3605" width="19.42578125" style="4" bestFit="1" customWidth="1"/>
    <col min="3606" max="3606" width="19.85546875" style="4" customWidth="1"/>
    <col min="3607" max="3607" width="9.7109375" style="4" customWidth="1"/>
    <col min="3608" max="3609" width="15.7109375" style="4" customWidth="1"/>
    <col min="3610" max="3610" width="9.7109375" style="4" customWidth="1"/>
    <col min="3611" max="3612" width="15.7109375" style="4" customWidth="1"/>
    <col min="3613" max="3613" width="9.7109375" style="4" customWidth="1"/>
    <col min="3614" max="3615" width="15.7109375" style="4" customWidth="1"/>
    <col min="3616" max="3616" width="9.7109375" style="4" customWidth="1"/>
    <col min="3617" max="3618" width="15.7109375" style="4" customWidth="1"/>
    <col min="3619" max="3619" width="9.7109375" style="4" customWidth="1"/>
    <col min="3620" max="3621" width="15.7109375" style="4" customWidth="1"/>
    <col min="3622" max="3622" width="9.7109375" style="4" customWidth="1"/>
    <col min="3623" max="3624" width="15.7109375" style="4" customWidth="1"/>
    <col min="3625" max="3625" width="9.7109375" style="4" customWidth="1"/>
    <col min="3626" max="3627" width="15.7109375" style="4" customWidth="1"/>
    <col min="3628" max="3628" width="9.7109375" style="4" customWidth="1"/>
    <col min="3629" max="3630" width="15.7109375" style="4" customWidth="1"/>
    <col min="3631" max="3631" width="9.7109375" style="4" customWidth="1"/>
    <col min="3632" max="3632" width="11.42578125" style="4" customWidth="1"/>
    <col min="3633" max="3840" width="11.42578125" style="4" hidden="1"/>
    <col min="3841" max="3842" width="8" style="4" customWidth="1"/>
    <col min="3843" max="3843" width="10.140625" style="4" customWidth="1"/>
    <col min="3844" max="3844" width="27.7109375" style="4" customWidth="1"/>
    <col min="3845" max="3845" width="7.5703125" style="4" bestFit="1" customWidth="1"/>
    <col min="3846" max="3846" width="33.7109375" style="4" customWidth="1"/>
    <col min="3847" max="3847" width="11.42578125" style="4" customWidth="1"/>
    <col min="3848" max="3848" width="9" style="4" customWidth="1"/>
    <col min="3849" max="3849" width="10.28515625" style="4" customWidth="1"/>
    <col min="3850" max="3850" width="14.7109375" style="4" customWidth="1"/>
    <col min="3851" max="3852" width="11.42578125" style="4" customWidth="1"/>
    <col min="3853" max="3853" width="18.7109375" style="4" customWidth="1"/>
    <col min="3854" max="3854" width="16.28515625" style="4" bestFit="1" customWidth="1"/>
    <col min="3855" max="3855" width="19" style="4" bestFit="1" customWidth="1"/>
    <col min="3856" max="3856" width="14.7109375" style="4" customWidth="1"/>
    <col min="3857" max="3857" width="18.28515625" style="4" customWidth="1"/>
    <col min="3858" max="3858" width="17" style="4" customWidth="1"/>
    <col min="3859" max="3860" width="50.7109375" style="4" customWidth="1"/>
    <col min="3861" max="3861" width="19.42578125" style="4" bestFit="1" customWidth="1"/>
    <col min="3862" max="3862" width="19.85546875" style="4" customWidth="1"/>
    <col min="3863" max="3863" width="9.7109375" style="4" customWidth="1"/>
    <col min="3864" max="3865" width="15.7109375" style="4" customWidth="1"/>
    <col min="3866" max="3866" width="9.7109375" style="4" customWidth="1"/>
    <col min="3867" max="3868" width="15.7109375" style="4" customWidth="1"/>
    <col min="3869" max="3869" width="9.7109375" style="4" customWidth="1"/>
    <col min="3870" max="3871" width="15.7109375" style="4" customWidth="1"/>
    <col min="3872" max="3872" width="9.7109375" style="4" customWidth="1"/>
    <col min="3873" max="3874" width="15.7109375" style="4" customWidth="1"/>
    <col min="3875" max="3875" width="9.7109375" style="4" customWidth="1"/>
    <col min="3876" max="3877" width="15.7109375" style="4" customWidth="1"/>
    <col min="3878" max="3878" width="9.7109375" style="4" customWidth="1"/>
    <col min="3879" max="3880" width="15.7109375" style="4" customWidth="1"/>
    <col min="3881" max="3881" width="9.7109375" style="4" customWidth="1"/>
    <col min="3882" max="3883" width="15.7109375" style="4" customWidth="1"/>
    <col min="3884" max="3884" width="9.7109375" style="4" customWidth="1"/>
    <col min="3885" max="3886" width="15.7109375" style="4" customWidth="1"/>
    <col min="3887" max="3887" width="9.7109375" style="4" customWidth="1"/>
    <col min="3888" max="3888" width="11.42578125" style="4" customWidth="1"/>
    <col min="3889" max="4096" width="11.42578125" style="4" hidden="1"/>
    <col min="4097" max="4098" width="8" style="4" customWidth="1"/>
    <col min="4099" max="4099" width="10.140625" style="4" customWidth="1"/>
    <col min="4100" max="4100" width="27.7109375" style="4" customWidth="1"/>
    <col min="4101" max="4101" width="7.5703125" style="4" bestFit="1" customWidth="1"/>
    <col min="4102" max="4102" width="33.7109375" style="4" customWidth="1"/>
    <col min="4103" max="4103" width="11.42578125" style="4" customWidth="1"/>
    <col min="4104" max="4104" width="9" style="4" customWidth="1"/>
    <col min="4105" max="4105" width="10.28515625" style="4" customWidth="1"/>
    <col min="4106" max="4106" width="14.7109375" style="4" customWidth="1"/>
    <col min="4107" max="4108" width="11.42578125" style="4" customWidth="1"/>
    <col min="4109" max="4109" width="18.7109375" style="4" customWidth="1"/>
    <col min="4110" max="4110" width="16.28515625" style="4" bestFit="1" customWidth="1"/>
    <col min="4111" max="4111" width="19" style="4" bestFit="1" customWidth="1"/>
    <col min="4112" max="4112" width="14.7109375" style="4" customWidth="1"/>
    <col min="4113" max="4113" width="18.28515625" style="4" customWidth="1"/>
    <col min="4114" max="4114" width="17" style="4" customWidth="1"/>
    <col min="4115" max="4116" width="50.7109375" style="4" customWidth="1"/>
    <col min="4117" max="4117" width="19.42578125" style="4" bestFit="1" customWidth="1"/>
    <col min="4118" max="4118" width="19.85546875" style="4" customWidth="1"/>
    <col min="4119" max="4119" width="9.7109375" style="4" customWidth="1"/>
    <col min="4120" max="4121" width="15.7109375" style="4" customWidth="1"/>
    <col min="4122" max="4122" width="9.7109375" style="4" customWidth="1"/>
    <col min="4123" max="4124" width="15.7109375" style="4" customWidth="1"/>
    <col min="4125" max="4125" width="9.7109375" style="4" customWidth="1"/>
    <col min="4126" max="4127" width="15.7109375" style="4" customWidth="1"/>
    <col min="4128" max="4128" width="9.7109375" style="4" customWidth="1"/>
    <col min="4129" max="4130" width="15.7109375" style="4" customWidth="1"/>
    <col min="4131" max="4131" width="9.7109375" style="4" customWidth="1"/>
    <col min="4132" max="4133" width="15.7109375" style="4" customWidth="1"/>
    <col min="4134" max="4134" width="9.7109375" style="4" customWidth="1"/>
    <col min="4135" max="4136" width="15.7109375" style="4" customWidth="1"/>
    <col min="4137" max="4137" width="9.7109375" style="4" customWidth="1"/>
    <col min="4138" max="4139" width="15.7109375" style="4" customWidth="1"/>
    <col min="4140" max="4140" width="9.7109375" style="4" customWidth="1"/>
    <col min="4141" max="4142" width="15.7109375" style="4" customWidth="1"/>
    <col min="4143" max="4143" width="9.7109375" style="4" customWidth="1"/>
    <col min="4144" max="4144" width="11.42578125" style="4" customWidth="1"/>
    <col min="4145" max="4352" width="11.42578125" style="4" hidden="1"/>
    <col min="4353" max="4354" width="8" style="4" customWidth="1"/>
    <col min="4355" max="4355" width="10.140625" style="4" customWidth="1"/>
    <col min="4356" max="4356" width="27.7109375" style="4" customWidth="1"/>
    <col min="4357" max="4357" width="7.5703125" style="4" bestFit="1" customWidth="1"/>
    <col min="4358" max="4358" width="33.7109375" style="4" customWidth="1"/>
    <col min="4359" max="4359" width="11.42578125" style="4" customWidth="1"/>
    <col min="4360" max="4360" width="9" style="4" customWidth="1"/>
    <col min="4361" max="4361" width="10.28515625" style="4" customWidth="1"/>
    <col min="4362" max="4362" width="14.7109375" style="4" customWidth="1"/>
    <col min="4363" max="4364" width="11.42578125" style="4" customWidth="1"/>
    <col min="4365" max="4365" width="18.7109375" style="4" customWidth="1"/>
    <col min="4366" max="4366" width="16.28515625" style="4" bestFit="1" customWidth="1"/>
    <col min="4367" max="4367" width="19" style="4" bestFit="1" customWidth="1"/>
    <col min="4368" max="4368" width="14.7109375" style="4" customWidth="1"/>
    <col min="4369" max="4369" width="18.28515625" style="4" customWidth="1"/>
    <col min="4370" max="4370" width="17" style="4" customWidth="1"/>
    <col min="4371" max="4372" width="50.7109375" style="4" customWidth="1"/>
    <col min="4373" max="4373" width="19.42578125" style="4" bestFit="1" customWidth="1"/>
    <col min="4374" max="4374" width="19.85546875" style="4" customWidth="1"/>
    <col min="4375" max="4375" width="9.7109375" style="4" customWidth="1"/>
    <col min="4376" max="4377" width="15.7109375" style="4" customWidth="1"/>
    <col min="4378" max="4378" width="9.7109375" style="4" customWidth="1"/>
    <col min="4379" max="4380" width="15.7109375" style="4" customWidth="1"/>
    <col min="4381" max="4381" width="9.7109375" style="4" customWidth="1"/>
    <col min="4382" max="4383" width="15.7109375" style="4" customWidth="1"/>
    <col min="4384" max="4384" width="9.7109375" style="4" customWidth="1"/>
    <col min="4385" max="4386" width="15.7109375" style="4" customWidth="1"/>
    <col min="4387" max="4387" width="9.7109375" style="4" customWidth="1"/>
    <col min="4388" max="4389" width="15.7109375" style="4" customWidth="1"/>
    <col min="4390" max="4390" width="9.7109375" style="4" customWidth="1"/>
    <col min="4391" max="4392" width="15.7109375" style="4" customWidth="1"/>
    <col min="4393" max="4393" width="9.7109375" style="4" customWidth="1"/>
    <col min="4394" max="4395" width="15.7109375" style="4" customWidth="1"/>
    <col min="4396" max="4396" width="9.7109375" style="4" customWidth="1"/>
    <col min="4397" max="4398" width="15.7109375" style="4" customWidth="1"/>
    <col min="4399" max="4399" width="9.7109375" style="4" customWidth="1"/>
    <col min="4400" max="4400" width="11.42578125" style="4" customWidth="1"/>
    <col min="4401" max="4608" width="11.42578125" style="4" hidden="1"/>
    <col min="4609" max="4610" width="8" style="4" customWidth="1"/>
    <col min="4611" max="4611" width="10.140625" style="4" customWidth="1"/>
    <col min="4612" max="4612" width="27.7109375" style="4" customWidth="1"/>
    <col min="4613" max="4613" width="7.5703125" style="4" bestFit="1" customWidth="1"/>
    <col min="4614" max="4614" width="33.7109375" style="4" customWidth="1"/>
    <col min="4615" max="4615" width="11.42578125" style="4" customWidth="1"/>
    <col min="4616" max="4616" width="9" style="4" customWidth="1"/>
    <col min="4617" max="4617" width="10.28515625" style="4" customWidth="1"/>
    <col min="4618" max="4618" width="14.7109375" style="4" customWidth="1"/>
    <col min="4619" max="4620" width="11.42578125" style="4" customWidth="1"/>
    <col min="4621" max="4621" width="18.7109375" style="4" customWidth="1"/>
    <col min="4622" max="4622" width="16.28515625" style="4" bestFit="1" customWidth="1"/>
    <col min="4623" max="4623" width="19" style="4" bestFit="1" customWidth="1"/>
    <col min="4624" max="4624" width="14.7109375" style="4" customWidth="1"/>
    <col min="4625" max="4625" width="18.28515625" style="4" customWidth="1"/>
    <col min="4626" max="4626" width="17" style="4" customWidth="1"/>
    <col min="4627" max="4628" width="50.7109375" style="4" customWidth="1"/>
    <col min="4629" max="4629" width="19.42578125" style="4" bestFit="1" customWidth="1"/>
    <col min="4630" max="4630" width="19.85546875" style="4" customWidth="1"/>
    <col min="4631" max="4631" width="9.7109375" style="4" customWidth="1"/>
    <col min="4632" max="4633" width="15.7109375" style="4" customWidth="1"/>
    <col min="4634" max="4634" width="9.7109375" style="4" customWidth="1"/>
    <col min="4635" max="4636" width="15.7109375" style="4" customWidth="1"/>
    <col min="4637" max="4637" width="9.7109375" style="4" customWidth="1"/>
    <col min="4638" max="4639" width="15.7109375" style="4" customWidth="1"/>
    <col min="4640" max="4640" width="9.7109375" style="4" customWidth="1"/>
    <col min="4641" max="4642" width="15.7109375" style="4" customWidth="1"/>
    <col min="4643" max="4643" width="9.7109375" style="4" customWidth="1"/>
    <col min="4644" max="4645" width="15.7109375" style="4" customWidth="1"/>
    <col min="4646" max="4646" width="9.7109375" style="4" customWidth="1"/>
    <col min="4647" max="4648" width="15.7109375" style="4" customWidth="1"/>
    <col min="4649" max="4649" width="9.7109375" style="4" customWidth="1"/>
    <col min="4650" max="4651" width="15.7109375" style="4" customWidth="1"/>
    <col min="4652" max="4652" width="9.7109375" style="4" customWidth="1"/>
    <col min="4653" max="4654" width="15.7109375" style="4" customWidth="1"/>
    <col min="4655" max="4655" width="9.7109375" style="4" customWidth="1"/>
    <col min="4656" max="4656" width="11.42578125" style="4" customWidth="1"/>
    <col min="4657" max="4864" width="11.42578125" style="4" hidden="1"/>
    <col min="4865" max="4866" width="8" style="4" customWidth="1"/>
    <col min="4867" max="4867" width="10.140625" style="4" customWidth="1"/>
    <col min="4868" max="4868" width="27.7109375" style="4" customWidth="1"/>
    <col min="4869" max="4869" width="7.5703125" style="4" bestFit="1" customWidth="1"/>
    <col min="4870" max="4870" width="33.7109375" style="4" customWidth="1"/>
    <col min="4871" max="4871" width="11.42578125" style="4" customWidth="1"/>
    <col min="4872" max="4872" width="9" style="4" customWidth="1"/>
    <col min="4873" max="4873" width="10.28515625" style="4" customWidth="1"/>
    <col min="4874" max="4874" width="14.7109375" style="4" customWidth="1"/>
    <col min="4875" max="4876" width="11.42578125" style="4" customWidth="1"/>
    <col min="4877" max="4877" width="18.7109375" style="4" customWidth="1"/>
    <col min="4878" max="4878" width="16.28515625" style="4" bestFit="1" customWidth="1"/>
    <col min="4879" max="4879" width="19" style="4" bestFit="1" customWidth="1"/>
    <col min="4880" max="4880" width="14.7109375" style="4" customWidth="1"/>
    <col min="4881" max="4881" width="18.28515625" style="4" customWidth="1"/>
    <col min="4882" max="4882" width="17" style="4" customWidth="1"/>
    <col min="4883" max="4884" width="50.7109375" style="4" customWidth="1"/>
    <col min="4885" max="4885" width="19.42578125" style="4" bestFit="1" customWidth="1"/>
    <col min="4886" max="4886" width="19.85546875" style="4" customWidth="1"/>
    <col min="4887" max="4887" width="9.7109375" style="4" customWidth="1"/>
    <col min="4888" max="4889" width="15.7109375" style="4" customWidth="1"/>
    <col min="4890" max="4890" width="9.7109375" style="4" customWidth="1"/>
    <col min="4891" max="4892" width="15.7109375" style="4" customWidth="1"/>
    <col min="4893" max="4893" width="9.7109375" style="4" customWidth="1"/>
    <col min="4894" max="4895" width="15.7109375" style="4" customWidth="1"/>
    <col min="4896" max="4896" width="9.7109375" style="4" customWidth="1"/>
    <col min="4897" max="4898" width="15.7109375" style="4" customWidth="1"/>
    <col min="4899" max="4899" width="9.7109375" style="4" customWidth="1"/>
    <col min="4900" max="4901" width="15.7109375" style="4" customWidth="1"/>
    <col min="4902" max="4902" width="9.7109375" style="4" customWidth="1"/>
    <col min="4903" max="4904" width="15.7109375" style="4" customWidth="1"/>
    <col min="4905" max="4905" width="9.7109375" style="4" customWidth="1"/>
    <col min="4906" max="4907" width="15.7109375" style="4" customWidth="1"/>
    <col min="4908" max="4908" width="9.7109375" style="4" customWidth="1"/>
    <col min="4909" max="4910" width="15.7109375" style="4" customWidth="1"/>
    <col min="4911" max="4911" width="9.7109375" style="4" customWidth="1"/>
    <col min="4912" max="4912" width="11.42578125" style="4" customWidth="1"/>
    <col min="4913" max="5120" width="11.42578125" style="4" hidden="1"/>
    <col min="5121" max="5122" width="8" style="4" customWidth="1"/>
    <col min="5123" max="5123" width="10.140625" style="4" customWidth="1"/>
    <col min="5124" max="5124" width="27.7109375" style="4" customWidth="1"/>
    <col min="5125" max="5125" width="7.5703125" style="4" bestFit="1" customWidth="1"/>
    <col min="5126" max="5126" width="33.7109375" style="4" customWidth="1"/>
    <col min="5127" max="5127" width="11.42578125" style="4" customWidth="1"/>
    <col min="5128" max="5128" width="9" style="4" customWidth="1"/>
    <col min="5129" max="5129" width="10.28515625" style="4" customWidth="1"/>
    <col min="5130" max="5130" width="14.7109375" style="4" customWidth="1"/>
    <col min="5131" max="5132" width="11.42578125" style="4" customWidth="1"/>
    <col min="5133" max="5133" width="18.7109375" style="4" customWidth="1"/>
    <col min="5134" max="5134" width="16.28515625" style="4" bestFit="1" customWidth="1"/>
    <col min="5135" max="5135" width="19" style="4" bestFit="1" customWidth="1"/>
    <col min="5136" max="5136" width="14.7109375" style="4" customWidth="1"/>
    <col min="5137" max="5137" width="18.28515625" style="4" customWidth="1"/>
    <col min="5138" max="5138" width="17" style="4" customWidth="1"/>
    <col min="5139" max="5140" width="50.7109375" style="4" customWidth="1"/>
    <col min="5141" max="5141" width="19.42578125" style="4" bestFit="1" customWidth="1"/>
    <col min="5142" max="5142" width="19.85546875" style="4" customWidth="1"/>
    <col min="5143" max="5143" width="9.7109375" style="4" customWidth="1"/>
    <col min="5144" max="5145" width="15.7109375" style="4" customWidth="1"/>
    <col min="5146" max="5146" width="9.7109375" style="4" customWidth="1"/>
    <col min="5147" max="5148" width="15.7109375" style="4" customWidth="1"/>
    <col min="5149" max="5149" width="9.7109375" style="4" customWidth="1"/>
    <col min="5150" max="5151" width="15.7109375" style="4" customWidth="1"/>
    <col min="5152" max="5152" width="9.7109375" style="4" customWidth="1"/>
    <col min="5153" max="5154" width="15.7109375" style="4" customWidth="1"/>
    <col min="5155" max="5155" width="9.7109375" style="4" customWidth="1"/>
    <col min="5156" max="5157" width="15.7109375" style="4" customWidth="1"/>
    <col min="5158" max="5158" width="9.7109375" style="4" customWidth="1"/>
    <col min="5159" max="5160" width="15.7109375" style="4" customWidth="1"/>
    <col min="5161" max="5161" width="9.7109375" style="4" customWidth="1"/>
    <col min="5162" max="5163" width="15.7109375" style="4" customWidth="1"/>
    <col min="5164" max="5164" width="9.7109375" style="4" customWidth="1"/>
    <col min="5165" max="5166" width="15.7109375" style="4" customWidth="1"/>
    <col min="5167" max="5167" width="9.7109375" style="4" customWidth="1"/>
    <col min="5168" max="5168" width="11.42578125" style="4" customWidth="1"/>
    <col min="5169" max="5376" width="11.42578125" style="4" hidden="1"/>
    <col min="5377" max="5378" width="8" style="4" customWidth="1"/>
    <col min="5379" max="5379" width="10.140625" style="4" customWidth="1"/>
    <col min="5380" max="5380" width="27.7109375" style="4" customWidth="1"/>
    <col min="5381" max="5381" width="7.5703125" style="4" bestFit="1" customWidth="1"/>
    <col min="5382" max="5382" width="33.7109375" style="4" customWidth="1"/>
    <col min="5383" max="5383" width="11.42578125" style="4" customWidth="1"/>
    <col min="5384" max="5384" width="9" style="4" customWidth="1"/>
    <col min="5385" max="5385" width="10.28515625" style="4" customWidth="1"/>
    <col min="5386" max="5386" width="14.7109375" style="4" customWidth="1"/>
    <col min="5387" max="5388" width="11.42578125" style="4" customWidth="1"/>
    <col min="5389" max="5389" width="18.7109375" style="4" customWidth="1"/>
    <col min="5390" max="5390" width="16.28515625" style="4" bestFit="1" customWidth="1"/>
    <col min="5391" max="5391" width="19" style="4" bestFit="1" customWidth="1"/>
    <col min="5392" max="5392" width="14.7109375" style="4" customWidth="1"/>
    <col min="5393" max="5393" width="18.28515625" style="4" customWidth="1"/>
    <col min="5394" max="5394" width="17" style="4" customWidth="1"/>
    <col min="5395" max="5396" width="50.7109375" style="4" customWidth="1"/>
    <col min="5397" max="5397" width="19.42578125" style="4" bestFit="1" customWidth="1"/>
    <col min="5398" max="5398" width="19.85546875" style="4" customWidth="1"/>
    <col min="5399" max="5399" width="9.7109375" style="4" customWidth="1"/>
    <col min="5400" max="5401" width="15.7109375" style="4" customWidth="1"/>
    <col min="5402" max="5402" width="9.7109375" style="4" customWidth="1"/>
    <col min="5403" max="5404" width="15.7109375" style="4" customWidth="1"/>
    <col min="5405" max="5405" width="9.7109375" style="4" customWidth="1"/>
    <col min="5406" max="5407" width="15.7109375" style="4" customWidth="1"/>
    <col min="5408" max="5408" width="9.7109375" style="4" customWidth="1"/>
    <col min="5409" max="5410" width="15.7109375" style="4" customWidth="1"/>
    <col min="5411" max="5411" width="9.7109375" style="4" customWidth="1"/>
    <col min="5412" max="5413" width="15.7109375" style="4" customWidth="1"/>
    <col min="5414" max="5414" width="9.7109375" style="4" customWidth="1"/>
    <col min="5415" max="5416" width="15.7109375" style="4" customWidth="1"/>
    <col min="5417" max="5417" width="9.7109375" style="4" customWidth="1"/>
    <col min="5418" max="5419" width="15.7109375" style="4" customWidth="1"/>
    <col min="5420" max="5420" width="9.7109375" style="4" customWidth="1"/>
    <col min="5421" max="5422" width="15.7109375" style="4" customWidth="1"/>
    <col min="5423" max="5423" width="9.7109375" style="4" customWidth="1"/>
    <col min="5424" max="5424" width="11.42578125" style="4" customWidth="1"/>
    <col min="5425" max="5632" width="11.42578125" style="4" hidden="1"/>
    <col min="5633" max="5634" width="8" style="4" customWidth="1"/>
    <col min="5635" max="5635" width="10.140625" style="4" customWidth="1"/>
    <col min="5636" max="5636" width="27.7109375" style="4" customWidth="1"/>
    <col min="5637" max="5637" width="7.5703125" style="4" bestFit="1" customWidth="1"/>
    <col min="5638" max="5638" width="33.7109375" style="4" customWidth="1"/>
    <col min="5639" max="5639" width="11.42578125" style="4" customWidth="1"/>
    <col min="5640" max="5640" width="9" style="4" customWidth="1"/>
    <col min="5641" max="5641" width="10.28515625" style="4" customWidth="1"/>
    <col min="5642" max="5642" width="14.7109375" style="4" customWidth="1"/>
    <col min="5643" max="5644" width="11.42578125" style="4" customWidth="1"/>
    <col min="5645" max="5645" width="18.7109375" style="4" customWidth="1"/>
    <col min="5646" max="5646" width="16.28515625" style="4" bestFit="1" customWidth="1"/>
    <col min="5647" max="5647" width="19" style="4" bestFit="1" customWidth="1"/>
    <col min="5648" max="5648" width="14.7109375" style="4" customWidth="1"/>
    <col min="5649" max="5649" width="18.28515625" style="4" customWidth="1"/>
    <col min="5650" max="5650" width="17" style="4" customWidth="1"/>
    <col min="5651" max="5652" width="50.7109375" style="4" customWidth="1"/>
    <col min="5653" max="5653" width="19.42578125" style="4" bestFit="1" customWidth="1"/>
    <col min="5654" max="5654" width="19.85546875" style="4" customWidth="1"/>
    <col min="5655" max="5655" width="9.7109375" style="4" customWidth="1"/>
    <col min="5656" max="5657" width="15.7109375" style="4" customWidth="1"/>
    <col min="5658" max="5658" width="9.7109375" style="4" customWidth="1"/>
    <col min="5659" max="5660" width="15.7109375" style="4" customWidth="1"/>
    <col min="5661" max="5661" width="9.7109375" style="4" customWidth="1"/>
    <col min="5662" max="5663" width="15.7109375" style="4" customWidth="1"/>
    <col min="5664" max="5664" width="9.7109375" style="4" customWidth="1"/>
    <col min="5665" max="5666" width="15.7109375" style="4" customWidth="1"/>
    <col min="5667" max="5667" width="9.7109375" style="4" customWidth="1"/>
    <col min="5668" max="5669" width="15.7109375" style="4" customWidth="1"/>
    <col min="5670" max="5670" width="9.7109375" style="4" customWidth="1"/>
    <col min="5671" max="5672" width="15.7109375" style="4" customWidth="1"/>
    <col min="5673" max="5673" width="9.7109375" style="4" customWidth="1"/>
    <col min="5674" max="5675" width="15.7109375" style="4" customWidth="1"/>
    <col min="5676" max="5676" width="9.7109375" style="4" customWidth="1"/>
    <col min="5677" max="5678" width="15.7109375" style="4" customWidth="1"/>
    <col min="5679" max="5679" width="9.7109375" style="4" customWidth="1"/>
    <col min="5680" max="5680" width="11.42578125" style="4" customWidth="1"/>
    <col min="5681" max="5888" width="11.42578125" style="4" hidden="1"/>
    <col min="5889" max="5890" width="8" style="4" customWidth="1"/>
    <col min="5891" max="5891" width="10.140625" style="4" customWidth="1"/>
    <col min="5892" max="5892" width="27.7109375" style="4" customWidth="1"/>
    <col min="5893" max="5893" width="7.5703125" style="4" bestFit="1" customWidth="1"/>
    <col min="5894" max="5894" width="33.7109375" style="4" customWidth="1"/>
    <col min="5895" max="5895" width="11.42578125" style="4" customWidth="1"/>
    <col min="5896" max="5896" width="9" style="4" customWidth="1"/>
    <col min="5897" max="5897" width="10.28515625" style="4" customWidth="1"/>
    <col min="5898" max="5898" width="14.7109375" style="4" customWidth="1"/>
    <col min="5899" max="5900" width="11.42578125" style="4" customWidth="1"/>
    <col min="5901" max="5901" width="18.7109375" style="4" customWidth="1"/>
    <col min="5902" max="5902" width="16.28515625" style="4" bestFit="1" customWidth="1"/>
    <col min="5903" max="5903" width="19" style="4" bestFit="1" customWidth="1"/>
    <col min="5904" max="5904" width="14.7109375" style="4" customWidth="1"/>
    <col min="5905" max="5905" width="18.28515625" style="4" customWidth="1"/>
    <col min="5906" max="5906" width="17" style="4" customWidth="1"/>
    <col min="5907" max="5908" width="50.7109375" style="4" customWidth="1"/>
    <col min="5909" max="5909" width="19.42578125" style="4" bestFit="1" customWidth="1"/>
    <col min="5910" max="5910" width="19.85546875" style="4" customWidth="1"/>
    <col min="5911" max="5911" width="9.7109375" style="4" customWidth="1"/>
    <col min="5912" max="5913" width="15.7109375" style="4" customWidth="1"/>
    <col min="5914" max="5914" width="9.7109375" style="4" customWidth="1"/>
    <col min="5915" max="5916" width="15.7109375" style="4" customWidth="1"/>
    <col min="5917" max="5917" width="9.7109375" style="4" customWidth="1"/>
    <col min="5918" max="5919" width="15.7109375" style="4" customWidth="1"/>
    <col min="5920" max="5920" width="9.7109375" style="4" customWidth="1"/>
    <col min="5921" max="5922" width="15.7109375" style="4" customWidth="1"/>
    <col min="5923" max="5923" width="9.7109375" style="4" customWidth="1"/>
    <col min="5924" max="5925" width="15.7109375" style="4" customWidth="1"/>
    <col min="5926" max="5926" width="9.7109375" style="4" customWidth="1"/>
    <col min="5927" max="5928" width="15.7109375" style="4" customWidth="1"/>
    <col min="5929" max="5929" width="9.7109375" style="4" customWidth="1"/>
    <col min="5930" max="5931" width="15.7109375" style="4" customWidth="1"/>
    <col min="5932" max="5932" width="9.7109375" style="4" customWidth="1"/>
    <col min="5933" max="5934" width="15.7109375" style="4" customWidth="1"/>
    <col min="5935" max="5935" width="9.7109375" style="4" customWidth="1"/>
    <col min="5936" max="5936" width="11.42578125" style="4" customWidth="1"/>
    <col min="5937" max="6144" width="11.42578125" style="4" hidden="1"/>
    <col min="6145" max="6146" width="8" style="4" customWidth="1"/>
    <col min="6147" max="6147" width="10.140625" style="4" customWidth="1"/>
    <col min="6148" max="6148" width="27.7109375" style="4" customWidth="1"/>
    <col min="6149" max="6149" width="7.5703125" style="4" bestFit="1" customWidth="1"/>
    <col min="6150" max="6150" width="33.7109375" style="4" customWidth="1"/>
    <col min="6151" max="6151" width="11.42578125" style="4" customWidth="1"/>
    <col min="6152" max="6152" width="9" style="4" customWidth="1"/>
    <col min="6153" max="6153" width="10.28515625" style="4" customWidth="1"/>
    <col min="6154" max="6154" width="14.7109375" style="4" customWidth="1"/>
    <col min="6155" max="6156" width="11.42578125" style="4" customWidth="1"/>
    <col min="6157" max="6157" width="18.7109375" style="4" customWidth="1"/>
    <col min="6158" max="6158" width="16.28515625" style="4" bestFit="1" customWidth="1"/>
    <col min="6159" max="6159" width="19" style="4" bestFit="1" customWidth="1"/>
    <col min="6160" max="6160" width="14.7109375" style="4" customWidth="1"/>
    <col min="6161" max="6161" width="18.28515625" style="4" customWidth="1"/>
    <col min="6162" max="6162" width="17" style="4" customWidth="1"/>
    <col min="6163" max="6164" width="50.7109375" style="4" customWidth="1"/>
    <col min="6165" max="6165" width="19.42578125" style="4" bestFit="1" customWidth="1"/>
    <col min="6166" max="6166" width="19.85546875" style="4" customWidth="1"/>
    <col min="6167" max="6167" width="9.7109375" style="4" customWidth="1"/>
    <col min="6168" max="6169" width="15.7109375" style="4" customWidth="1"/>
    <col min="6170" max="6170" width="9.7109375" style="4" customWidth="1"/>
    <col min="6171" max="6172" width="15.7109375" style="4" customWidth="1"/>
    <col min="6173" max="6173" width="9.7109375" style="4" customWidth="1"/>
    <col min="6174" max="6175" width="15.7109375" style="4" customWidth="1"/>
    <col min="6176" max="6176" width="9.7109375" style="4" customWidth="1"/>
    <col min="6177" max="6178" width="15.7109375" style="4" customWidth="1"/>
    <col min="6179" max="6179" width="9.7109375" style="4" customWidth="1"/>
    <col min="6180" max="6181" width="15.7109375" style="4" customWidth="1"/>
    <col min="6182" max="6182" width="9.7109375" style="4" customWidth="1"/>
    <col min="6183" max="6184" width="15.7109375" style="4" customWidth="1"/>
    <col min="6185" max="6185" width="9.7109375" style="4" customWidth="1"/>
    <col min="6186" max="6187" width="15.7109375" style="4" customWidth="1"/>
    <col min="6188" max="6188" width="9.7109375" style="4" customWidth="1"/>
    <col min="6189" max="6190" width="15.7109375" style="4" customWidth="1"/>
    <col min="6191" max="6191" width="9.7109375" style="4" customWidth="1"/>
    <col min="6192" max="6192" width="11.42578125" style="4" customWidth="1"/>
    <col min="6193" max="6400" width="11.42578125" style="4" hidden="1"/>
    <col min="6401" max="6402" width="8" style="4" customWidth="1"/>
    <col min="6403" max="6403" width="10.140625" style="4" customWidth="1"/>
    <col min="6404" max="6404" width="27.7109375" style="4" customWidth="1"/>
    <col min="6405" max="6405" width="7.5703125" style="4" bestFit="1" customWidth="1"/>
    <col min="6406" max="6406" width="33.7109375" style="4" customWidth="1"/>
    <col min="6407" max="6407" width="11.42578125" style="4" customWidth="1"/>
    <col min="6408" max="6408" width="9" style="4" customWidth="1"/>
    <col min="6409" max="6409" width="10.28515625" style="4" customWidth="1"/>
    <col min="6410" max="6410" width="14.7109375" style="4" customWidth="1"/>
    <col min="6411" max="6412" width="11.42578125" style="4" customWidth="1"/>
    <col min="6413" max="6413" width="18.7109375" style="4" customWidth="1"/>
    <col min="6414" max="6414" width="16.28515625" style="4" bestFit="1" customWidth="1"/>
    <col min="6415" max="6415" width="19" style="4" bestFit="1" customWidth="1"/>
    <col min="6416" max="6416" width="14.7109375" style="4" customWidth="1"/>
    <col min="6417" max="6417" width="18.28515625" style="4" customWidth="1"/>
    <col min="6418" max="6418" width="17" style="4" customWidth="1"/>
    <col min="6419" max="6420" width="50.7109375" style="4" customWidth="1"/>
    <col min="6421" max="6421" width="19.42578125" style="4" bestFit="1" customWidth="1"/>
    <col min="6422" max="6422" width="19.85546875" style="4" customWidth="1"/>
    <col min="6423" max="6423" width="9.7109375" style="4" customWidth="1"/>
    <col min="6424" max="6425" width="15.7109375" style="4" customWidth="1"/>
    <col min="6426" max="6426" width="9.7109375" style="4" customWidth="1"/>
    <col min="6427" max="6428" width="15.7109375" style="4" customWidth="1"/>
    <col min="6429" max="6429" width="9.7109375" style="4" customWidth="1"/>
    <col min="6430" max="6431" width="15.7109375" style="4" customWidth="1"/>
    <col min="6432" max="6432" width="9.7109375" style="4" customWidth="1"/>
    <col min="6433" max="6434" width="15.7109375" style="4" customWidth="1"/>
    <col min="6435" max="6435" width="9.7109375" style="4" customWidth="1"/>
    <col min="6436" max="6437" width="15.7109375" style="4" customWidth="1"/>
    <col min="6438" max="6438" width="9.7109375" style="4" customWidth="1"/>
    <col min="6439" max="6440" width="15.7109375" style="4" customWidth="1"/>
    <col min="6441" max="6441" width="9.7109375" style="4" customWidth="1"/>
    <col min="6442" max="6443" width="15.7109375" style="4" customWidth="1"/>
    <col min="6444" max="6444" width="9.7109375" style="4" customWidth="1"/>
    <col min="6445" max="6446" width="15.7109375" style="4" customWidth="1"/>
    <col min="6447" max="6447" width="9.7109375" style="4" customWidth="1"/>
    <col min="6448" max="6448" width="11.42578125" style="4" customWidth="1"/>
    <col min="6449" max="6656" width="11.42578125" style="4" hidden="1"/>
    <col min="6657" max="6658" width="8" style="4" customWidth="1"/>
    <col min="6659" max="6659" width="10.140625" style="4" customWidth="1"/>
    <col min="6660" max="6660" width="27.7109375" style="4" customWidth="1"/>
    <col min="6661" max="6661" width="7.5703125" style="4" bestFit="1" customWidth="1"/>
    <col min="6662" max="6662" width="33.7109375" style="4" customWidth="1"/>
    <col min="6663" max="6663" width="11.42578125" style="4" customWidth="1"/>
    <col min="6664" max="6664" width="9" style="4" customWidth="1"/>
    <col min="6665" max="6665" width="10.28515625" style="4" customWidth="1"/>
    <col min="6666" max="6666" width="14.7109375" style="4" customWidth="1"/>
    <col min="6667" max="6668" width="11.42578125" style="4" customWidth="1"/>
    <col min="6669" max="6669" width="18.7109375" style="4" customWidth="1"/>
    <col min="6670" max="6670" width="16.28515625" style="4" bestFit="1" customWidth="1"/>
    <col min="6671" max="6671" width="19" style="4" bestFit="1" customWidth="1"/>
    <col min="6672" max="6672" width="14.7109375" style="4" customWidth="1"/>
    <col min="6673" max="6673" width="18.28515625" style="4" customWidth="1"/>
    <col min="6674" max="6674" width="17" style="4" customWidth="1"/>
    <col min="6675" max="6676" width="50.7109375" style="4" customWidth="1"/>
    <col min="6677" max="6677" width="19.42578125" style="4" bestFit="1" customWidth="1"/>
    <col min="6678" max="6678" width="19.85546875" style="4" customWidth="1"/>
    <col min="6679" max="6679" width="9.7109375" style="4" customWidth="1"/>
    <col min="6680" max="6681" width="15.7109375" style="4" customWidth="1"/>
    <col min="6682" max="6682" width="9.7109375" style="4" customWidth="1"/>
    <col min="6683" max="6684" width="15.7109375" style="4" customWidth="1"/>
    <col min="6685" max="6685" width="9.7109375" style="4" customWidth="1"/>
    <col min="6686" max="6687" width="15.7109375" style="4" customWidth="1"/>
    <col min="6688" max="6688" width="9.7109375" style="4" customWidth="1"/>
    <col min="6689" max="6690" width="15.7109375" style="4" customWidth="1"/>
    <col min="6691" max="6691" width="9.7109375" style="4" customWidth="1"/>
    <col min="6692" max="6693" width="15.7109375" style="4" customWidth="1"/>
    <col min="6694" max="6694" width="9.7109375" style="4" customWidth="1"/>
    <col min="6695" max="6696" width="15.7109375" style="4" customWidth="1"/>
    <col min="6697" max="6697" width="9.7109375" style="4" customWidth="1"/>
    <col min="6698" max="6699" width="15.7109375" style="4" customWidth="1"/>
    <col min="6700" max="6700" width="9.7109375" style="4" customWidth="1"/>
    <col min="6701" max="6702" width="15.7109375" style="4" customWidth="1"/>
    <col min="6703" max="6703" width="9.7109375" style="4" customWidth="1"/>
    <col min="6704" max="6704" width="11.42578125" style="4" customWidth="1"/>
    <col min="6705" max="6912" width="11.42578125" style="4" hidden="1"/>
    <col min="6913" max="6914" width="8" style="4" customWidth="1"/>
    <col min="6915" max="6915" width="10.140625" style="4" customWidth="1"/>
    <col min="6916" max="6916" width="27.7109375" style="4" customWidth="1"/>
    <col min="6917" max="6917" width="7.5703125" style="4" bestFit="1" customWidth="1"/>
    <col min="6918" max="6918" width="33.7109375" style="4" customWidth="1"/>
    <col min="6919" max="6919" width="11.42578125" style="4" customWidth="1"/>
    <col min="6920" max="6920" width="9" style="4" customWidth="1"/>
    <col min="6921" max="6921" width="10.28515625" style="4" customWidth="1"/>
    <col min="6922" max="6922" width="14.7109375" style="4" customWidth="1"/>
    <col min="6923" max="6924" width="11.42578125" style="4" customWidth="1"/>
    <col min="6925" max="6925" width="18.7109375" style="4" customWidth="1"/>
    <col min="6926" max="6926" width="16.28515625" style="4" bestFit="1" customWidth="1"/>
    <col min="6927" max="6927" width="19" style="4" bestFit="1" customWidth="1"/>
    <col min="6928" max="6928" width="14.7109375" style="4" customWidth="1"/>
    <col min="6929" max="6929" width="18.28515625" style="4" customWidth="1"/>
    <col min="6930" max="6930" width="17" style="4" customWidth="1"/>
    <col min="6931" max="6932" width="50.7109375" style="4" customWidth="1"/>
    <col min="6933" max="6933" width="19.42578125" style="4" bestFit="1" customWidth="1"/>
    <col min="6934" max="6934" width="19.85546875" style="4" customWidth="1"/>
    <col min="6935" max="6935" width="9.7109375" style="4" customWidth="1"/>
    <col min="6936" max="6937" width="15.7109375" style="4" customWidth="1"/>
    <col min="6938" max="6938" width="9.7109375" style="4" customWidth="1"/>
    <col min="6939" max="6940" width="15.7109375" style="4" customWidth="1"/>
    <col min="6941" max="6941" width="9.7109375" style="4" customWidth="1"/>
    <col min="6942" max="6943" width="15.7109375" style="4" customWidth="1"/>
    <col min="6944" max="6944" width="9.7109375" style="4" customWidth="1"/>
    <col min="6945" max="6946" width="15.7109375" style="4" customWidth="1"/>
    <col min="6947" max="6947" width="9.7109375" style="4" customWidth="1"/>
    <col min="6948" max="6949" width="15.7109375" style="4" customWidth="1"/>
    <col min="6950" max="6950" width="9.7109375" style="4" customWidth="1"/>
    <col min="6951" max="6952" width="15.7109375" style="4" customWidth="1"/>
    <col min="6953" max="6953" width="9.7109375" style="4" customWidth="1"/>
    <col min="6954" max="6955" width="15.7109375" style="4" customWidth="1"/>
    <col min="6956" max="6956" width="9.7109375" style="4" customWidth="1"/>
    <col min="6957" max="6958" width="15.7109375" style="4" customWidth="1"/>
    <col min="6959" max="6959" width="9.7109375" style="4" customWidth="1"/>
    <col min="6960" max="6960" width="11.42578125" style="4" customWidth="1"/>
    <col min="6961" max="7168" width="11.42578125" style="4" hidden="1"/>
    <col min="7169" max="7170" width="8" style="4" customWidth="1"/>
    <col min="7171" max="7171" width="10.140625" style="4" customWidth="1"/>
    <col min="7172" max="7172" width="27.7109375" style="4" customWidth="1"/>
    <col min="7173" max="7173" width="7.5703125" style="4" bestFit="1" customWidth="1"/>
    <col min="7174" max="7174" width="33.7109375" style="4" customWidth="1"/>
    <col min="7175" max="7175" width="11.42578125" style="4" customWidth="1"/>
    <col min="7176" max="7176" width="9" style="4" customWidth="1"/>
    <col min="7177" max="7177" width="10.28515625" style="4" customWidth="1"/>
    <col min="7178" max="7178" width="14.7109375" style="4" customWidth="1"/>
    <col min="7179" max="7180" width="11.42578125" style="4" customWidth="1"/>
    <col min="7181" max="7181" width="18.7109375" style="4" customWidth="1"/>
    <col min="7182" max="7182" width="16.28515625" style="4" bestFit="1" customWidth="1"/>
    <col min="7183" max="7183" width="19" style="4" bestFit="1" customWidth="1"/>
    <col min="7184" max="7184" width="14.7109375" style="4" customWidth="1"/>
    <col min="7185" max="7185" width="18.28515625" style="4" customWidth="1"/>
    <col min="7186" max="7186" width="17" style="4" customWidth="1"/>
    <col min="7187" max="7188" width="50.7109375" style="4" customWidth="1"/>
    <col min="7189" max="7189" width="19.42578125" style="4" bestFit="1" customWidth="1"/>
    <col min="7190" max="7190" width="19.85546875" style="4" customWidth="1"/>
    <col min="7191" max="7191" width="9.7109375" style="4" customWidth="1"/>
    <col min="7192" max="7193" width="15.7109375" style="4" customWidth="1"/>
    <col min="7194" max="7194" width="9.7109375" style="4" customWidth="1"/>
    <col min="7195" max="7196" width="15.7109375" style="4" customWidth="1"/>
    <col min="7197" max="7197" width="9.7109375" style="4" customWidth="1"/>
    <col min="7198" max="7199" width="15.7109375" style="4" customWidth="1"/>
    <col min="7200" max="7200" width="9.7109375" style="4" customWidth="1"/>
    <col min="7201" max="7202" width="15.7109375" style="4" customWidth="1"/>
    <col min="7203" max="7203" width="9.7109375" style="4" customWidth="1"/>
    <col min="7204" max="7205" width="15.7109375" style="4" customWidth="1"/>
    <col min="7206" max="7206" width="9.7109375" style="4" customWidth="1"/>
    <col min="7207" max="7208" width="15.7109375" style="4" customWidth="1"/>
    <col min="7209" max="7209" width="9.7109375" style="4" customWidth="1"/>
    <col min="7210" max="7211" width="15.7109375" style="4" customWidth="1"/>
    <col min="7212" max="7212" width="9.7109375" style="4" customWidth="1"/>
    <col min="7213" max="7214" width="15.7109375" style="4" customWidth="1"/>
    <col min="7215" max="7215" width="9.7109375" style="4" customWidth="1"/>
    <col min="7216" max="7216" width="11.42578125" style="4" customWidth="1"/>
    <col min="7217" max="7424" width="11.42578125" style="4" hidden="1"/>
    <col min="7425" max="7426" width="8" style="4" customWidth="1"/>
    <col min="7427" max="7427" width="10.140625" style="4" customWidth="1"/>
    <col min="7428" max="7428" width="27.7109375" style="4" customWidth="1"/>
    <col min="7429" max="7429" width="7.5703125" style="4" bestFit="1" customWidth="1"/>
    <col min="7430" max="7430" width="33.7109375" style="4" customWidth="1"/>
    <col min="7431" max="7431" width="11.42578125" style="4" customWidth="1"/>
    <col min="7432" max="7432" width="9" style="4" customWidth="1"/>
    <col min="7433" max="7433" width="10.28515625" style="4" customWidth="1"/>
    <col min="7434" max="7434" width="14.7109375" style="4" customWidth="1"/>
    <col min="7435" max="7436" width="11.42578125" style="4" customWidth="1"/>
    <col min="7437" max="7437" width="18.7109375" style="4" customWidth="1"/>
    <col min="7438" max="7438" width="16.28515625" style="4" bestFit="1" customWidth="1"/>
    <col min="7439" max="7439" width="19" style="4" bestFit="1" customWidth="1"/>
    <col min="7440" max="7440" width="14.7109375" style="4" customWidth="1"/>
    <col min="7441" max="7441" width="18.28515625" style="4" customWidth="1"/>
    <col min="7442" max="7442" width="17" style="4" customWidth="1"/>
    <col min="7443" max="7444" width="50.7109375" style="4" customWidth="1"/>
    <col min="7445" max="7445" width="19.42578125" style="4" bestFit="1" customWidth="1"/>
    <col min="7446" max="7446" width="19.85546875" style="4" customWidth="1"/>
    <col min="7447" max="7447" width="9.7109375" style="4" customWidth="1"/>
    <col min="7448" max="7449" width="15.7109375" style="4" customWidth="1"/>
    <col min="7450" max="7450" width="9.7109375" style="4" customWidth="1"/>
    <col min="7451" max="7452" width="15.7109375" style="4" customWidth="1"/>
    <col min="7453" max="7453" width="9.7109375" style="4" customWidth="1"/>
    <col min="7454" max="7455" width="15.7109375" style="4" customWidth="1"/>
    <col min="7456" max="7456" width="9.7109375" style="4" customWidth="1"/>
    <col min="7457" max="7458" width="15.7109375" style="4" customWidth="1"/>
    <col min="7459" max="7459" width="9.7109375" style="4" customWidth="1"/>
    <col min="7460" max="7461" width="15.7109375" style="4" customWidth="1"/>
    <col min="7462" max="7462" width="9.7109375" style="4" customWidth="1"/>
    <col min="7463" max="7464" width="15.7109375" style="4" customWidth="1"/>
    <col min="7465" max="7465" width="9.7109375" style="4" customWidth="1"/>
    <col min="7466" max="7467" width="15.7109375" style="4" customWidth="1"/>
    <col min="7468" max="7468" width="9.7109375" style="4" customWidth="1"/>
    <col min="7469" max="7470" width="15.7109375" style="4" customWidth="1"/>
    <col min="7471" max="7471" width="9.7109375" style="4" customWidth="1"/>
    <col min="7472" max="7472" width="11.42578125" style="4" customWidth="1"/>
    <col min="7473" max="7680" width="11.42578125" style="4" hidden="1"/>
    <col min="7681" max="7682" width="8" style="4" customWidth="1"/>
    <col min="7683" max="7683" width="10.140625" style="4" customWidth="1"/>
    <col min="7684" max="7684" width="27.7109375" style="4" customWidth="1"/>
    <col min="7685" max="7685" width="7.5703125" style="4" bestFit="1" customWidth="1"/>
    <col min="7686" max="7686" width="33.7109375" style="4" customWidth="1"/>
    <col min="7687" max="7687" width="11.42578125" style="4" customWidth="1"/>
    <col min="7688" max="7688" width="9" style="4" customWidth="1"/>
    <col min="7689" max="7689" width="10.28515625" style="4" customWidth="1"/>
    <col min="7690" max="7690" width="14.7109375" style="4" customWidth="1"/>
    <col min="7691" max="7692" width="11.42578125" style="4" customWidth="1"/>
    <col min="7693" max="7693" width="18.7109375" style="4" customWidth="1"/>
    <col min="7694" max="7694" width="16.28515625" style="4" bestFit="1" customWidth="1"/>
    <col min="7695" max="7695" width="19" style="4" bestFit="1" customWidth="1"/>
    <col min="7696" max="7696" width="14.7109375" style="4" customWidth="1"/>
    <col min="7697" max="7697" width="18.28515625" style="4" customWidth="1"/>
    <col min="7698" max="7698" width="17" style="4" customWidth="1"/>
    <col min="7699" max="7700" width="50.7109375" style="4" customWidth="1"/>
    <col min="7701" max="7701" width="19.42578125" style="4" bestFit="1" customWidth="1"/>
    <col min="7702" max="7702" width="19.85546875" style="4" customWidth="1"/>
    <col min="7703" max="7703" width="9.7109375" style="4" customWidth="1"/>
    <col min="7704" max="7705" width="15.7109375" style="4" customWidth="1"/>
    <col min="7706" max="7706" width="9.7109375" style="4" customWidth="1"/>
    <col min="7707" max="7708" width="15.7109375" style="4" customWidth="1"/>
    <col min="7709" max="7709" width="9.7109375" style="4" customWidth="1"/>
    <col min="7710" max="7711" width="15.7109375" style="4" customWidth="1"/>
    <col min="7712" max="7712" width="9.7109375" style="4" customWidth="1"/>
    <col min="7713" max="7714" width="15.7109375" style="4" customWidth="1"/>
    <col min="7715" max="7715" width="9.7109375" style="4" customWidth="1"/>
    <col min="7716" max="7717" width="15.7109375" style="4" customWidth="1"/>
    <col min="7718" max="7718" width="9.7109375" style="4" customWidth="1"/>
    <col min="7719" max="7720" width="15.7109375" style="4" customWidth="1"/>
    <col min="7721" max="7721" width="9.7109375" style="4" customWidth="1"/>
    <col min="7722" max="7723" width="15.7109375" style="4" customWidth="1"/>
    <col min="7724" max="7724" width="9.7109375" style="4" customWidth="1"/>
    <col min="7725" max="7726" width="15.7109375" style="4" customWidth="1"/>
    <col min="7727" max="7727" width="9.7109375" style="4" customWidth="1"/>
    <col min="7728" max="7728" width="11.42578125" style="4" customWidth="1"/>
    <col min="7729" max="7936" width="11.42578125" style="4" hidden="1"/>
    <col min="7937" max="7938" width="8" style="4" customWidth="1"/>
    <col min="7939" max="7939" width="10.140625" style="4" customWidth="1"/>
    <col min="7940" max="7940" width="27.7109375" style="4" customWidth="1"/>
    <col min="7941" max="7941" width="7.5703125" style="4" bestFit="1" customWidth="1"/>
    <col min="7942" max="7942" width="33.7109375" style="4" customWidth="1"/>
    <col min="7943" max="7943" width="11.42578125" style="4" customWidth="1"/>
    <col min="7944" max="7944" width="9" style="4" customWidth="1"/>
    <col min="7945" max="7945" width="10.28515625" style="4" customWidth="1"/>
    <col min="7946" max="7946" width="14.7109375" style="4" customWidth="1"/>
    <col min="7947" max="7948" width="11.42578125" style="4" customWidth="1"/>
    <col min="7949" max="7949" width="18.7109375" style="4" customWidth="1"/>
    <col min="7950" max="7950" width="16.28515625" style="4" bestFit="1" customWidth="1"/>
    <col min="7951" max="7951" width="19" style="4" bestFit="1" customWidth="1"/>
    <col min="7952" max="7952" width="14.7109375" style="4" customWidth="1"/>
    <col min="7953" max="7953" width="18.28515625" style="4" customWidth="1"/>
    <col min="7954" max="7954" width="17" style="4" customWidth="1"/>
    <col min="7955" max="7956" width="50.7109375" style="4" customWidth="1"/>
    <col min="7957" max="7957" width="19.42578125" style="4" bestFit="1" customWidth="1"/>
    <col min="7958" max="7958" width="19.85546875" style="4" customWidth="1"/>
    <col min="7959" max="7959" width="9.7109375" style="4" customWidth="1"/>
    <col min="7960" max="7961" width="15.7109375" style="4" customWidth="1"/>
    <col min="7962" max="7962" width="9.7109375" style="4" customWidth="1"/>
    <col min="7963" max="7964" width="15.7109375" style="4" customWidth="1"/>
    <col min="7965" max="7965" width="9.7109375" style="4" customWidth="1"/>
    <col min="7966" max="7967" width="15.7109375" style="4" customWidth="1"/>
    <col min="7968" max="7968" width="9.7109375" style="4" customWidth="1"/>
    <col min="7969" max="7970" width="15.7109375" style="4" customWidth="1"/>
    <col min="7971" max="7971" width="9.7109375" style="4" customWidth="1"/>
    <col min="7972" max="7973" width="15.7109375" style="4" customWidth="1"/>
    <col min="7974" max="7974" width="9.7109375" style="4" customWidth="1"/>
    <col min="7975" max="7976" width="15.7109375" style="4" customWidth="1"/>
    <col min="7977" max="7977" width="9.7109375" style="4" customWidth="1"/>
    <col min="7978" max="7979" width="15.7109375" style="4" customWidth="1"/>
    <col min="7980" max="7980" width="9.7109375" style="4" customWidth="1"/>
    <col min="7981" max="7982" width="15.7109375" style="4" customWidth="1"/>
    <col min="7983" max="7983" width="9.7109375" style="4" customWidth="1"/>
    <col min="7984" max="7984" width="11.42578125" style="4" customWidth="1"/>
    <col min="7985" max="8192" width="11.42578125" style="4" hidden="1"/>
    <col min="8193" max="8194" width="8" style="4" customWidth="1"/>
    <col min="8195" max="8195" width="10.140625" style="4" customWidth="1"/>
    <col min="8196" max="8196" width="27.7109375" style="4" customWidth="1"/>
    <col min="8197" max="8197" width="7.5703125" style="4" bestFit="1" customWidth="1"/>
    <col min="8198" max="8198" width="33.7109375" style="4" customWidth="1"/>
    <col min="8199" max="8199" width="11.42578125" style="4" customWidth="1"/>
    <col min="8200" max="8200" width="9" style="4" customWidth="1"/>
    <col min="8201" max="8201" width="10.28515625" style="4" customWidth="1"/>
    <col min="8202" max="8202" width="14.7109375" style="4" customWidth="1"/>
    <col min="8203" max="8204" width="11.42578125" style="4" customWidth="1"/>
    <col min="8205" max="8205" width="18.7109375" style="4" customWidth="1"/>
    <col min="8206" max="8206" width="16.28515625" style="4" bestFit="1" customWidth="1"/>
    <col min="8207" max="8207" width="19" style="4" bestFit="1" customWidth="1"/>
    <col min="8208" max="8208" width="14.7109375" style="4" customWidth="1"/>
    <col min="8209" max="8209" width="18.28515625" style="4" customWidth="1"/>
    <col min="8210" max="8210" width="17" style="4" customWidth="1"/>
    <col min="8211" max="8212" width="50.7109375" style="4" customWidth="1"/>
    <col min="8213" max="8213" width="19.42578125" style="4" bestFit="1" customWidth="1"/>
    <col min="8214" max="8214" width="19.85546875" style="4" customWidth="1"/>
    <col min="8215" max="8215" width="9.7109375" style="4" customWidth="1"/>
    <col min="8216" max="8217" width="15.7109375" style="4" customWidth="1"/>
    <col min="8218" max="8218" width="9.7109375" style="4" customWidth="1"/>
    <col min="8219" max="8220" width="15.7109375" style="4" customWidth="1"/>
    <col min="8221" max="8221" width="9.7109375" style="4" customWidth="1"/>
    <col min="8222" max="8223" width="15.7109375" style="4" customWidth="1"/>
    <col min="8224" max="8224" width="9.7109375" style="4" customWidth="1"/>
    <col min="8225" max="8226" width="15.7109375" style="4" customWidth="1"/>
    <col min="8227" max="8227" width="9.7109375" style="4" customWidth="1"/>
    <col min="8228" max="8229" width="15.7109375" style="4" customWidth="1"/>
    <col min="8230" max="8230" width="9.7109375" style="4" customWidth="1"/>
    <col min="8231" max="8232" width="15.7109375" style="4" customWidth="1"/>
    <col min="8233" max="8233" width="9.7109375" style="4" customWidth="1"/>
    <col min="8234" max="8235" width="15.7109375" style="4" customWidth="1"/>
    <col min="8236" max="8236" width="9.7109375" style="4" customWidth="1"/>
    <col min="8237" max="8238" width="15.7109375" style="4" customWidth="1"/>
    <col min="8239" max="8239" width="9.7109375" style="4" customWidth="1"/>
    <col min="8240" max="8240" width="11.42578125" style="4" customWidth="1"/>
    <col min="8241" max="8448" width="11.42578125" style="4" hidden="1"/>
    <col min="8449" max="8450" width="8" style="4" customWidth="1"/>
    <col min="8451" max="8451" width="10.140625" style="4" customWidth="1"/>
    <col min="8452" max="8452" width="27.7109375" style="4" customWidth="1"/>
    <col min="8453" max="8453" width="7.5703125" style="4" bestFit="1" customWidth="1"/>
    <col min="8454" max="8454" width="33.7109375" style="4" customWidth="1"/>
    <col min="8455" max="8455" width="11.42578125" style="4" customWidth="1"/>
    <col min="8456" max="8456" width="9" style="4" customWidth="1"/>
    <col min="8457" max="8457" width="10.28515625" style="4" customWidth="1"/>
    <col min="8458" max="8458" width="14.7109375" style="4" customWidth="1"/>
    <col min="8459" max="8460" width="11.42578125" style="4" customWidth="1"/>
    <col min="8461" max="8461" width="18.7109375" style="4" customWidth="1"/>
    <col min="8462" max="8462" width="16.28515625" style="4" bestFit="1" customWidth="1"/>
    <col min="8463" max="8463" width="19" style="4" bestFit="1" customWidth="1"/>
    <col min="8464" max="8464" width="14.7109375" style="4" customWidth="1"/>
    <col min="8465" max="8465" width="18.28515625" style="4" customWidth="1"/>
    <col min="8466" max="8466" width="17" style="4" customWidth="1"/>
    <col min="8467" max="8468" width="50.7109375" style="4" customWidth="1"/>
    <col min="8469" max="8469" width="19.42578125" style="4" bestFit="1" customWidth="1"/>
    <col min="8470" max="8470" width="19.85546875" style="4" customWidth="1"/>
    <col min="8471" max="8471" width="9.7109375" style="4" customWidth="1"/>
    <col min="8472" max="8473" width="15.7109375" style="4" customWidth="1"/>
    <col min="8474" max="8474" width="9.7109375" style="4" customWidth="1"/>
    <col min="8475" max="8476" width="15.7109375" style="4" customWidth="1"/>
    <col min="8477" max="8477" width="9.7109375" style="4" customWidth="1"/>
    <col min="8478" max="8479" width="15.7109375" style="4" customWidth="1"/>
    <col min="8480" max="8480" width="9.7109375" style="4" customWidth="1"/>
    <col min="8481" max="8482" width="15.7109375" style="4" customWidth="1"/>
    <col min="8483" max="8483" width="9.7109375" style="4" customWidth="1"/>
    <col min="8484" max="8485" width="15.7109375" style="4" customWidth="1"/>
    <col min="8486" max="8486" width="9.7109375" style="4" customWidth="1"/>
    <col min="8487" max="8488" width="15.7109375" style="4" customWidth="1"/>
    <col min="8489" max="8489" width="9.7109375" style="4" customWidth="1"/>
    <col min="8490" max="8491" width="15.7109375" style="4" customWidth="1"/>
    <col min="8492" max="8492" width="9.7109375" style="4" customWidth="1"/>
    <col min="8493" max="8494" width="15.7109375" style="4" customWidth="1"/>
    <col min="8495" max="8495" width="9.7109375" style="4" customWidth="1"/>
    <col min="8496" max="8496" width="11.42578125" style="4" customWidth="1"/>
    <col min="8497" max="8704" width="11.42578125" style="4" hidden="1"/>
    <col min="8705" max="8706" width="8" style="4" customWidth="1"/>
    <col min="8707" max="8707" width="10.140625" style="4" customWidth="1"/>
    <col min="8708" max="8708" width="27.7109375" style="4" customWidth="1"/>
    <col min="8709" max="8709" width="7.5703125" style="4" bestFit="1" customWidth="1"/>
    <col min="8710" max="8710" width="33.7109375" style="4" customWidth="1"/>
    <col min="8711" max="8711" width="11.42578125" style="4" customWidth="1"/>
    <col min="8712" max="8712" width="9" style="4" customWidth="1"/>
    <col min="8713" max="8713" width="10.28515625" style="4" customWidth="1"/>
    <col min="8714" max="8714" width="14.7109375" style="4" customWidth="1"/>
    <col min="8715" max="8716" width="11.42578125" style="4" customWidth="1"/>
    <col min="8717" max="8717" width="18.7109375" style="4" customWidth="1"/>
    <col min="8718" max="8718" width="16.28515625" style="4" bestFit="1" customWidth="1"/>
    <col min="8719" max="8719" width="19" style="4" bestFit="1" customWidth="1"/>
    <col min="8720" max="8720" width="14.7109375" style="4" customWidth="1"/>
    <col min="8721" max="8721" width="18.28515625" style="4" customWidth="1"/>
    <col min="8722" max="8722" width="17" style="4" customWidth="1"/>
    <col min="8723" max="8724" width="50.7109375" style="4" customWidth="1"/>
    <col min="8725" max="8725" width="19.42578125" style="4" bestFit="1" customWidth="1"/>
    <col min="8726" max="8726" width="19.85546875" style="4" customWidth="1"/>
    <col min="8727" max="8727" width="9.7109375" style="4" customWidth="1"/>
    <col min="8728" max="8729" width="15.7109375" style="4" customWidth="1"/>
    <col min="8730" max="8730" width="9.7109375" style="4" customWidth="1"/>
    <col min="8731" max="8732" width="15.7109375" style="4" customWidth="1"/>
    <col min="8733" max="8733" width="9.7109375" style="4" customWidth="1"/>
    <col min="8734" max="8735" width="15.7109375" style="4" customWidth="1"/>
    <col min="8736" max="8736" width="9.7109375" style="4" customWidth="1"/>
    <col min="8737" max="8738" width="15.7109375" style="4" customWidth="1"/>
    <col min="8739" max="8739" width="9.7109375" style="4" customWidth="1"/>
    <col min="8740" max="8741" width="15.7109375" style="4" customWidth="1"/>
    <col min="8742" max="8742" width="9.7109375" style="4" customWidth="1"/>
    <col min="8743" max="8744" width="15.7109375" style="4" customWidth="1"/>
    <col min="8745" max="8745" width="9.7109375" style="4" customWidth="1"/>
    <col min="8746" max="8747" width="15.7109375" style="4" customWidth="1"/>
    <col min="8748" max="8748" width="9.7109375" style="4" customWidth="1"/>
    <col min="8749" max="8750" width="15.7109375" style="4" customWidth="1"/>
    <col min="8751" max="8751" width="9.7109375" style="4" customWidth="1"/>
    <col min="8752" max="8752" width="11.42578125" style="4" customWidth="1"/>
    <col min="8753" max="8960" width="11.42578125" style="4" hidden="1"/>
    <col min="8961" max="8962" width="8" style="4" customWidth="1"/>
    <col min="8963" max="8963" width="10.140625" style="4" customWidth="1"/>
    <col min="8964" max="8964" width="27.7109375" style="4" customWidth="1"/>
    <col min="8965" max="8965" width="7.5703125" style="4" bestFit="1" customWidth="1"/>
    <col min="8966" max="8966" width="33.7109375" style="4" customWidth="1"/>
    <col min="8967" max="8967" width="11.42578125" style="4" customWidth="1"/>
    <col min="8968" max="8968" width="9" style="4" customWidth="1"/>
    <col min="8969" max="8969" width="10.28515625" style="4" customWidth="1"/>
    <col min="8970" max="8970" width="14.7109375" style="4" customWidth="1"/>
    <col min="8971" max="8972" width="11.42578125" style="4" customWidth="1"/>
    <col min="8973" max="8973" width="18.7109375" style="4" customWidth="1"/>
    <col min="8974" max="8974" width="16.28515625" style="4" bestFit="1" customWidth="1"/>
    <col min="8975" max="8975" width="19" style="4" bestFit="1" customWidth="1"/>
    <col min="8976" max="8976" width="14.7109375" style="4" customWidth="1"/>
    <col min="8977" max="8977" width="18.28515625" style="4" customWidth="1"/>
    <col min="8978" max="8978" width="17" style="4" customWidth="1"/>
    <col min="8979" max="8980" width="50.7109375" style="4" customWidth="1"/>
    <col min="8981" max="8981" width="19.42578125" style="4" bestFit="1" customWidth="1"/>
    <col min="8982" max="8982" width="19.85546875" style="4" customWidth="1"/>
    <col min="8983" max="8983" width="9.7109375" style="4" customWidth="1"/>
    <col min="8984" max="8985" width="15.7109375" style="4" customWidth="1"/>
    <col min="8986" max="8986" width="9.7109375" style="4" customWidth="1"/>
    <col min="8987" max="8988" width="15.7109375" style="4" customWidth="1"/>
    <col min="8989" max="8989" width="9.7109375" style="4" customWidth="1"/>
    <col min="8990" max="8991" width="15.7109375" style="4" customWidth="1"/>
    <col min="8992" max="8992" width="9.7109375" style="4" customWidth="1"/>
    <col min="8993" max="8994" width="15.7109375" style="4" customWidth="1"/>
    <col min="8995" max="8995" width="9.7109375" style="4" customWidth="1"/>
    <col min="8996" max="8997" width="15.7109375" style="4" customWidth="1"/>
    <col min="8998" max="8998" width="9.7109375" style="4" customWidth="1"/>
    <col min="8999" max="9000" width="15.7109375" style="4" customWidth="1"/>
    <col min="9001" max="9001" width="9.7109375" style="4" customWidth="1"/>
    <col min="9002" max="9003" width="15.7109375" style="4" customWidth="1"/>
    <col min="9004" max="9004" width="9.7109375" style="4" customWidth="1"/>
    <col min="9005" max="9006" width="15.7109375" style="4" customWidth="1"/>
    <col min="9007" max="9007" width="9.7109375" style="4" customWidth="1"/>
    <col min="9008" max="9008" width="11.42578125" style="4" customWidth="1"/>
    <col min="9009" max="9216" width="11.42578125" style="4" hidden="1"/>
    <col min="9217" max="9218" width="8" style="4" customWidth="1"/>
    <col min="9219" max="9219" width="10.140625" style="4" customWidth="1"/>
    <col min="9220" max="9220" width="27.7109375" style="4" customWidth="1"/>
    <col min="9221" max="9221" width="7.5703125" style="4" bestFit="1" customWidth="1"/>
    <col min="9222" max="9222" width="33.7109375" style="4" customWidth="1"/>
    <col min="9223" max="9223" width="11.42578125" style="4" customWidth="1"/>
    <col min="9224" max="9224" width="9" style="4" customWidth="1"/>
    <col min="9225" max="9225" width="10.28515625" style="4" customWidth="1"/>
    <col min="9226" max="9226" width="14.7109375" style="4" customWidth="1"/>
    <col min="9227" max="9228" width="11.42578125" style="4" customWidth="1"/>
    <col min="9229" max="9229" width="18.7109375" style="4" customWidth="1"/>
    <col min="9230" max="9230" width="16.28515625" style="4" bestFit="1" customWidth="1"/>
    <col min="9231" max="9231" width="19" style="4" bestFit="1" customWidth="1"/>
    <col min="9232" max="9232" width="14.7109375" style="4" customWidth="1"/>
    <col min="9233" max="9233" width="18.28515625" style="4" customWidth="1"/>
    <col min="9234" max="9234" width="17" style="4" customWidth="1"/>
    <col min="9235" max="9236" width="50.7109375" style="4" customWidth="1"/>
    <col min="9237" max="9237" width="19.42578125" style="4" bestFit="1" customWidth="1"/>
    <col min="9238" max="9238" width="19.85546875" style="4" customWidth="1"/>
    <col min="9239" max="9239" width="9.7109375" style="4" customWidth="1"/>
    <col min="9240" max="9241" width="15.7109375" style="4" customWidth="1"/>
    <col min="9242" max="9242" width="9.7109375" style="4" customWidth="1"/>
    <col min="9243" max="9244" width="15.7109375" style="4" customWidth="1"/>
    <col min="9245" max="9245" width="9.7109375" style="4" customWidth="1"/>
    <col min="9246" max="9247" width="15.7109375" style="4" customWidth="1"/>
    <col min="9248" max="9248" width="9.7109375" style="4" customWidth="1"/>
    <col min="9249" max="9250" width="15.7109375" style="4" customWidth="1"/>
    <col min="9251" max="9251" width="9.7109375" style="4" customWidth="1"/>
    <col min="9252" max="9253" width="15.7109375" style="4" customWidth="1"/>
    <col min="9254" max="9254" width="9.7109375" style="4" customWidth="1"/>
    <col min="9255" max="9256" width="15.7109375" style="4" customWidth="1"/>
    <col min="9257" max="9257" width="9.7109375" style="4" customWidth="1"/>
    <col min="9258" max="9259" width="15.7109375" style="4" customWidth="1"/>
    <col min="9260" max="9260" width="9.7109375" style="4" customWidth="1"/>
    <col min="9261" max="9262" width="15.7109375" style="4" customWidth="1"/>
    <col min="9263" max="9263" width="9.7109375" style="4" customWidth="1"/>
    <col min="9264" max="9264" width="11.42578125" style="4" customWidth="1"/>
    <col min="9265" max="9472" width="11.42578125" style="4" hidden="1"/>
    <col min="9473" max="9474" width="8" style="4" customWidth="1"/>
    <col min="9475" max="9475" width="10.140625" style="4" customWidth="1"/>
    <col min="9476" max="9476" width="27.7109375" style="4" customWidth="1"/>
    <col min="9477" max="9477" width="7.5703125" style="4" bestFit="1" customWidth="1"/>
    <col min="9478" max="9478" width="33.7109375" style="4" customWidth="1"/>
    <col min="9479" max="9479" width="11.42578125" style="4" customWidth="1"/>
    <col min="9480" max="9480" width="9" style="4" customWidth="1"/>
    <col min="9481" max="9481" width="10.28515625" style="4" customWidth="1"/>
    <col min="9482" max="9482" width="14.7109375" style="4" customWidth="1"/>
    <col min="9483" max="9484" width="11.42578125" style="4" customWidth="1"/>
    <col min="9485" max="9485" width="18.7109375" style="4" customWidth="1"/>
    <col min="9486" max="9486" width="16.28515625" style="4" bestFit="1" customWidth="1"/>
    <col min="9487" max="9487" width="19" style="4" bestFit="1" customWidth="1"/>
    <col min="9488" max="9488" width="14.7109375" style="4" customWidth="1"/>
    <col min="9489" max="9489" width="18.28515625" style="4" customWidth="1"/>
    <col min="9490" max="9490" width="17" style="4" customWidth="1"/>
    <col min="9491" max="9492" width="50.7109375" style="4" customWidth="1"/>
    <col min="9493" max="9493" width="19.42578125" style="4" bestFit="1" customWidth="1"/>
    <col min="9494" max="9494" width="19.85546875" style="4" customWidth="1"/>
    <col min="9495" max="9495" width="9.7109375" style="4" customWidth="1"/>
    <col min="9496" max="9497" width="15.7109375" style="4" customWidth="1"/>
    <col min="9498" max="9498" width="9.7109375" style="4" customWidth="1"/>
    <col min="9499" max="9500" width="15.7109375" style="4" customWidth="1"/>
    <col min="9501" max="9501" width="9.7109375" style="4" customWidth="1"/>
    <col min="9502" max="9503" width="15.7109375" style="4" customWidth="1"/>
    <col min="9504" max="9504" width="9.7109375" style="4" customWidth="1"/>
    <col min="9505" max="9506" width="15.7109375" style="4" customWidth="1"/>
    <col min="9507" max="9507" width="9.7109375" style="4" customWidth="1"/>
    <col min="9508" max="9509" width="15.7109375" style="4" customWidth="1"/>
    <col min="9510" max="9510" width="9.7109375" style="4" customWidth="1"/>
    <col min="9511" max="9512" width="15.7109375" style="4" customWidth="1"/>
    <col min="9513" max="9513" width="9.7109375" style="4" customWidth="1"/>
    <col min="9514" max="9515" width="15.7109375" style="4" customWidth="1"/>
    <col min="9516" max="9516" width="9.7109375" style="4" customWidth="1"/>
    <col min="9517" max="9518" width="15.7109375" style="4" customWidth="1"/>
    <col min="9519" max="9519" width="9.7109375" style="4" customWidth="1"/>
    <col min="9520" max="9520" width="11.42578125" style="4" customWidth="1"/>
    <col min="9521" max="9728" width="11.42578125" style="4" hidden="1"/>
    <col min="9729" max="9730" width="8" style="4" customWidth="1"/>
    <col min="9731" max="9731" width="10.140625" style="4" customWidth="1"/>
    <col min="9732" max="9732" width="27.7109375" style="4" customWidth="1"/>
    <col min="9733" max="9733" width="7.5703125" style="4" bestFit="1" customWidth="1"/>
    <col min="9734" max="9734" width="33.7109375" style="4" customWidth="1"/>
    <col min="9735" max="9735" width="11.42578125" style="4" customWidth="1"/>
    <col min="9736" max="9736" width="9" style="4" customWidth="1"/>
    <col min="9737" max="9737" width="10.28515625" style="4" customWidth="1"/>
    <col min="9738" max="9738" width="14.7109375" style="4" customWidth="1"/>
    <col min="9739" max="9740" width="11.42578125" style="4" customWidth="1"/>
    <col min="9741" max="9741" width="18.7109375" style="4" customWidth="1"/>
    <col min="9742" max="9742" width="16.28515625" style="4" bestFit="1" customWidth="1"/>
    <col min="9743" max="9743" width="19" style="4" bestFit="1" customWidth="1"/>
    <col min="9744" max="9744" width="14.7109375" style="4" customWidth="1"/>
    <col min="9745" max="9745" width="18.28515625" style="4" customWidth="1"/>
    <col min="9746" max="9746" width="17" style="4" customWidth="1"/>
    <col min="9747" max="9748" width="50.7109375" style="4" customWidth="1"/>
    <col min="9749" max="9749" width="19.42578125" style="4" bestFit="1" customWidth="1"/>
    <col min="9750" max="9750" width="19.85546875" style="4" customWidth="1"/>
    <col min="9751" max="9751" width="9.7109375" style="4" customWidth="1"/>
    <col min="9752" max="9753" width="15.7109375" style="4" customWidth="1"/>
    <col min="9754" max="9754" width="9.7109375" style="4" customWidth="1"/>
    <col min="9755" max="9756" width="15.7109375" style="4" customWidth="1"/>
    <col min="9757" max="9757" width="9.7109375" style="4" customWidth="1"/>
    <col min="9758" max="9759" width="15.7109375" style="4" customWidth="1"/>
    <col min="9760" max="9760" width="9.7109375" style="4" customWidth="1"/>
    <col min="9761" max="9762" width="15.7109375" style="4" customWidth="1"/>
    <col min="9763" max="9763" width="9.7109375" style="4" customWidth="1"/>
    <col min="9764" max="9765" width="15.7109375" style="4" customWidth="1"/>
    <col min="9766" max="9766" width="9.7109375" style="4" customWidth="1"/>
    <col min="9767" max="9768" width="15.7109375" style="4" customWidth="1"/>
    <col min="9769" max="9769" width="9.7109375" style="4" customWidth="1"/>
    <col min="9770" max="9771" width="15.7109375" style="4" customWidth="1"/>
    <col min="9772" max="9772" width="9.7109375" style="4" customWidth="1"/>
    <col min="9773" max="9774" width="15.7109375" style="4" customWidth="1"/>
    <col min="9775" max="9775" width="9.7109375" style="4" customWidth="1"/>
    <col min="9776" max="9776" width="11.42578125" style="4" customWidth="1"/>
    <col min="9777" max="9984" width="11.42578125" style="4" hidden="1"/>
    <col min="9985" max="9986" width="8" style="4" customWidth="1"/>
    <col min="9987" max="9987" width="10.140625" style="4" customWidth="1"/>
    <col min="9988" max="9988" width="27.7109375" style="4" customWidth="1"/>
    <col min="9989" max="9989" width="7.5703125" style="4" bestFit="1" customWidth="1"/>
    <col min="9990" max="9990" width="33.7109375" style="4" customWidth="1"/>
    <col min="9991" max="9991" width="11.42578125" style="4" customWidth="1"/>
    <col min="9992" max="9992" width="9" style="4" customWidth="1"/>
    <col min="9993" max="9993" width="10.28515625" style="4" customWidth="1"/>
    <col min="9994" max="9994" width="14.7109375" style="4" customWidth="1"/>
    <col min="9995" max="9996" width="11.42578125" style="4" customWidth="1"/>
    <col min="9997" max="9997" width="18.7109375" style="4" customWidth="1"/>
    <col min="9998" max="9998" width="16.28515625" style="4" bestFit="1" customWidth="1"/>
    <col min="9999" max="9999" width="19" style="4" bestFit="1" customWidth="1"/>
    <col min="10000" max="10000" width="14.7109375" style="4" customWidth="1"/>
    <col min="10001" max="10001" width="18.28515625" style="4" customWidth="1"/>
    <col min="10002" max="10002" width="17" style="4" customWidth="1"/>
    <col min="10003" max="10004" width="50.7109375" style="4" customWidth="1"/>
    <col min="10005" max="10005" width="19.42578125" style="4" bestFit="1" customWidth="1"/>
    <col min="10006" max="10006" width="19.85546875" style="4" customWidth="1"/>
    <col min="10007" max="10007" width="9.7109375" style="4" customWidth="1"/>
    <col min="10008" max="10009" width="15.7109375" style="4" customWidth="1"/>
    <col min="10010" max="10010" width="9.7109375" style="4" customWidth="1"/>
    <col min="10011" max="10012" width="15.7109375" style="4" customWidth="1"/>
    <col min="10013" max="10013" width="9.7109375" style="4" customWidth="1"/>
    <col min="10014" max="10015" width="15.7109375" style="4" customWidth="1"/>
    <col min="10016" max="10016" width="9.7109375" style="4" customWidth="1"/>
    <col min="10017" max="10018" width="15.7109375" style="4" customWidth="1"/>
    <col min="10019" max="10019" width="9.7109375" style="4" customWidth="1"/>
    <col min="10020" max="10021" width="15.7109375" style="4" customWidth="1"/>
    <col min="10022" max="10022" width="9.7109375" style="4" customWidth="1"/>
    <col min="10023" max="10024" width="15.7109375" style="4" customWidth="1"/>
    <col min="10025" max="10025" width="9.7109375" style="4" customWidth="1"/>
    <col min="10026" max="10027" width="15.7109375" style="4" customWidth="1"/>
    <col min="10028" max="10028" width="9.7109375" style="4" customWidth="1"/>
    <col min="10029" max="10030" width="15.7109375" style="4" customWidth="1"/>
    <col min="10031" max="10031" width="9.7109375" style="4" customWidth="1"/>
    <col min="10032" max="10032" width="11.42578125" style="4" customWidth="1"/>
    <col min="10033" max="10240" width="11.42578125" style="4" hidden="1"/>
    <col min="10241" max="10242" width="8" style="4" customWidth="1"/>
    <col min="10243" max="10243" width="10.140625" style="4" customWidth="1"/>
    <col min="10244" max="10244" width="27.7109375" style="4" customWidth="1"/>
    <col min="10245" max="10245" width="7.5703125" style="4" bestFit="1" customWidth="1"/>
    <col min="10246" max="10246" width="33.7109375" style="4" customWidth="1"/>
    <col min="10247" max="10247" width="11.42578125" style="4" customWidth="1"/>
    <col min="10248" max="10248" width="9" style="4" customWidth="1"/>
    <col min="10249" max="10249" width="10.28515625" style="4" customWidth="1"/>
    <col min="10250" max="10250" width="14.7109375" style="4" customWidth="1"/>
    <col min="10251" max="10252" width="11.42578125" style="4" customWidth="1"/>
    <col min="10253" max="10253" width="18.7109375" style="4" customWidth="1"/>
    <col min="10254" max="10254" width="16.28515625" style="4" bestFit="1" customWidth="1"/>
    <col min="10255" max="10255" width="19" style="4" bestFit="1" customWidth="1"/>
    <col min="10256" max="10256" width="14.7109375" style="4" customWidth="1"/>
    <col min="10257" max="10257" width="18.28515625" style="4" customWidth="1"/>
    <col min="10258" max="10258" width="17" style="4" customWidth="1"/>
    <col min="10259" max="10260" width="50.7109375" style="4" customWidth="1"/>
    <col min="10261" max="10261" width="19.42578125" style="4" bestFit="1" customWidth="1"/>
    <col min="10262" max="10262" width="19.85546875" style="4" customWidth="1"/>
    <col min="10263" max="10263" width="9.7109375" style="4" customWidth="1"/>
    <col min="10264" max="10265" width="15.7109375" style="4" customWidth="1"/>
    <col min="10266" max="10266" width="9.7109375" style="4" customWidth="1"/>
    <col min="10267" max="10268" width="15.7109375" style="4" customWidth="1"/>
    <col min="10269" max="10269" width="9.7109375" style="4" customWidth="1"/>
    <col min="10270" max="10271" width="15.7109375" style="4" customWidth="1"/>
    <col min="10272" max="10272" width="9.7109375" style="4" customWidth="1"/>
    <col min="10273" max="10274" width="15.7109375" style="4" customWidth="1"/>
    <col min="10275" max="10275" width="9.7109375" style="4" customWidth="1"/>
    <col min="10276" max="10277" width="15.7109375" style="4" customWidth="1"/>
    <col min="10278" max="10278" width="9.7109375" style="4" customWidth="1"/>
    <col min="10279" max="10280" width="15.7109375" style="4" customWidth="1"/>
    <col min="10281" max="10281" width="9.7109375" style="4" customWidth="1"/>
    <col min="10282" max="10283" width="15.7109375" style="4" customWidth="1"/>
    <col min="10284" max="10284" width="9.7109375" style="4" customWidth="1"/>
    <col min="10285" max="10286" width="15.7109375" style="4" customWidth="1"/>
    <col min="10287" max="10287" width="9.7109375" style="4" customWidth="1"/>
    <col min="10288" max="10288" width="11.42578125" style="4" customWidth="1"/>
    <col min="10289" max="10496" width="11.42578125" style="4" hidden="1"/>
    <col min="10497" max="10498" width="8" style="4" customWidth="1"/>
    <col min="10499" max="10499" width="10.140625" style="4" customWidth="1"/>
    <col min="10500" max="10500" width="27.7109375" style="4" customWidth="1"/>
    <col min="10501" max="10501" width="7.5703125" style="4" bestFit="1" customWidth="1"/>
    <col min="10502" max="10502" width="33.7109375" style="4" customWidth="1"/>
    <col min="10503" max="10503" width="11.42578125" style="4" customWidth="1"/>
    <col min="10504" max="10504" width="9" style="4" customWidth="1"/>
    <col min="10505" max="10505" width="10.28515625" style="4" customWidth="1"/>
    <col min="10506" max="10506" width="14.7109375" style="4" customWidth="1"/>
    <col min="10507" max="10508" width="11.42578125" style="4" customWidth="1"/>
    <col min="10509" max="10509" width="18.7109375" style="4" customWidth="1"/>
    <col min="10510" max="10510" width="16.28515625" style="4" bestFit="1" customWidth="1"/>
    <col min="10511" max="10511" width="19" style="4" bestFit="1" customWidth="1"/>
    <col min="10512" max="10512" width="14.7109375" style="4" customWidth="1"/>
    <col min="10513" max="10513" width="18.28515625" style="4" customWidth="1"/>
    <col min="10514" max="10514" width="17" style="4" customWidth="1"/>
    <col min="10515" max="10516" width="50.7109375" style="4" customWidth="1"/>
    <col min="10517" max="10517" width="19.42578125" style="4" bestFit="1" customWidth="1"/>
    <col min="10518" max="10518" width="19.85546875" style="4" customWidth="1"/>
    <col min="10519" max="10519" width="9.7109375" style="4" customWidth="1"/>
    <col min="10520" max="10521" width="15.7109375" style="4" customWidth="1"/>
    <col min="10522" max="10522" width="9.7109375" style="4" customWidth="1"/>
    <col min="10523" max="10524" width="15.7109375" style="4" customWidth="1"/>
    <col min="10525" max="10525" width="9.7109375" style="4" customWidth="1"/>
    <col min="10526" max="10527" width="15.7109375" style="4" customWidth="1"/>
    <col min="10528" max="10528" width="9.7109375" style="4" customWidth="1"/>
    <col min="10529" max="10530" width="15.7109375" style="4" customWidth="1"/>
    <col min="10531" max="10531" width="9.7109375" style="4" customWidth="1"/>
    <col min="10532" max="10533" width="15.7109375" style="4" customWidth="1"/>
    <col min="10534" max="10534" width="9.7109375" style="4" customWidth="1"/>
    <col min="10535" max="10536" width="15.7109375" style="4" customWidth="1"/>
    <col min="10537" max="10537" width="9.7109375" style="4" customWidth="1"/>
    <col min="10538" max="10539" width="15.7109375" style="4" customWidth="1"/>
    <col min="10540" max="10540" width="9.7109375" style="4" customWidth="1"/>
    <col min="10541" max="10542" width="15.7109375" style="4" customWidth="1"/>
    <col min="10543" max="10543" width="9.7109375" style="4" customWidth="1"/>
    <col min="10544" max="10544" width="11.42578125" style="4" customWidth="1"/>
    <col min="10545" max="10752" width="11.42578125" style="4" hidden="1"/>
    <col min="10753" max="10754" width="8" style="4" customWidth="1"/>
    <col min="10755" max="10755" width="10.140625" style="4" customWidth="1"/>
    <col min="10756" max="10756" width="27.7109375" style="4" customWidth="1"/>
    <col min="10757" max="10757" width="7.5703125" style="4" bestFit="1" customWidth="1"/>
    <col min="10758" max="10758" width="33.7109375" style="4" customWidth="1"/>
    <col min="10759" max="10759" width="11.42578125" style="4" customWidth="1"/>
    <col min="10760" max="10760" width="9" style="4" customWidth="1"/>
    <col min="10761" max="10761" width="10.28515625" style="4" customWidth="1"/>
    <col min="10762" max="10762" width="14.7109375" style="4" customWidth="1"/>
    <col min="10763" max="10764" width="11.42578125" style="4" customWidth="1"/>
    <col min="10765" max="10765" width="18.7109375" style="4" customWidth="1"/>
    <col min="10766" max="10766" width="16.28515625" style="4" bestFit="1" customWidth="1"/>
    <col min="10767" max="10767" width="19" style="4" bestFit="1" customWidth="1"/>
    <col min="10768" max="10768" width="14.7109375" style="4" customWidth="1"/>
    <col min="10769" max="10769" width="18.28515625" style="4" customWidth="1"/>
    <col min="10770" max="10770" width="17" style="4" customWidth="1"/>
    <col min="10771" max="10772" width="50.7109375" style="4" customWidth="1"/>
    <col min="10773" max="10773" width="19.42578125" style="4" bestFit="1" customWidth="1"/>
    <col min="10774" max="10774" width="19.85546875" style="4" customWidth="1"/>
    <col min="10775" max="10775" width="9.7109375" style="4" customWidth="1"/>
    <col min="10776" max="10777" width="15.7109375" style="4" customWidth="1"/>
    <col min="10778" max="10778" width="9.7109375" style="4" customWidth="1"/>
    <col min="10779" max="10780" width="15.7109375" style="4" customWidth="1"/>
    <col min="10781" max="10781" width="9.7109375" style="4" customWidth="1"/>
    <col min="10782" max="10783" width="15.7109375" style="4" customWidth="1"/>
    <col min="10784" max="10784" width="9.7109375" style="4" customWidth="1"/>
    <col min="10785" max="10786" width="15.7109375" style="4" customWidth="1"/>
    <col min="10787" max="10787" width="9.7109375" style="4" customWidth="1"/>
    <col min="10788" max="10789" width="15.7109375" style="4" customWidth="1"/>
    <col min="10790" max="10790" width="9.7109375" style="4" customWidth="1"/>
    <col min="10791" max="10792" width="15.7109375" style="4" customWidth="1"/>
    <col min="10793" max="10793" width="9.7109375" style="4" customWidth="1"/>
    <col min="10794" max="10795" width="15.7109375" style="4" customWidth="1"/>
    <col min="10796" max="10796" width="9.7109375" style="4" customWidth="1"/>
    <col min="10797" max="10798" width="15.7109375" style="4" customWidth="1"/>
    <col min="10799" max="10799" width="9.7109375" style="4" customWidth="1"/>
    <col min="10800" max="10800" width="11.42578125" style="4" customWidth="1"/>
    <col min="10801" max="11008" width="11.42578125" style="4" hidden="1"/>
    <col min="11009" max="11010" width="8" style="4" customWidth="1"/>
    <col min="11011" max="11011" width="10.140625" style="4" customWidth="1"/>
    <col min="11012" max="11012" width="27.7109375" style="4" customWidth="1"/>
    <col min="11013" max="11013" width="7.5703125" style="4" bestFit="1" customWidth="1"/>
    <col min="11014" max="11014" width="33.7109375" style="4" customWidth="1"/>
    <col min="11015" max="11015" width="11.42578125" style="4" customWidth="1"/>
    <col min="11016" max="11016" width="9" style="4" customWidth="1"/>
    <col min="11017" max="11017" width="10.28515625" style="4" customWidth="1"/>
    <col min="11018" max="11018" width="14.7109375" style="4" customWidth="1"/>
    <col min="11019" max="11020" width="11.42578125" style="4" customWidth="1"/>
    <col min="11021" max="11021" width="18.7109375" style="4" customWidth="1"/>
    <col min="11022" max="11022" width="16.28515625" style="4" bestFit="1" customWidth="1"/>
    <col min="11023" max="11023" width="19" style="4" bestFit="1" customWidth="1"/>
    <col min="11024" max="11024" width="14.7109375" style="4" customWidth="1"/>
    <col min="11025" max="11025" width="18.28515625" style="4" customWidth="1"/>
    <col min="11026" max="11026" width="17" style="4" customWidth="1"/>
    <col min="11027" max="11028" width="50.7109375" style="4" customWidth="1"/>
    <col min="11029" max="11029" width="19.42578125" style="4" bestFit="1" customWidth="1"/>
    <col min="11030" max="11030" width="19.85546875" style="4" customWidth="1"/>
    <col min="11031" max="11031" width="9.7109375" style="4" customWidth="1"/>
    <col min="11032" max="11033" width="15.7109375" style="4" customWidth="1"/>
    <col min="11034" max="11034" width="9.7109375" style="4" customWidth="1"/>
    <col min="11035" max="11036" width="15.7109375" style="4" customWidth="1"/>
    <col min="11037" max="11037" width="9.7109375" style="4" customWidth="1"/>
    <col min="11038" max="11039" width="15.7109375" style="4" customWidth="1"/>
    <col min="11040" max="11040" width="9.7109375" style="4" customWidth="1"/>
    <col min="11041" max="11042" width="15.7109375" style="4" customWidth="1"/>
    <col min="11043" max="11043" width="9.7109375" style="4" customWidth="1"/>
    <col min="11044" max="11045" width="15.7109375" style="4" customWidth="1"/>
    <col min="11046" max="11046" width="9.7109375" style="4" customWidth="1"/>
    <col min="11047" max="11048" width="15.7109375" style="4" customWidth="1"/>
    <col min="11049" max="11049" width="9.7109375" style="4" customWidth="1"/>
    <col min="11050" max="11051" width="15.7109375" style="4" customWidth="1"/>
    <col min="11052" max="11052" width="9.7109375" style="4" customWidth="1"/>
    <col min="11053" max="11054" width="15.7109375" style="4" customWidth="1"/>
    <col min="11055" max="11055" width="9.7109375" style="4" customWidth="1"/>
    <col min="11056" max="11056" width="11.42578125" style="4" customWidth="1"/>
    <col min="11057" max="11264" width="11.42578125" style="4" hidden="1"/>
    <col min="11265" max="11266" width="8" style="4" customWidth="1"/>
    <col min="11267" max="11267" width="10.140625" style="4" customWidth="1"/>
    <col min="11268" max="11268" width="27.7109375" style="4" customWidth="1"/>
    <col min="11269" max="11269" width="7.5703125" style="4" bestFit="1" customWidth="1"/>
    <col min="11270" max="11270" width="33.7109375" style="4" customWidth="1"/>
    <col min="11271" max="11271" width="11.42578125" style="4" customWidth="1"/>
    <col min="11272" max="11272" width="9" style="4" customWidth="1"/>
    <col min="11273" max="11273" width="10.28515625" style="4" customWidth="1"/>
    <col min="11274" max="11274" width="14.7109375" style="4" customWidth="1"/>
    <col min="11275" max="11276" width="11.42578125" style="4" customWidth="1"/>
    <col min="11277" max="11277" width="18.7109375" style="4" customWidth="1"/>
    <col min="11278" max="11278" width="16.28515625" style="4" bestFit="1" customWidth="1"/>
    <col min="11279" max="11279" width="19" style="4" bestFit="1" customWidth="1"/>
    <col min="11280" max="11280" width="14.7109375" style="4" customWidth="1"/>
    <col min="11281" max="11281" width="18.28515625" style="4" customWidth="1"/>
    <col min="11282" max="11282" width="17" style="4" customWidth="1"/>
    <col min="11283" max="11284" width="50.7109375" style="4" customWidth="1"/>
    <col min="11285" max="11285" width="19.42578125" style="4" bestFit="1" customWidth="1"/>
    <col min="11286" max="11286" width="19.85546875" style="4" customWidth="1"/>
    <col min="11287" max="11287" width="9.7109375" style="4" customWidth="1"/>
    <col min="11288" max="11289" width="15.7109375" style="4" customWidth="1"/>
    <col min="11290" max="11290" width="9.7109375" style="4" customWidth="1"/>
    <col min="11291" max="11292" width="15.7109375" style="4" customWidth="1"/>
    <col min="11293" max="11293" width="9.7109375" style="4" customWidth="1"/>
    <col min="11294" max="11295" width="15.7109375" style="4" customWidth="1"/>
    <col min="11296" max="11296" width="9.7109375" style="4" customWidth="1"/>
    <col min="11297" max="11298" width="15.7109375" style="4" customWidth="1"/>
    <col min="11299" max="11299" width="9.7109375" style="4" customWidth="1"/>
    <col min="11300" max="11301" width="15.7109375" style="4" customWidth="1"/>
    <col min="11302" max="11302" width="9.7109375" style="4" customWidth="1"/>
    <col min="11303" max="11304" width="15.7109375" style="4" customWidth="1"/>
    <col min="11305" max="11305" width="9.7109375" style="4" customWidth="1"/>
    <col min="11306" max="11307" width="15.7109375" style="4" customWidth="1"/>
    <col min="11308" max="11308" width="9.7109375" style="4" customWidth="1"/>
    <col min="11309" max="11310" width="15.7109375" style="4" customWidth="1"/>
    <col min="11311" max="11311" width="9.7109375" style="4" customWidth="1"/>
    <col min="11312" max="11312" width="11.42578125" style="4" customWidth="1"/>
    <col min="11313" max="11520" width="11.42578125" style="4" hidden="1"/>
    <col min="11521" max="11522" width="8" style="4" customWidth="1"/>
    <col min="11523" max="11523" width="10.140625" style="4" customWidth="1"/>
    <col min="11524" max="11524" width="27.7109375" style="4" customWidth="1"/>
    <col min="11525" max="11525" width="7.5703125" style="4" bestFit="1" customWidth="1"/>
    <col min="11526" max="11526" width="33.7109375" style="4" customWidth="1"/>
    <col min="11527" max="11527" width="11.42578125" style="4" customWidth="1"/>
    <col min="11528" max="11528" width="9" style="4" customWidth="1"/>
    <col min="11529" max="11529" width="10.28515625" style="4" customWidth="1"/>
    <col min="11530" max="11530" width="14.7109375" style="4" customWidth="1"/>
    <col min="11531" max="11532" width="11.42578125" style="4" customWidth="1"/>
    <col min="11533" max="11533" width="18.7109375" style="4" customWidth="1"/>
    <col min="11534" max="11534" width="16.28515625" style="4" bestFit="1" customWidth="1"/>
    <col min="11535" max="11535" width="19" style="4" bestFit="1" customWidth="1"/>
    <col min="11536" max="11536" width="14.7109375" style="4" customWidth="1"/>
    <col min="11537" max="11537" width="18.28515625" style="4" customWidth="1"/>
    <col min="11538" max="11538" width="17" style="4" customWidth="1"/>
    <col min="11539" max="11540" width="50.7109375" style="4" customWidth="1"/>
    <col min="11541" max="11541" width="19.42578125" style="4" bestFit="1" customWidth="1"/>
    <col min="11542" max="11542" width="19.85546875" style="4" customWidth="1"/>
    <col min="11543" max="11543" width="9.7109375" style="4" customWidth="1"/>
    <col min="11544" max="11545" width="15.7109375" style="4" customWidth="1"/>
    <col min="11546" max="11546" width="9.7109375" style="4" customWidth="1"/>
    <col min="11547" max="11548" width="15.7109375" style="4" customWidth="1"/>
    <col min="11549" max="11549" width="9.7109375" style="4" customWidth="1"/>
    <col min="11550" max="11551" width="15.7109375" style="4" customWidth="1"/>
    <col min="11552" max="11552" width="9.7109375" style="4" customWidth="1"/>
    <col min="11553" max="11554" width="15.7109375" style="4" customWidth="1"/>
    <col min="11555" max="11555" width="9.7109375" style="4" customWidth="1"/>
    <col min="11556" max="11557" width="15.7109375" style="4" customWidth="1"/>
    <col min="11558" max="11558" width="9.7109375" style="4" customWidth="1"/>
    <col min="11559" max="11560" width="15.7109375" style="4" customWidth="1"/>
    <col min="11561" max="11561" width="9.7109375" style="4" customWidth="1"/>
    <col min="11562" max="11563" width="15.7109375" style="4" customWidth="1"/>
    <col min="11564" max="11564" width="9.7109375" style="4" customWidth="1"/>
    <col min="11565" max="11566" width="15.7109375" style="4" customWidth="1"/>
    <col min="11567" max="11567" width="9.7109375" style="4" customWidth="1"/>
    <col min="11568" max="11568" width="11.42578125" style="4" customWidth="1"/>
    <col min="11569" max="11776" width="11.42578125" style="4" hidden="1"/>
    <col min="11777" max="11778" width="8" style="4" customWidth="1"/>
    <col min="11779" max="11779" width="10.140625" style="4" customWidth="1"/>
    <col min="11780" max="11780" width="27.7109375" style="4" customWidth="1"/>
    <col min="11781" max="11781" width="7.5703125" style="4" bestFit="1" customWidth="1"/>
    <col min="11782" max="11782" width="33.7109375" style="4" customWidth="1"/>
    <col min="11783" max="11783" width="11.42578125" style="4" customWidth="1"/>
    <col min="11784" max="11784" width="9" style="4" customWidth="1"/>
    <col min="11785" max="11785" width="10.28515625" style="4" customWidth="1"/>
    <col min="11786" max="11786" width="14.7109375" style="4" customWidth="1"/>
    <col min="11787" max="11788" width="11.42578125" style="4" customWidth="1"/>
    <col min="11789" max="11789" width="18.7109375" style="4" customWidth="1"/>
    <col min="11790" max="11790" width="16.28515625" style="4" bestFit="1" customWidth="1"/>
    <col min="11791" max="11791" width="19" style="4" bestFit="1" customWidth="1"/>
    <col min="11792" max="11792" width="14.7109375" style="4" customWidth="1"/>
    <col min="11793" max="11793" width="18.28515625" style="4" customWidth="1"/>
    <col min="11794" max="11794" width="17" style="4" customWidth="1"/>
    <col min="11795" max="11796" width="50.7109375" style="4" customWidth="1"/>
    <col min="11797" max="11797" width="19.42578125" style="4" bestFit="1" customWidth="1"/>
    <col min="11798" max="11798" width="19.85546875" style="4" customWidth="1"/>
    <col min="11799" max="11799" width="9.7109375" style="4" customWidth="1"/>
    <col min="11800" max="11801" width="15.7109375" style="4" customWidth="1"/>
    <col min="11802" max="11802" width="9.7109375" style="4" customWidth="1"/>
    <col min="11803" max="11804" width="15.7109375" style="4" customWidth="1"/>
    <col min="11805" max="11805" width="9.7109375" style="4" customWidth="1"/>
    <col min="11806" max="11807" width="15.7109375" style="4" customWidth="1"/>
    <col min="11808" max="11808" width="9.7109375" style="4" customWidth="1"/>
    <col min="11809" max="11810" width="15.7109375" style="4" customWidth="1"/>
    <col min="11811" max="11811" width="9.7109375" style="4" customWidth="1"/>
    <col min="11812" max="11813" width="15.7109375" style="4" customWidth="1"/>
    <col min="11814" max="11814" width="9.7109375" style="4" customWidth="1"/>
    <col min="11815" max="11816" width="15.7109375" style="4" customWidth="1"/>
    <col min="11817" max="11817" width="9.7109375" style="4" customWidth="1"/>
    <col min="11818" max="11819" width="15.7109375" style="4" customWidth="1"/>
    <col min="11820" max="11820" width="9.7109375" style="4" customWidth="1"/>
    <col min="11821" max="11822" width="15.7109375" style="4" customWidth="1"/>
    <col min="11823" max="11823" width="9.7109375" style="4" customWidth="1"/>
    <col min="11824" max="11824" width="11.42578125" style="4" customWidth="1"/>
    <col min="11825" max="12032" width="11.42578125" style="4" hidden="1"/>
    <col min="12033" max="12034" width="8" style="4" customWidth="1"/>
    <col min="12035" max="12035" width="10.140625" style="4" customWidth="1"/>
    <col min="12036" max="12036" width="27.7109375" style="4" customWidth="1"/>
    <col min="12037" max="12037" width="7.5703125" style="4" bestFit="1" customWidth="1"/>
    <col min="12038" max="12038" width="33.7109375" style="4" customWidth="1"/>
    <col min="12039" max="12039" width="11.42578125" style="4" customWidth="1"/>
    <col min="12040" max="12040" width="9" style="4" customWidth="1"/>
    <col min="12041" max="12041" width="10.28515625" style="4" customWidth="1"/>
    <col min="12042" max="12042" width="14.7109375" style="4" customWidth="1"/>
    <col min="12043" max="12044" width="11.42578125" style="4" customWidth="1"/>
    <col min="12045" max="12045" width="18.7109375" style="4" customWidth="1"/>
    <col min="12046" max="12046" width="16.28515625" style="4" bestFit="1" customWidth="1"/>
    <col min="12047" max="12047" width="19" style="4" bestFit="1" customWidth="1"/>
    <col min="12048" max="12048" width="14.7109375" style="4" customWidth="1"/>
    <col min="12049" max="12049" width="18.28515625" style="4" customWidth="1"/>
    <col min="12050" max="12050" width="17" style="4" customWidth="1"/>
    <col min="12051" max="12052" width="50.7109375" style="4" customWidth="1"/>
    <col min="12053" max="12053" width="19.42578125" style="4" bestFit="1" customWidth="1"/>
    <col min="12054" max="12054" width="19.85546875" style="4" customWidth="1"/>
    <col min="12055" max="12055" width="9.7109375" style="4" customWidth="1"/>
    <col min="12056" max="12057" width="15.7109375" style="4" customWidth="1"/>
    <col min="12058" max="12058" width="9.7109375" style="4" customWidth="1"/>
    <col min="12059" max="12060" width="15.7109375" style="4" customWidth="1"/>
    <col min="12061" max="12061" width="9.7109375" style="4" customWidth="1"/>
    <col min="12062" max="12063" width="15.7109375" style="4" customWidth="1"/>
    <col min="12064" max="12064" width="9.7109375" style="4" customWidth="1"/>
    <col min="12065" max="12066" width="15.7109375" style="4" customWidth="1"/>
    <col min="12067" max="12067" width="9.7109375" style="4" customWidth="1"/>
    <col min="12068" max="12069" width="15.7109375" style="4" customWidth="1"/>
    <col min="12070" max="12070" width="9.7109375" style="4" customWidth="1"/>
    <col min="12071" max="12072" width="15.7109375" style="4" customWidth="1"/>
    <col min="12073" max="12073" width="9.7109375" style="4" customWidth="1"/>
    <col min="12074" max="12075" width="15.7109375" style="4" customWidth="1"/>
    <col min="12076" max="12076" width="9.7109375" style="4" customWidth="1"/>
    <col min="12077" max="12078" width="15.7109375" style="4" customWidth="1"/>
    <col min="12079" max="12079" width="9.7109375" style="4" customWidth="1"/>
    <col min="12080" max="12080" width="11.42578125" style="4" customWidth="1"/>
    <col min="12081" max="12288" width="11.42578125" style="4" hidden="1"/>
    <col min="12289" max="12290" width="8" style="4" customWidth="1"/>
    <col min="12291" max="12291" width="10.140625" style="4" customWidth="1"/>
    <col min="12292" max="12292" width="27.7109375" style="4" customWidth="1"/>
    <col min="12293" max="12293" width="7.5703125" style="4" bestFit="1" customWidth="1"/>
    <col min="12294" max="12294" width="33.7109375" style="4" customWidth="1"/>
    <col min="12295" max="12295" width="11.42578125" style="4" customWidth="1"/>
    <col min="12296" max="12296" width="9" style="4" customWidth="1"/>
    <col min="12297" max="12297" width="10.28515625" style="4" customWidth="1"/>
    <col min="12298" max="12298" width="14.7109375" style="4" customWidth="1"/>
    <col min="12299" max="12300" width="11.42578125" style="4" customWidth="1"/>
    <col min="12301" max="12301" width="18.7109375" style="4" customWidth="1"/>
    <col min="12302" max="12302" width="16.28515625" style="4" bestFit="1" customWidth="1"/>
    <col min="12303" max="12303" width="19" style="4" bestFit="1" customWidth="1"/>
    <col min="12304" max="12304" width="14.7109375" style="4" customWidth="1"/>
    <col min="12305" max="12305" width="18.28515625" style="4" customWidth="1"/>
    <col min="12306" max="12306" width="17" style="4" customWidth="1"/>
    <col min="12307" max="12308" width="50.7109375" style="4" customWidth="1"/>
    <col min="12309" max="12309" width="19.42578125" style="4" bestFit="1" customWidth="1"/>
    <col min="12310" max="12310" width="19.85546875" style="4" customWidth="1"/>
    <col min="12311" max="12311" width="9.7109375" style="4" customWidth="1"/>
    <col min="12312" max="12313" width="15.7109375" style="4" customWidth="1"/>
    <col min="12314" max="12314" width="9.7109375" style="4" customWidth="1"/>
    <col min="12315" max="12316" width="15.7109375" style="4" customWidth="1"/>
    <col min="12317" max="12317" width="9.7109375" style="4" customWidth="1"/>
    <col min="12318" max="12319" width="15.7109375" style="4" customWidth="1"/>
    <col min="12320" max="12320" width="9.7109375" style="4" customWidth="1"/>
    <col min="12321" max="12322" width="15.7109375" style="4" customWidth="1"/>
    <col min="12323" max="12323" width="9.7109375" style="4" customWidth="1"/>
    <col min="12324" max="12325" width="15.7109375" style="4" customWidth="1"/>
    <col min="12326" max="12326" width="9.7109375" style="4" customWidth="1"/>
    <col min="12327" max="12328" width="15.7109375" style="4" customWidth="1"/>
    <col min="12329" max="12329" width="9.7109375" style="4" customWidth="1"/>
    <col min="12330" max="12331" width="15.7109375" style="4" customWidth="1"/>
    <col min="12332" max="12332" width="9.7109375" style="4" customWidth="1"/>
    <col min="12333" max="12334" width="15.7109375" style="4" customWidth="1"/>
    <col min="12335" max="12335" width="9.7109375" style="4" customWidth="1"/>
    <col min="12336" max="12336" width="11.42578125" style="4" customWidth="1"/>
    <col min="12337" max="12544" width="11.42578125" style="4" hidden="1"/>
    <col min="12545" max="12546" width="8" style="4" customWidth="1"/>
    <col min="12547" max="12547" width="10.140625" style="4" customWidth="1"/>
    <col min="12548" max="12548" width="27.7109375" style="4" customWidth="1"/>
    <col min="12549" max="12549" width="7.5703125" style="4" bestFit="1" customWidth="1"/>
    <col min="12550" max="12550" width="33.7109375" style="4" customWidth="1"/>
    <col min="12551" max="12551" width="11.42578125" style="4" customWidth="1"/>
    <col min="12552" max="12552" width="9" style="4" customWidth="1"/>
    <col min="12553" max="12553" width="10.28515625" style="4" customWidth="1"/>
    <col min="12554" max="12554" width="14.7109375" style="4" customWidth="1"/>
    <col min="12555" max="12556" width="11.42578125" style="4" customWidth="1"/>
    <col min="12557" max="12557" width="18.7109375" style="4" customWidth="1"/>
    <col min="12558" max="12558" width="16.28515625" style="4" bestFit="1" customWidth="1"/>
    <col min="12559" max="12559" width="19" style="4" bestFit="1" customWidth="1"/>
    <col min="12560" max="12560" width="14.7109375" style="4" customWidth="1"/>
    <col min="12561" max="12561" width="18.28515625" style="4" customWidth="1"/>
    <col min="12562" max="12562" width="17" style="4" customWidth="1"/>
    <col min="12563" max="12564" width="50.7109375" style="4" customWidth="1"/>
    <col min="12565" max="12565" width="19.42578125" style="4" bestFit="1" customWidth="1"/>
    <col min="12566" max="12566" width="19.85546875" style="4" customWidth="1"/>
    <col min="12567" max="12567" width="9.7109375" style="4" customWidth="1"/>
    <col min="12568" max="12569" width="15.7109375" style="4" customWidth="1"/>
    <col min="12570" max="12570" width="9.7109375" style="4" customWidth="1"/>
    <col min="12571" max="12572" width="15.7109375" style="4" customWidth="1"/>
    <col min="12573" max="12573" width="9.7109375" style="4" customWidth="1"/>
    <col min="12574" max="12575" width="15.7109375" style="4" customWidth="1"/>
    <col min="12576" max="12576" width="9.7109375" style="4" customWidth="1"/>
    <col min="12577" max="12578" width="15.7109375" style="4" customWidth="1"/>
    <col min="12579" max="12579" width="9.7109375" style="4" customWidth="1"/>
    <col min="12580" max="12581" width="15.7109375" style="4" customWidth="1"/>
    <col min="12582" max="12582" width="9.7109375" style="4" customWidth="1"/>
    <col min="12583" max="12584" width="15.7109375" style="4" customWidth="1"/>
    <col min="12585" max="12585" width="9.7109375" style="4" customWidth="1"/>
    <col min="12586" max="12587" width="15.7109375" style="4" customWidth="1"/>
    <col min="12588" max="12588" width="9.7109375" style="4" customWidth="1"/>
    <col min="12589" max="12590" width="15.7109375" style="4" customWidth="1"/>
    <col min="12591" max="12591" width="9.7109375" style="4" customWidth="1"/>
    <col min="12592" max="12592" width="11.42578125" style="4" customWidth="1"/>
    <col min="12593" max="12800" width="11.42578125" style="4" hidden="1"/>
    <col min="12801" max="12802" width="8" style="4" customWidth="1"/>
    <col min="12803" max="12803" width="10.140625" style="4" customWidth="1"/>
    <col min="12804" max="12804" width="27.7109375" style="4" customWidth="1"/>
    <col min="12805" max="12805" width="7.5703125" style="4" bestFit="1" customWidth="1"/>
    <col min="12806" max="12806" width="33.7109375" style="4" customWidth="1"/>
    <col min="12807" max="12807" width="11.42578125" style="4" customWidth="1"/>
    <col min="12808" max="12808" width="9" style="4" customWidth="1"/>
    <col min="12809" max="12809" width="10.28515625" style="4" customWidth="1"/>
    <col min="12810" max="12810" width="14.7109375" style="4" customWidth="1"/>
    <col min="12811" max="12812" width="11.42578125" style="4" customWidth="1"/>
    <col min="12813" max="12813" width="18.7109375" style="4" customWidth="1"/>
    <col min="12814" max="12814" width="16.28515625" style="4" bestFit="1" customWidth="1"/>
    <col min="12815" max="12815" width="19" style="4" bestFit="1" customWidth="1"/>
    <col min="12816" max="12816" width="14.7109375" style="4" customWidth="1"/>
    <col min="12817" max="12817" width="18.28515625" style="4" customWidth="1"/>
    <col min="12818" max="12818" width="17" style="4" customWidth="1"/>
    <col min="12819" max="12820" width="50.7109375" style="4" customWidth="1"/>
    <col min="12821" max="12821" width="19.42578125" style="4" bestFit="1" customWidth="1"/>
    <col min="12822" max="12822" width="19.85546875" style="4" customWidth="1"/>
    <col min="12823" max="12823" width="9.7109375" style="4" customWidth="1"/>
    <col min="12824" max="12825" width="15.7109375" style="4" customWidth="1"/>
    <col min="12826" max="12826" width="9.7109375" style="4" customWidth="1"/>
    <col min="12827" max="12828" width="15.7109375" style="4" customWidth="1"/>
    <col min="12829" max="12829" width="9.7109375" style="4" customWidth="1"/>
    <col min="12830" max="12831" width="15.7109375" style="4" customWidth="1"/>
    <col min="12832" max="12832" width="9.7109375" style="4" customWidth="1"/>
    <col min="12833" max="12834" width="15.7109375" style="4" customWidth="1"/>
    <col min="12835" max="12835" width="9.7109375" style="4" customWidth="1"/>
    <col min="12836" max="12837" width="15.7109375" style="4" customWidth="1"/>
    <col min="12838" max="12838" width="9.7109375" style="4" customWidth="1"/>
    <col min="12839" max="12840" width="15.7109375" style="4" customWidth="1"/>
    <col min="12841" max="12841" width="9.7109375" style="4" customWidth="1"/>
    <col min="12842" max="12843" width="15.7109375" style="4" customWidth="1"/>
    <col min="12844" max="12844" width="9.7109375" style="4" customWidth="1"/>
    <col min="12845" max="12846" width="15.7109375" style="4" customWidth="1"/>
    <col min="12847" max="12847" width="9.7109375" style="4" customWidth="1"/>
    <col min="12848" max="12848" width="11.42578125" style="4" customWidth="1"/>
    <col min="12849" max="13056" width="11.42578125" style="4" hidden="1"/>
    <col min="13057" max="13058" width="8" style="4" customWidth="1"/>
    <col min="13059" max="13059" width="10.140625" style="4" customWidth="1"/>
    <col min="13060" max="13060" width="27.7109375" style="4" customWidth="1"/>
    <col min="13061" max="13061" width="7.5703125" style="4" bestFit="1" customWidth="1"/>
    <col min="13062" max="13062" width="33.7109375" style="4" customWidth="1"/>
    <col min="13063" max="13063" width="11.42578125" style="4" customWidth="1"/>
    <col min="13064" max="13064" width="9" style="4" customWidth="1"/>
    <col min="13065" max="13065" width="10.28515625" style="4" customWidth="1"/>
    <col min="13066" max="13066" width="14.7109375" style="4" customWidth="1"/>
    <col min="13067" max="13068" width="11.42578125" style="4" customWidth="1"/>
    <col min="13069" max="13069" width="18.7109375" style="4" customWidth="1"/>
    <col min="13070" max="13070" width="16.28515625" style="4" bestFit="1" customWidth="1"/>
    <col min="13071" max="13071" width="19" style="4" bestFit="1" customWidth="1"/>
    <col min="13072" max="13072" width="14.7109375" style="4" customWidth="1"/>
    <col min="13073" max="13073" width="18.28515625" style="4" customWidth="1"/>
    <col min="13074" max="13074" width="17" style="4" customWidth="1"/>
    <col min="13075" max="13076" width="50.7109375" style="4" customWidth="1"/>
    <col min="13077" max="13077" width="19.42578125" style="4" bestFit="1" customWidth="1"/>
    <col min="13078" max="13078" width="19.85546875" style="4" customWidth="1"/>
    <col min="13079" max="13079" width="9.7109375" style="4" customWidth="1"/>
    <col min="13080" max="13081" width="15.7109375" style="4" customWidth="1"/>
    <col min="13082" max="13082" width="9.7109375" style="4" customWidth="1"/>
    <col min="13083" max="13084" width="15.7109375" style="4" customWidth="1"/>
    <col min="13085" max="13085" width="9.7109375" style="4" customWidth="1"/>
    <col min="13086" max="13087" width="15.7109375" style="4" customWidth="1"/>
    <col min="13088" max="13088" width="9.7109375" style="4" customWidth="1"/>
    <col min="13089" max="13090" width="15.7109375" style="4" customWidth="1"/>
    <col min="13091" max="13091" width="9.7109375" style="4" customWidth="1"/>
    <col min="13092" max="13093" width="15.7109375" style="4" customWidth="1"/>
    <col min="13094" max="13094" width="9.7109375" style="4" customWidth="1"/>
    <col min="13095" max="13096" width="15.7109375" style="4" customWidth="1"/>
    <col min="13097" max="13097" width="9.7109375" style="4" customWidth="1"/>
    <col min="13098" max="13099" width="15.7109375" style="4" customWidth="1"/>
    <col min="13100" max="13100" width="9.7109375" style="4" customWidth="1"/>
    <col min="13101" max="13102" width="15.7109375" style="4" customWidth="1"/>
    <col min="13103" max="13103" width="9.7109375" style="4" customWidth="1"/>
    <col min="13104" max="13104" width="11.42578125" style="4" customWidth="1"/>
    <col min="13105" max="13312" width="11.42578125" style="4" hidden="1"/>
    <col min="13313" max="13314" width="8" style="4" customWidth="1"/>
    <col min="13315" max="13315" width="10.140625" style="4" customWidth="1"/>
    <col min="13316" max="13316" width="27.7109375" style="4" customWidth="1"/>
    <col min="13317" max="13317" width="7.5703125" style="4" bestFit="1" customWidth="1"/>
    <col min="13318" max="13318" width="33.7109375" style="4" customWidth="1"/>
    <col min="13319" max="13319" width="11.42578125" style="4" customWidth="1"/>
    <col min="13320" max="13320" width="9" style="4" customWidth="1"/>
    <col min="13321" max="13321" width="10.28515625" style="4" customWidth="1"/>
    <col min="13322" max="13322" width="14.7109375" style="4" customWidth="1"/>
    <col min="13323" max="13324" width="11.42578125" style="4" customWidth="1"/>
    <col min="13325" max="13325" width="18.7109375" style="4" customWidth="1"/>
    <col min="13326" max="13326" width="16.28515625" style="4" bestFit="1" customWidth="1"/>
    <col min="13327" max="13327" width="19" style="4" bestFit="1" customWidth="1"/>
    <col min="13328" max="13328" width="14.7109375" style="4" customWidth="1"/>
    <col min="13329" max="13329" width="18.28515625" style="4" customWidth="1"/>
    <col min="13330" max="13330" width="17" style="4" customWidth="1"/>
    <col min="13331" max="13332" width="50.7109375" style="4" customWidth="1"/>
    <col min="13333" max="13333" width="19.42578125" style="4" bestFit="1" customWidth="1"/>
    <col min="13334" max="13334" width="19.85546875" style="4" customWidth="1"/>
    <col min="13335" max="13335" width="9.7109375" style="4" customWidth="1"/>
    <col min="13336" max="13337" width="15.7109375" style="4" customWidth="1"/>
    <col min="13338" max="13338" width="9.7109375" style="4" customWidth="1"/>
    <col min="13339" max="13340" width="15.7109375" style="4" customWidth="1"/>
    <col min="13341" max="13341" width="9.7109375" style="4" customWidth="1"/>
    <col min="13342" max="13343" width="15.7109375" style="4" customWidth="1"/>
    <col min="13344" max="13344" width="9.7109375" style="4" customWidth="1"/>
    <col min="13345" max="13346" width="15.7109375" style="4" customWidth="1"/>
    <col min="13347" max="13347" width="9.7109375" style="4" customWidth="1"/>
    <col min="13348" max="13349" width="15.7109375" style="4" customWidth="1"/>
    <col min="13350" max="13350" width="9.7109375" style="4" customWidth="1"/>
    <col min="13351" max="13352" width="15.7109375" style="4" customWidth="1"/>
    <col min="13353" max="13353" width="9.7109375" style="4" customWidth="1"/>
    <col min="13354" max="13355" width="15.7109375" style="4" customWidth="1"/>
    <col min="13356" max="13356" width="9.7109375" style="4" customWidth="1"/>
    <col min="13357" max="13358" width="15.7109375" style="4" customWidth="1"/>
    <col min="13359" max="13359" width="9.7109375" style="4" customWidth="1"/>
    <col min="13360" max="13360" width="11.42578125" style="4" customWidth="1"/>
    <col min="13361" max="13568" width="11.42578125" style="4" hidden="1"/>
    <col min="13569" max="13570" width="8" style="4" customWidth="1"/>
    <col min="13571" max="13571" width="10.140625" style="4" customWidth="1"/>
    <col min="13572" max="13572" width="27.7109375" style="4" customWidth="1"/>
    <col min="13573" max="13573" width="7.5703125" style="4" bestFit="1" customWidth="1"/>
    <col min="13574" max="13574" width="33.7109375" style="4" customWidth="1"/>
    <col min="13575" max="13575" width="11.42578125" style="4" customWidth="1"/>
    <col min="13576" max="13576" width="9" style="4" customWidth="1"/>
    <col min="13577" max="13577" width="10.28515625" style="4" customWidth="1"/>
    <col min="13578" max="13578" width="14.7109375" style="4" customWidth="1"/>
    <col min="13579" max="13580" width="11.42578125" style="4" customWidth="1"/>
    <col min="13581" max="13581" width="18.7109375" style="4" customWidth="1"/>
    <col min="13582" max="13582" width="16.28515625" style="4" bestFit="1" customWidth="1"/>
    <col min="13583" max="13583" width="19" style="4" bestFit="1" customWidth="1"/>
    <col min="13584" max="13584" width="14.7109375" style="4" customWidth="1"/>
    <col min="13585" max="13585" width="18.28515625" style="4" customWidth="1"/>
    <col min="13586" max="13586" width="17" style="4" customWidth="1"/>
    <col min="13587" max="13588" width="50.7109375" style="4" customWidth="1"/>
    <col min="13589" max="13589" width="19.42578125" style="4" bestFit="1" customWidth="1"/>
    <col min="13590" max="13590" width="19.85546875" style="4" customWidth="1"/>
    <col min="13591" max="13591" width="9.7109375" style="4" customWidth="1"/>
    <col min="13592" max="13593" width="15.7109375" style="4" customWidth="1"/>
    <col min="13594" max="13594" width="9.7109375" style="4" customWidth="1"/>
    <col min="13595" max="13596" width="15.7109375" style="4" customWidth="1"/>
    <col min="13597" max="13597" width="9.7109375" style="4" customWidth="1"/>
    <col min="13598" max="13599" width="15.7109375" style="4" customWidth="1"/>
    <col min="13600" max="13600" width="9.7109375" style="4" customWidth="1"/>
    <col min="13601" max="13602" width="15.7109375" style="4" customWidth="1"/>
    <col min="13603" max="13603" width="9.7109375" style="4" customWidth="1"/>
    <col min="13604" max="13605" width="15.7109375" style="4" customWidth="1"/>
    <col min="13606" max="13606" width="9.7109375" style="4" customWidth="1"/>
    <col min="13607" max="13608" width="15.7109375" style="4" customWidth="1"/>
    <col min="13609" max="13609" width="9.7109375" style="4" customWidth="1"/>
    <col min="13610" max="13611" width="15.7109375" style="4" customWidth="1"/>
    <col min="13612" max="13612" width="9.7109375" style="4" customWidth="1"/>
    <col min="13613" max="13614" width="15.7109375" style="4" customWidth="1"/>
    <col min="13615" max="13615" width="9.7109375" style="4" customWidth="1"/>
    <col min="13616" max="13616" width="11.42578125" style="4" customWidth="1"/>
    <col min="13617" max="13824" width="11.42578125" style="4" hidden="1"/>
    <col min="13825" max="13826" width="8" style="4" customWidth="1"/>
    <col min="13827" max="13827" width="10.140625" style="4" customWidth="1"/>
    <col min="13828" max="13828" width="27.7109375" style="4" customWidth="1"/>
    <col min="13829" max="13829" width="7.5703125" style="4" bestFit="1" customWidth="1"/>
    <col min="13830" max="13830" width="33.7109375" style="4" customWidth="1"/>
    <col min="13831" max="13831" width="11.42578125" style="4" customWidth="1"/>
    <col min="13832" max="13832" width="9" style="4" customWidth="1"/>
    <col min="13833" max="13833" width="10.28515625" style="4" customWidth="1"/>
    <col min="13834" max="13834" width="14.7109375" style="4" customWidth="1"/>
    <col min="13835" max="13836" width="11.42578125" style="4" customWidth="1"/>
    <col min="13837" max="13837" width="18.7109375" style="4" customWidth="1"/>
    <col min="13838" max="13838" width="16.28515625" style="4" bestFit="1" customWidth="1"/>
    <col min="13839" max="13839" width="19" style="4" bestFit="1" customWidth="1"/>
    <col min="13840" max="13840" width="14.7109375" style="4" customWidth="1"/>
    <col min="13841" max="13841" width="18.28515625" style="4" customWidth="1"/>
    <col min="13842" max="13842" width="17" style="4" customWidth="1"/>
    <col min="13843" max="13844" width="50.7109375" style="4" customWidth="1"/>
    <col min="13845" max="13845" width="19.42578125" style="4" bestFit="1" customWidth="1"/>
    <col min="13846" max="13846" width="19.85546875" style="4" customWidth="1"/>
    <col min="13847" max="13847" width="9.7109375" style="4" customWidth="1"/>
    <col min="13848" max="13849" width="15.7109375" style="4" customWidth="1"/>
    <col min="13850" max="13850" width="9.7109375" style="4" customWidth="1"/>
    <col min="13851" max="13852" width="15.7109375" style="4" customWidth="1"/>
    <col min="13853" max="13853" width="9.7109375" style="4" customWidth="1"/>
    <col min="13854" max="13855" width="15.7109375" style="4" customWidth="1"/>
    <col min="13856" max="13856" width="9.7109375" style="4" customWidth="1"/>
    <col min="13857" max="13858" width="15.7109375" style="4" customWidth="1"/>
    <col min="13859" max="13859" width="9.7109375" style="4" customWidth="1"/>
    <col min="13860" max="13861" width="15.7109375" style="4" customWidth="1"/>
    <col min="13862" max="13862" width="9.7109375" style="4" customWidth="1"/>
    <col min="13863" max="13864" width="15.7109375" style="4" customWidth="1"/>
    <col min="13865" max="13865" width="9.7109375" style="4" customWidth="1"/>
    <col min="13866" max="13867" width="15.7109375" style="4" customWidth="1"/>
    <col min="13868" max="13868" width="9.7109375" style="4" customWidth="1"/>
    <col min="13869" max="13870" width="15.7109375" style="4" customWidth="1"/>
    <col min="13871" max="13871" width="9.7109375" style="4" customWidth="1"/>
    <col min="13872" max="13872" width="11.42578125" style="4" customWidth="1"/>
    <col min="13873" max="14080" width="11.42578125" style="4" hidden="1"/>
    <col min="14081" max="14082" width="8" style="4" customWidth="1"/>
    <col min="14083" max="14083" width="10.140625" style="4" customWidth="1"/>
    <col min="14084" max="14084" width="27.7109375" style="4" customWidth="1"/>
    <col min="14085" max="14085" width="7.5703125" style="4" bestFit="1" customWidth="1"/>
    <col min="14086" max="14086" width="33.7109375" style="4" customWidth="1"/>
    <col min="14087" max="14087" width="11.42578125" style="4" customWidth="1"/>
    <col min="14088" max="14088" width="9" style="4" customWidth="1"/>
    <col min="14089" max="14089" width="10.28515625" style="4" customWidth="1"/>
    <col min="14090" max="14090" width="14.7109375" style="4" customWidth="1"/>
    <col min="14091" max="14092" width="11.42578125" style="4" customWidth="1"/>
    <col min="14093" max="14093" width="18.7109375" style="4" customWidth="1"/>
    <col min="14094" max="14094" width="16.28515625" style="4" bestFit="1" customWidth="1"/>
    <col min="14095" max="14095" width="19" style="4" bestFit="1" customWidth="1"/>
    <col min="14096" max="14096" width="14.7109375" style="4" customWidth="1"/>
    <col min="14097" max="14097" width="18.28515625" style="4" customWidth="1"/>
    <col min="14098" max="14098" width="17" style="4" customWidth="1"/>
    <col min="14099" max="14100" width="50.7109375" style="4" customWidth="1"/>
    <col min="14101" max="14101" width="19.42578125" style="4" bestFit="1" customWidth="1"/>
    <col min="14102" max="14102" width="19.85546875" style="4" customWidth="1"/>
    <col min="14103" max="14103" width="9.7109375" style="4" customWidth="1"/>
    <col min="14104" max="14105" width="15.7109375" style="4" customWidth="1"/>
    <col min="14106" max="14106" width="9.7109375" style="4" customWidth="1"/>
    <col min="14107" max="14108" width="15.7109375" style="4" customWidth="1"/>
    <col min="14109" max="14109" width="9.7109375" style="4" customWidth="1"/>
    <col min="14110" max="14111" width="15.7109375" style="4" customWidth="1"/>
    <col min="14112" max="14112" width="9.7109375" style="4" customWidth="1"/>
    <col min="14113" max="14114" width="15.7109375" style="4" customWidth="1"/>
    <col min="14115" max="14115" width="9.7109375" style="4" customWidth="1"/>
    <col min="14116" max="14117" width="15.7109375" style="4" customWidth="1"/>
    <col min="14118" max="14118" width="9.7109375" style="4" customWidth="1"/>
    <col min="14119" max="14120" width="15.7109375" style="4" customWidth="1"/>
    <col min="14121" max="14121" width="9.7109375" style="4" customWidth="1"/>
    <col min="14122" max="14123" width="15.7109375" style="4" customWidth="1"/>
    <col min="14124" max="14124" width="9.7109375" style="4" customWidth="1"/>
    <col min="14125" max="14126" width="15.7109375" style="4" customWidth="1"/>
    <col min="14127" max="14127" width="9.7109375" style="4" customWidth="1"/>
    <col min="14128" max="14128" width="11.42578125" style="4" customWidth="1"/>
    <col min="14129" max="14336" width="11.42578125" style="4" hidden="1"/>
    <col min="14337" max="14338" width="8" style="4" customWidth="1"/>
    <col min="14339" max="14339" width="10.140625" style="4" customWidth="1"/>
    <col min="14340" max="14340" width="27.7109375" style="4" customWidth="1"/>
    <col min="14341" max="14341" width="7.5703125" style="4" bestFit="1" customWidth="1"/>
    <col min="14342" max="14342" width="33.7109375" style="4" customWidth="1"/>
    <col min="14343" max="14343" width="11.42578125" style="4" customWidth="1"/>
    <col min="14344" max="14344" width="9" style="4" customWidth="1"/>
    <col min="14345" max="14345" width="10.28515625" style="4" customWidth="1"/>
    <col min="14346" max="14346" width="14.7109375" style="4" customWidth="1"/>
    <col min="14347" max="14348" width="11.42578125" style="4" customWidth="1"/>
    <col min="14349" max="14349" width="18.7109375" style="4" customWidth="1"/>
    <col min="14350" max="14350" width="16.28515625" style="4" bestFit="1" customWidth="1"/>
    <col min="14351" max="14351" width="19" style="4" bestFit="1" customWidth="1"/>
    <col min="14352" max="14352" width="14.7109375" style="4" customWidth="1"/>
    <col min="14353" max="14353" width="18.28515625" style="4" customWidth="1"/>
    <col min="14354" max="14354" width="17" style="4" customWidth="1"/>
    <col min="14355" max="14356" width="50.7109375" style="4" customWidth="1"/>
    <col min="14357" max="14357" width="19.42578125" style="4" bestFit="1" customWidth="1"/>
    <col min="14358" max="14358" width="19.85546875" style="4" customWidth="1"/>
    <col min="14359" max="14359" width="9.7109375" style="4" customWidth="1"/>
    <col min="14360" max="14361" width="15.7109375" style="4" customWidth="1"/>
    <col min="14362" max="14362" width="9.7109375" style="4" customWidth="1"/>
    <col min="14363" max="14364" width="15.7109375" style="4" customWidth="1"/>
    <col min="14365" max="14365" width="9.7109375" style="4" customWidth="1"/>
    <col min="14366" max="14367" width="15.7109375" style="4" customWidth="1"/>
    <col min="14368" max="14368" width="9.7109375" style="4" customWidth="1"/>
    <col min="14369" max="14370" width="15.7109375" style="4" customWidth="1"/>
    <col min="14371" max="14371" width="9.7109375" style="4" customWidth="1"/>
    <col min="14372" max="14373" width="15.7109375" style="4" customWidth="1"/>
    <col min="14374" max="14374" width="9.7109375" style="4" customWidth="1"/>
    <col min="14375" max="14376" width="15.7109375" style="4" customWidth="1"/>
    <col min="14377" max="14377" width="9.7109375" style="4" customWidth="1"/>
    <col min="14378" max="14379" width="15.7109375" style="4" customWidth="1"/>
    <col min="14380" max="14380" width="9.7109375" style="4" customWidth="1"/>
    <col min="14381" max="14382" width="15.7109375" style="4" customWidth="1"/>
    <col min="14383" max="14383" width="9.7109375" style="4" customWidth="1"/>
    <col min="14384" max="14384" width="11.42578125" style="4" customWidth="1"/>
    <col min="14385" max="14592" width="11.42578125" style="4" hidden="1"/>
    <col min="14593" max="14594" width="8" style="4" customWidth="1"/>
    <col min="14595" max="14595" width="10.140625" style="4" customWidth="1"/>
    <col min="14596" max="14596" width="27.7109375" style="4" customWidth="1"/>
    <col min="14597" max="14597" width="7.5703125" style="4" bestFit="1" customWidth="1"/>
    <col min="14598" max="14598" width="33.7109375" style="4" customWidth="1"/>
    <col min="14599" max="14599" width="11.42578125" style="4" customWidth="1"/>
    <col min="14600" max="14600" width="9" style="4" customWidth="1"/>
    <col min="14601" max="14601" width="10.28515625" style="4" customWidth="1"/>
    <col min="14602" max="14602" width="14.7109375" style="4" customWidth="1"/>
    <col min="14603" max="14604" width="11.42578125" style="4" customWidth="1"/>
    <col min="14605" max="14605" width="18.7109375" style="4" customWidth="1"/>
    <col min="14606" max="14606" width="16.28515625" style="4" bestFit="1" customWidth="1"/>
    <col min="14607" max="14607" width="19" style="4" bestFit="1" customWidth="1"/>
    <col min="14608" max="14608" width="14.7109375" style="4" customWidth="1"/>
    <col min="14609" max="14609" width="18.28515625" style="4" customWidth="1"/>
    <col min="14610" max="14610" width="17" style="4" customWidth="1"/>
    <col min="14611" max="14612" width="50.7109375" style="4" customWidth="1"/>
    <col min="14613" max="14613" width="19.42578125" style="4" bestFit="1" customWidth="1"/>
    <col min="14614" max="14614" width="19.85546875" style="4" customWidth="1"/>
    <col min="14615" max="14615" width="9.7109375" style="4" customWidth="1"/>
    <col min="14616" max="14617" width="15.7109375" style="4" customWidth="1"/>
    <col min="14618" max="14618" width="9.7109375" style="4" customWidth="1"/>
    <col min="14619" max="14620" width="15.7109375" style="4" customWidth="1"/>
    <col min="14621" max="14621" width="9.7109375" style="4" customWidth="1"/>
    <col min="14622" max="14623" width="15.7109375" style="4" customWidth="1"/>
    <col min="14624" max="14624" width="9.7109375" style="4" customWidth="1"/>
    <col min="14625" max="14626" width="15.7109375" style="4" customWidth="1"/>
    <col min="14627" max="14627" width="9.7109375" style="4" customWidth="1"/>
    <col min="14628" max="14629" width="15.7109375" style="4" customWidth="1"/>
    <col min="14630" max="14630" width="9.7109375" style="4" customWidth="1"/>
    <col min="14631" max="14632" width="15.7109375" style="4" customWidth="1"/>
    <col min="14633" max="14633" width="9.7109375" style="4" customWidth="1"/>
    <col min="14634" max="14635" width="15.7109375" style="4" customWidth="1"/>
    <col min="14636" max="14636" width="9.7109375" style="4" customWidth="1"/>
    <col min="14637" max="14638" width="15.7109375" style="4" customWidth="1"/>
    <col min="14639" max="14639" width="9.7109375" style="4" customWidth="1"/>
    <col min="14640" max="14640" width="11.42578125" style="4" customWidth="1"/>
    <col min="14641" max="14848" width="11.42578125" style="4" hidden="1"/>
    <col min="14849" max="14850" width="8" style="4" customWidth="1"/>
    <col min="14851" max="14851" width="10.140625" style="4" customWidth="1"/>
    <col min="14852" max="14852" width="27.7109375" style="4" customWidth="1"/>
    <col min="14853" max="14853" width="7.5703125" style="4" bestFit="1" customWidth="1"/>
    <col min="14854" max="14854" width="33.7109375" style="4" customWidth="1"/>
    <col min="14855" max="14855" width="11.42578125" style="4" customWidth="1"/>
    <col min="14856" max="14856" width="9" style="4" customWidth="1"/>
    <col min="14857" max="14857" width="10.28515625" style="4" customWidth="1"/>
    <col min="14858" max="14858" width="14.7109375" style="4" customWidth="1"/>
    <col min="14859" max="14860" width="11.42578125" style="4" customWidth="1"/>
    <col min="14861" max="14861" width="18.7109375" style="4" customWidth="1"/>
    <col min="14862" max="14862" width="16.28515625" style="4" bestFit="1" customWidth="1"/>
    <col min="14863" max="14863" width="19" style="4" bestFit="1" customWidth="1"/>
    <col min="14864" max="14864" width="14.7109375" style="4" customWidth="1"/>
    <col min="14865" max="14865" width="18.28515625" style="4" customWidth="1"/>
    <col min="14866" max="14866" width="17" style="4" customWidth="1"/>
    <col min="14867" max="14868" width="50.7109375" style="4" customWidth="1"/>
    <col min="14869" max="14869" width="19.42578125" style="4" bestFit="1" customWidth="1"/>
    <col min="14870" max="14870" width="19.85546875" style="4" customWidth="1"/>
    <col min="14871" max="14871" width="9.7109375" style="4" customWidth="1"/>
    <col min="14872" max="14873" width="15.7109375" style="4" customWidth="1"/>
    <col min="14874" max="14874" width="9.7109375" style="4" customWidth="1"/>
    <col min="14875" max="14876" width="15.7109375" style="4" customWidth="1"/>
    <col min="14877" max="14877" width="9.7109375" style="4" customWidth="1"/>
    <col min="14878" max="14879" width="15.7109375" style="4" customWidth="1"/>
    <col min="14880" max="14880" width="9.7109375" style="4" customWidth="1"/>
    <col min="14881" max="14882" width="15.7109375" style="4" customWidth="1"/>
    <col min="14883" max="14883" width="9.7109375" style="4" customWidth="1"/>
    <col min="14884" max="14885" width="15.7109375" style="4" customWidth="1"/>
    <col min="14886" max="14886" width="9.7109375" style="4" customWidth="1"/>
    <col min="14887" max="14888" width="15.7109375" style="4" customWidth="1"/>
    <col min="14889" max="14889" width="9.7109375" style="4" customWidth="1"/>
    <col min="14890" max="14891" width="15.7109375" style="4" customWidth="1"/>
    <col min="14892" max="14892" width="9.7109375" style="4" customWidth="1"/>
    <col min="14893" max="14894" width="15.7109375" style="4" customWidth="1"/>
    <col min="14895" max="14895" width="9.7109375" style="4" customWidth="1"/>
    <col min="14896" max="14896" width="11.42578125" style="4" customWidth="1"/>
    <col min="14897" max="15104" width="11.42578125" style="4" hidden="1"/>
    <col min="15105" max="15106" width="8" style="4" customWidth="1"/>
    <col min="15107" max="15107" width="10.140625" style="4" customWidth="1"/>
    <col min="15108" max="15108" width="27.7109375" style="4" customWidth="1"/>
    <col min="15109" max="15109" width="7.5703125" style="4" bestFit="1" customWidth="1"/>
    <col min="15110" max="15110" width="33.7109375" style="4" customWidth="1"/>
    <col min="15111" max="15111" width="11.42578125" style="4" customWidth="1"/>
    <col min="15112" max="15112" width="9" style="4" customWidth="1"/>
    <col min="15113" max="15113" width="10.28515625" style="4" customWidth="1"/>
    <col min="15114" max="15114" width="14.7109375" style="4" customWidth="1"/>
    <col min="15115" max="15116" width="11.42578125" style="4" customWidth="1"/>
    <col min="15117" max="15117" width="18.7109375" style="4" customWidth="1"/>
    <col min="15118" max="15118" width="16.28515625" style="4" bestFit="1" customWidth="1"/>
    <col min="15119" max="15119" width="19" style="4" bestFit="1" customWidth="1"/>
    <col min="15120" max="15120" width="14.7109375" style="4" customWidth="1"/>
    <col min="15121" max="15121" width="18.28515625" style="4" customWidth="1"/>
    <col min="15122" max="15122" width="17" style="4" customWidth="1"/>
    <col min="15123" max="15124" width="50.7109375" style="4" customWidth="1"/>
    <col min="15125" max="15125" width="19.42578125" style="4" bestFit="1" customWidth="1"/>
    <col min="15126" max="15126" width="19.85546875" style="4" customWidth="1"/>
    <col min="15127" max="15127" width="9.7109375" style="4" customWidth="1"/>
    <col min="15128" max="15129" width="15.7109375" style="4" customWidth="1"/>
    <col min="15130" max="15130" width="9.7109375" style="4" customWidth="1"/>
    <col min="15131" max="15132" width="15.7109375" style="4" customWidth="1"/>
    <col min="15133" max="15133" width="9.7109375" style="4" customWidth="1"/>
    <col min="15134" max="15135" width="15.7109375" style="4" customWidth="1"/>
    <col min="15136" max="15136" width="9.7109375" style="4" customWidth="1"/>
    <col min="15137" max="15138" width="15.7109375" style="4" customWidth="1"/>
    <col min="15139" max="15139" width="9.7109375" style="4" customWidth="1"/>
    <col min="15140" max="15141" width="15.7109375" style="4" customWidth="1"/>
    <col min="15142" max="15142" width="9.7109375" style="4" customWidth="1"/>
    <col min="15143" max="15144" width="15.7109375" style="4" customWidth="1"/>
    <col min="15145" max="15145" width="9.7109375" style="4" customWidth="1"/>
    <col min="15146" max="15147" width="15.7109375" style="4" customWidth="1"/>
    <col min="15148" max="15148" width="9.7109375" style="4" customWidth="1"/>
    <col min="15149" max="15150" width="15.7109375" style="4" customWidth="1"/>
    <col min="15151" max="15151" width="9.7109375" style="4" customWidth="1"/>
    <col min="15152" max="15152" width="11.42578125" style="4" customWidth="1"/>
    <col min="15153" max="15360" width="11.42578125" style="4" hidden="1"/>
    <col min="15361" max="15362" width="8" style="4" customWidth="1"/>
    <col min="15363" max="15363" width="10.140625" style="4" customWidth="1"/>
    <col min="15364" max="15364" width="27.7109375" style="4" customWidth="1"/>
    <col min="15365" max="15365" width="7.5703125" style="4" bestFit="1" customWidth="1"/>
    <col min="15366" max="15366" width="33.7109375" style="4" customWidth="1"/>
    <col min="15367" max="15367" width="11.42578125" style="4" customWidth="1"/>
    <col min="15368" max="15368" width="9" style="4" customWidth="1"/>
    <col min="15369" max="15369" width="10.28515625" style="4" customWidth="1"/>
    <col min="15370" max="15370" width="14.7109375" style="4" customWidth="1"/>
    <col min="15371" max="15372" width="11.42578125" style="4" customWidth="1"/>
    <col min="15373" max="15373" width="18.7109375" style="4" customWidth="1"/>
    <col min="15374" max="15374" width="16.28515625" style="4" bestFit="1" customWidth="1"/>
    <col min="15375" max="15375" width="19" style="4" bestFit="1" customWidth="1"/>
    <col min="15376" max="15376" width="14.7109375" style="4" customWidth="1"/>
    <col min="15377" max="15377" width="18.28515625" style="4" customWidth="1"/>
    <col min="15378" max="15378" width="17" style="4" customWidth="1"/>
    <col min="15379" max="15380" width="50.7109375" style="4" customWidth="1"/>
    <col min="15381" max="15381" width="19.42578125" style="4" bestFit="1" customWidth="1"/>
    <col min="15382" max="15382" width="19.85546875" style="4" customWidth="1"/>
    <col min="15383" max="15383" width="9.7109375" style="4" customWidth="1"/>
    <col min="15384" max="15385" width="15.7109375" style="4" customWidth="1"/>
    <col min="15386" max="15386" width="9.7109375" style="4" customWidth="1"/>
    <col min="15387" max="15388" width="15.7109375" style="4" customWidth="1"/>
    <col min="15389" max="15389" width="9.7109375" style="4" customWidth="1"/>
    <col min="15390" max="15391" width="15.7109375" style="4" customWidth="1"/>
    <col min="15392" max="15392" width="9.7109375" style="4" customWidth="1"/>
    <col min="15393" max="15394" width="15.7109375" style="4" customWidth="1"/>
    <col min="15395" max="15395" width="9.7109375" style="4" customWidth="1"/>
    <col min="15396" max="15397" width="15.7109375" style="4" customWidth="1"/>
    <col min="15398" max="15398" width="9.7109375" style="4" customWidth="1"/>
    <col min="15399" max="15400" width="15.7109375" style="4" customWidth="1"/>
    <col min="15401" max="15401" width="9.7109375" style="4" customWidth="1"/>
    <col min="15402" max="15403" width="15.7109375" style="4" customWidth="1"/>
    <col min="15404" max="15404" width="9.7109375" style="4" customWidth="1"/>
    <col min="15405" max="15406" width="15.7109375" style="4" customWidth="1"/>
    <col min="15407" max="15407" width="9.7109375" style="4" customWidth="1"/>
    <col min="15408" max="15408" width="11.42578125" style="4" customWidth="1"/>
    <col min="15409" max="15616" width="11.42578125" style="4" hidden="1"/>
    <col min="15617" max="15618" width="8" style="4" customWidth="1"/>
    <col min="15619" max="15619" width="10.140625" style="4" customWidth="1"/>
    <col min="15620" max="15620" width="27.7109375" style="4" customWidth="1"/>
    <col min="15621" max="15621" width="7.5703125" style="4" bestFit="1" customWidth="1"/>
    <col min="15622" max="15622" width="33.7109375" style="4" customWidth="1"/>
    <col min="15623" max="15623" width="11.42578125" style="4" customWidth="1"/>
    <col min="15624" max="15624" width="9" style="4" customWidth="1"/>
    <col min="15625" max="15625" width="10.28515625" style="4" customWidth="1"/>
    <col min="15626" max="15626" width="14.7109375" style="4" customWidth="1"/>
    <col min="15627" max="15628" width="11.42578125" style="4" customWidth="1"/>
    <col min="15629" max="15629" width="18.7109375" style="4" customWidth="1"/>
    <col min="15630" max="15630" width="16.28515625" style="4" bestFit="1" customWidth="1"/>
    <col min="15631" max="15631" width="19" style="4" bestFit="1" customWidth="1"/>
    <col min="15632" max="15632" width="14.7109375" style="4" customWidth="1"/>
    <col min="15633" max="15633" width="18.28515625" style="4" customWidth="1"/>
    <col min="15634" max="15634" width="17" style="4" customWidth="1"/>
    <col min="15635" max="15636" width="50.7109375" style="4" customWidth="1"/>
    <col min="15637" max="15637" width="19.42578125" style="4" bestFit="1" customWidth="1"/>
    <col min="15638" max="15638" width="19.85546875" style="4" customWidth="1"/>
    <col min="15639" max="15639" width="9.7109375" style="4" customWidth="1"/>
    <col min="15640" max="15641" width="15.7109375" style="4" customWidth="1"/>
    <col min="15642" max="15642" width="9.7109375" style="4" customWidth="1"/>
    <col min="15643" max="15644" width="15.7109375" style="4" customWidth="1"/>
    <col min="15645" max="15645" width="9.7109375" style="4" customWidth="1"/>
    <col min="15646" max="15647" width="15.7109375" style="4" customWidth="1"/>
    <col min="15648" max="15648" width="9.7109375" style="4" customWidth="1"/>
    <col min="15649" max="15650" width="15.7109375" style="4" customWidth="1"/>
    <col min="15651" max="15651" width="9.7109375" style="4" customWidth="1"/>
    <col min="15652" max="15653" width="15.7109375" style="4" customWidth="1"/>
    <col min="15654" max="15654" width="9.7109375" style="4" customWidth="1"/>
    <col min="15655" max="15656" width="15.7109375" style="4" customWidth="1"/>
    <col min="15657" max="15657" width="9.7109375" style="4" customWidth="1"/>
    <col min="15658" max="15659" width="15.7109375" style="4" customWidth="1"/>
    <col min="15660" max="15660" width="9.7109375" style="4" customWidth="1"/>
    <col min="15661" max="15662" width="15.7109375" style="4" customWidth="1"/>
    <col min="15663" max="15663" width="9.7109375" style="4" customWidth="1"/>
    <col min="15664" max="15664" width="11.42578125" style="4" customWidth="1"/>
    <col min="15665" max="15872" width="11.42578125" style="4" hidden="1"/>
    <col min="15873" max="15874" width="8" style="4" customWidth="1"/>
    <col min="15875" max="15875" width="10.140625" style="4" customWidth="1"/>
    <col min="15876" max="15876" width="27.7109375" style="4" customWidth="1"/>
    <col min="15877" max="15877" width="7.5703125" style="4" bestFit="1" customWidth="1"/>
    <col min="15878" max="15878" width="33.7109375" style="4" customWidth="1"/>
    <col min="15879" max="15879" width="11.42578125" style="4" customWidth="1"/>
    <col min="15880" max="15880" width="9" style="4" customWidth="1"/>
    <col min="15881" max="15881" width="10.28515625" style="4" customWidth="1"/>
    <col min="15882" max="15882" width="14.7109375" style="4" customWidth="1"/>
    <col min="15883" max="15884" width="11.42578125" style="4" customWidth="1"/>
    <col min="15885" max="15885" width="18.7109375" style="4" customWidth="1"/>
    <col min="15886" max="15886" width="16.28515625" style="4" bestFit="1" customWidth="1"/>
    <col min="15887" max="15887" width="19" style="4" bestFit="1" customWidth="1"/>
    <col min="15888" max="15888" width="14.7109375" style="4" customWidth="1"/>
    <col min="15889" max="15889" width="18.28515625" style="4" customWidth="1"/>
    <col min="15890" max="15890" width="17" style="4" customWidth="1"/>
    <col min="15891" max="15892" width="50.7109375" style="4" customWidth="1"/>
    <col min="15893" max="15893" width="19.42578125" style="4" bestFit="1" customWidth="1"/>
    <col min="15894" max="15894" width="19.85546875" style="4" customWidth="1"/>
    <col min="15895" max="15895" width="9.7109375" style="4" customWidth="1"/>
    <col min="15896" max="15897" width="15.7109375" style="4" customWidth="1"/>
    <col min="15898" max="15898" width="9.7109375" style="4" customWidth="1"/>
    <col min="15899" max="15900" width="15.7109375" style="4" customWidth="1"/>
    <col min="15901" max="15901" width="9.7109375" style="4" customWidth="1"/>
    <col min="15902" max="15903" width="15.7109375" style="4" customWidth="1"/>
    <col min="15904" max="15904" width="9.7109375" style="4" customWidth="1"/>
    <col min="15905" max="15906" width="15.7109375" style="4" customWidth="1"/>
    <col min="15907" max="15907" width="9.7109375" style="4" customWidth="1"/>
    <col min="15908" max="15909" width="15.7109375" style="4" customWidth="1"/>
    <col min="15910" max="15910" width="9.7109375" style="4" customWidth="1"/>
    <col min="15911" max="15912" width="15.7109375" style="4" customWidth="1"/>
    <col min="15913" max="15913" width="9.7109375" style="4" customWidth="1"/>
    <col min="15914" max="15915" width="15.7109375" style="4" customWidth="1"/>
    <col min="15916" max="15916" width="9.7109375" style="4" customWidth="1"/>
    <col min="15917" max="15918" width="15.7109375" style="4" customWidth="1"/>
    <col min="15919" max="15919" width="9.7109375" style="4" customWidth="1"/>
    <col min="15920" max="15920" width="11.42578125" style="4" customWidth="1"/>
    <col min="15921" max="16128" width="11.42578125" style="4" hidden="1"/>
    <col min="16129" max="16130" width="8" style="4" customWidth="1"/>
    <col min="16131" max="16131" width="10.140625" style="4" customWidth="1"/>
    <col min="16132" max="16132" width="27.7109375" style="4" customWidth="1"/>
    <col min="16133" max="16133" width="7.5703125" style="4" bestFit="1" customWidth="1"/>
    <col min="16134" max="16134" width="33.7109375" style="4" customWidth="1"/>
    <col min="16135" max="16135" width="11.42578125" style="4" customWidth="1"/>
    <col min="16136" max="16136" width="9" style="4" customWidth="1"/>
    <col min="16137" max="16137" width="10.28515625" style="4" customWidth="1"/>
    <col min="16138" max="16138" width="14.7109375" style="4" customWidth="1"/>
    <col min="16139" max="16140" width="11.42578125" style="4" customWidth="1"/>
    <col min="16141" max="16141" width="18.7109375" style="4" customWidth="1"/>
    <col min="16142" max="16142" width="16.28515625" style="4" bestFit="1" customWidth="1"/>
    <col min="16143" max="16143" width="19" style="4" bestFit="1" customWidth="1"/>
    <col min="16144" max="16144" width="14.7109375" style="4" customWidth="1"/>
    <col min="16145" max="16145" width="18.28515625" style="4" customWidth="1"/>
    <col min="16146" max="16146" width="17" style="4" customWidth="1"/>
    <col min="16147" max="16148" width="50.7109375" style="4" customWidth="1"/>
    <col min="16149" max="16149" width="19.42578125" style="4" bestFit="1" customWidth="1"/>
    <col min="16150" max="16150" width="19.85546875" style="4" customWidth="1"/>
    <col min="16151" max="16151" width="9.7109375" style="4" customWidth="1"/>
    <col min="16152" max="16153" width="15.7109375" style="4" customWidth="1"/>
    <col min="16154" max="16154" width="9.7109375" style="4" customWidth="1"/>
    <col min="16155" max="16156" width="15.7109375" style="4" customWidth="1"/>
    <col min="16157" max="16157" width="9.7109375" style="4" customWidth="1"/>
    <col min="16158" max="16159" width="15.7109375" style="4" customWidth="1"/>
    <col min="16160" max="16160" width="9.7109375" style="4" customWidth="1"/>
    <col min="16161" max="16162" width="15.7109375" style="4" customWidth="1"/>
    <col min="16163" max="16163" width="9.7109375" style="4" customWidth="1"/>
    <col min="16164" max="16165" width="15.7109375" style="4" customWidth="1"/>
    <col min="16166" max="16166" width="9.7109375" style="4" customWidth="1"/>
    <col min="16167" max="16168" width="15.7109375" style="4" customWidth="1"/>
    <col min="16169" max="16169" width="9.7109375" style="4" customWidth="1"/>
    <col min="16170" max="16171" width="15.7109375" style="4" customWidth="1"/>
    <col min="16172" max="16172" width="9.7109375" style="4" customWidth="1"/>
    <col min="16173" max="16174" width="15.7109375" style="4" customWidth="1"/>
    <col min="16175" max="16175" width="9.7109375" style="4" customWidth="1"/>
    <col min="16176" max="16176" width="11.42578125" style="4" customWidth="1"/>
    <col min="16177" max="16384" width="11.42578125" style="4" hidden="1"/>
  </cols>
  <sheetData>
    <row r="1" spans="1:51" s="190" customFormat="1" ht="12">
      <c r="A1" s="183"/>
      <c r="B1" s="184"/>
      <c r="C1" s="186"/>
      <c r="D1" s="187" t="s">
        <v>143</v>
      </c>
      <c r="E1" s="188"/>
      <c r="F1" s="188"/>
      <c r="G1" s="188"/>
      <c r="H1" s="188"/>
      <c r="I1" s="189"/>
      <c r="J1" s="180" t="s">
        <v>85</v>
      </c>
      <c r="K1" s="181"/>
      <c r="L1" s="181"/>
      <c r="M1" s="182"/>
      <c r="N1" s="187"/>
      <c r="O1" s="189"/>
      <c r="P1" s="187"/>
      <c r="Q1" s="188"/>
      <c r="R1" s="189"/>
      <c r="S1" s="204" t="s">
        <v>144</v>
      </c>
      <c r="T1" s="205"/>
      <c r="U1" s="205"/>
      <c r="V1" s="205"/>
      <c r="W1" s="205"/>
      <c r="X1" s="205"/>
      <c r="Y1" s="205"/>
      <c r="Z1" s="205"/>
      <c r="AA1" s="206"/>
      <c r="AB1" s="180" t="s">
        <v>85</v>
      </c>
      <c r="AC1" s="181"/>
      <c r="AD1" s="181"/>
      <c r="AE1" s="182"/>
      <c r="AF1" s="306"/>
      <c r="AG1" s="306"/>
      <c r="AH1" s="187"/>
      <c r="AI1" s="188"/>
      <c r="AJ1" s="189"/>
      <c r="AK1" s="204" t="s">
        <v>145</v>
      </c>
      <c r="AL1" s="205"/>
      <c r="AM1" s="205"/>
      <c r="AN1" s="205"/>
      <c r="AO1" s="205"/>
      <c r="AP1" s="205"/>
      <c r="AQ1" s="205"/>
      <c r="AR1" s="206"/>
      <c r="AS1" s="180" t="s">
        <v>85</v>
      </c>
      <c r="AT1" s="181"/>
      <c r="AU1" s="181"/>
      <c r="AV1" s="182"/>
      <c r="AW1" s="183"/>
      <c r="AX1" s="184"/>
      <c r="AY1" s="186"/>
    </row>
    <row r="2" spans="1:51" s="190" customFormat="1" ht="12">
      <c r="A2" s="200"/>
      <c r="B2" s="201"/>
      <c r="C2" s="203"/>
      <c r="D2" s="204"/>
      <c r="E2" s="205"/>
      <c r="F2" s="205"/>
      <c r="G2" s="205"/>
      <c r="H2" s="205"/>
      <c r="I2" s="206"/>
      <c r="J2" s="197"/>
      <c r="K2" s="198"/>
      <c r="L2" s="198"/>
      <c r="M2" s="199"/>
      <c r="N2" s="204"/>
      <c r="O2" s="206"/>
      <c r="P2" s="204"/>
      <c r="Q2" s="205"/>
      <c r="R2" s="206"/>
      <c r="S2" s="204"/>
      <c r="T2" s="205"/>
      <c r="U2" s="205"/>
      <c r="V2" s="205"/>
      <c r="W2" s="205"/>
      <c r="X2" s="205"/>
      <c r="Y2" s="205"/>
      <c r="Z2" s="205"/>
      <c r="AA2" s="206"/>
      <c r="AB2" s="197"/>
      <c r="AC2" s="198"/>
      <c r="AD2" s="198"/>
      <c r="AE2" s="199"/>
      <c r="AF2" s="307"/>
      <c r="AG2" s="307"/>
      <c r="AH2" s="204"/>
      <c r="AI2" s="205"/>
      <c r="AJ2" s="206"/>
      <c r="AK2" s="204"/>
      <c r="AL2" s="205"/>
      <c r="AM2" s="205"/>
      <c r="AN2" s="205"/>
      <c r="AO2" s="205"/>
      <c r="AP2" s="205"/>
      <c r="AQ2" s="205"/>
      <c r="AR2" s="206"/>
      <c r="AS2" s="197"/>
      <c r="AT2" s="198"/>
      <c r="AU2" s="198"/>
      <c r="AV2" s="199"/>
      <c r="AW2" s="200"/>
      <c r="AX2" s="201"/>
      <c r="AY2" s="203"/>
    </row>
    <row r="3" spans="1:51" s="190" customFormat="1" ht="12">
      <c r="A3" s="200"/>
      <c r="B3" s="201"/>
      <c r="C3" s="203"/>
      <c r="D3" s="204"/>
      <c r="E3" s="205"/>
      <c r="F3" s="205"/>
      <c r="G3" s="205"/>
      <c r="H3" s="205"/>
      <c r="I3" s="206"/>
      <c r="J3" s="197"/>
      <c r="K3" s="198"/>
      <c r="L3" s="198"/>
      <c r="M3" s="199"/>
      <c r="N3" s="204"/>
      <c r="O3" s="206"/>
      <c r="P3" s="204"/>
      <c r="Q3" s="205"/>
      <c r="R3" s="206"/>
      <c r="S3" s="204"/>
      <c r="T3" s="205"/>
      <c r="U3" s="205"/>
      <c r="V3" s="205"/>
      <c r="W3" s="205"/>
      <c r="X3" s="205"/>
      <c r="Y3" s="205"/>
      <c r="Z3" s="205"/>
      <c r="AA3" s="206"/>
      <c r="AB3" s="197"/>
      <c r="AC3" s="198"/>
      <c r="AD3" s="198"/>
      <c r="AE3" s="199"/>
      <c r="AF3" s="307"/>
      <c r="AG3" s="307"/>
      <c r="AH3" s="204"/>
      <c r="AI3" s="205"/>
      <c r="AJ3" s="206"/>
      <c r="AK3" s="204"/>
      <c r="AL3" s="205"/>
      <c r="AM3" s="205"/>
      <c r="AN3" s="205"/>
      <c r="AO3" s="205"/>
      <c r="AP3" s="205"/>
      <c r="AQ3" s="205"/>
      <c r="AR3" s="206"/>
      <c r="AS3" s="197"/>
      <c r="AT3" s="198"/>
      <c r="AU3" s="198"/>
      <c r="AV3" s="199"/>
      <c r="AW3" s="200"/>
      <c r="AX3" s="201"/>
      <c r="AY3" s="203"/>
    </row>
    <row r="4" spans="1:51" s="190" customFormat="1" ht="12">
      <c r="A4" s="200"/>
      <c r="B4" s="201"/>
      <c r="C4" s="203"/>
      <c r="D4" s="204"/>
      <c r="E4" s="205"/>
      <c r="F4" s="205"/>
      <c r="G4" s="205"/>
      <c r="H4" s="205"/>
      <c r="I4" s="206"/>
      <c r="J4" s="197"/>
      <c r="K4" s="198"/>
      <c r="L4" s="198"/>
      <c r="M4" s="199"/>
      <c r="N4" s="204"/>
      <c r="O4" s="206"/>
      <c r="P4" s="204"/>
      <c r="Q4" s="205"/>
      <c r="R4" s="206"/>
      <c r="S4" s="204"/>
      <c r="T4" s="205"/>
      <c r="U4" s="205"/>
      <c r="V4" s="205"/>
      <c r="W4" s="205"/>
      <c r="X4" s="205"/>
      <c r="Y4" s="205"/>
      <c r="Z4" s="205"/>
      <c r="AA4" s="206"/>
      <c r="AB4" s="197"/>
      <c r="AC4" s="198"/>
      <c r="AD4" s="198"/>
      <c r="AE4" s="199"/>
      <c r="AF4" s="307"/>
      <c r="AG4" s="307"/>
      <c r="AH4" s="204"/>
      <c r="AI4" s="205"/>
      <c r="AJ4" s="206"/>
      <c r="AK4" s="204"/>
      <c r="AL4" s="205"/>
      <c r="AM4" s="205"/>
      <c r="AN4" s="205"/>
      <c r="AO4" s="205"/>
      <c r="AP4" s="205"/>
      <c r="AQ4" s="205"/>
      <c r="AR4" s="206"/>
      <c r="AS4" s="197"/>
      <c r="AT4" s="198"/>
      <c r="AU4" s="198"/>
      <c r="AV4" s="199"/>
      <c r="AW4" s="200"/>
      <c r="AX4" s="201"/>
      <c r="AY4" s="203"/>
    </row>
    <row r="5" spans="1:51" s="190" customFormat="1" ht="12">
      <c r="A5" s="200"/>
      <c r="B5" s="201"/>
      <c r="C5" s="203"/>
      <c r="D5" s="204"/>
      <c r="E5" s="205"/>
      <c r="F5" s="205"/>
      <c r="G5" s="205"/>
      <c r="H5" s="205"/>
      <c r="I5" s="206"/>
      <c r="J5" s="197"/>
      <c r="K5" s="198"/>
      <c r="L5" s="198"/>
      <c r="M5" s="199"/>
      <c r="N5" s="204"/>
      <c r="O5" s="206"/>
      <c r="P5" s="204"/>
      <c r="Q5" s="205"/>
      <c r="R5" s="206"/>
      <c r="S5" s="204"/>
      <c r="T5" s="205"/>
      <c r="U5" s="205"/>
      <c r="V5" s="205"/>
      <c r="W5" s="205"/>
      <c r="X5" s="205"/>
      <c r="Y5" s="205"/>
      <c r="Z5" s="205"/>
      <c r="AA5" s="206"/>
      <c r="AB5" s="197"/>
      <c r="AC5" s="198"/>
      <c r="AD5" s="198"/>
      <c r="AE5" s="199"/>
      <c r="AF5" s="307"/>
      <c r="AG5" s="307"/>
      <c r="AH5" s="204"/>
      <c r="AI5" s="205"/>
      <c r="AJ5" s="206"/>
      <c r="AK5" s="204"/>
      <c r="AL5" s="205"/>
      <c r="AM5" s="205"/>
      <c r="AN5" s="205"/>
      <c r="AO5" s="205"/>
      <c r="AP5" s="205"/>
      <c r="AQ5" s="205"/>
      <c r="AR5" s="206"/>
      <c r="AS5" s="197"/>
      <c r="AT5" s="198"/>
      <c r="AU5" s="198"/>
      <c r="AV5" s="199"/>
      <c r="AW5" s="200"/>
      <c r="AX5" s="201"/>
      <c r="AY5" s="203"/>
    </row>
    <row r="6" spans="1:51" s="190" customFormat="1" ht="12">
      <c r="A6" s="200"/>
      <c r="B6" s="201"/>
      <c r="C6" s="203"/>
      <c r="D6" s="204"/>
      <c r="E6" s="205"/>
      <c r="F6" s="205"/>
      <c r="G6" s="205"/>
      <c r="H6" s="205"/>
      <c r="I6" s="206"/>
      <c r="J6" s="197"/>
      <c r="K6" s="198"/>
      <c r="L6" s="198"/>
      <c r="M6" s="199"/>
      <c r="N6" s="204"/>
      <c r="O6" s="206"/>
      <c r="P6" s="204"/>
      <c r="Q6" s="205"/>
      <c r="R6" s="206"/>
      <c r="S6" s="204"/>
      <c r="T6" s="205"/>
      <c r="U6" s="205"/>
      <c r="V6" s="205"/>
      <c r="W6" s="205"/>
      <c r="X6" s="205"/>
      <c r="Y6" s="205"/>
      <c r="Z6" s="205"/>
      <c r="AA6" s="206"/>
      <c r="AB6" s="197"/>
      <c r="AC6" s="198"/>
      <c r="AD6" s="198"/>
      <c r="AE6" s="199"/>
      <c r="AF6" s="307"/>
      <c r="AG6" s="307"/>
      <c r="AH6" s="204"/>
      <c r="AI6" s="205"/>
      <c r="AJ6" s="206"/>
      <c r="AK6" s="204"/>
      <c r="AL6" s="205"/>
      <c r="AM6" s="205"/>
      <c r="AN6" s="205"/>
      <c r="AO6" s="205"/>
      <c r="AP6" s="205"/>
      <c r="AQ6" s="205"/>
      <c r="AR6" s="206"/>
      <c r="AS6" s="197"/>
      <c r="AT6" s="198"/>
      <c r="AU6" s="198"/>
      <c r="AV6" s="199"/>
      <c r="AW6" s="200"/>
      <c r="AX6" s="201"/>
      <c r="AY6" s="203"/>
    </row>
    <row r="7" spans="1:51" s="190" customFormat="1" ht="12">
      <c r="A7" s="200"/>
      <c r="B7" s="201"/>
      <c r="C7" s="203"/>
      <c r="D7" s="204"/>
      <c r="E7" s="205"/>
      <c r="F7" s="205"/>
      <c r="G7" s="205"/>
      <c r="H7" s="205"/>
      <c r="I7" s="206"/>
      <c r="J7" s="197"/>
      <c r="K7" s="198"/>
      <c r="L7" s="198"/>
      <c r="M7" s="199"/>
      <c r="N7" s="204"/>
      <c r="O7" s="206"/>
      <c r="P7" s="204"/>
      <c r="Q7" s="205"/>
      <c r="R7" s="206"/>
      <c r="S7" s="204"/>
      <c r="T7" s="205"/>
      <c r="U7" s="205"/>
      <c r="V7" s="205"/>
      <c r="W7" s="205"/>
      <c r="X7" s="205"/>
      <c r="Y7" s="205"/>
      <c r="Z7" s="205"/>
      <c r="AA7" s="206"/>
      <c r="AB7" s="197"/>
      <c r="AC7" s="198"/>
      <c r="AD7" s="198"/>
      <c r="AE7" s="199"/>
      <c r="AF7" s="307"/>
      <c r="AG7" s="307"/>
      <c r="AH7" s="204"/>
      <c r="AI7" s="205"/>
      <c r="AJ7" s="206"/>
      <c r="AK7" s="204"/>
      <c r="AL7" s="205"/>
      <c r="AM7" s="205"/>
      <c r="AN7" s="205"/>
      <c r="AO7" s="205"/>
      <c r="AP7" s="205"/>
      <c r="AQ7" s="205"/>
      <c r="AR7" s="206"/>
      <c r="AS7" s="197"/>
      <c r="AT7" s="198"/>
      <c r="AU7" s="198"/>
      <c r="AV7" s="199"/>
      <c r="AW7" s="200"/>
      <c r="AX7" s="201"/>
      <c r="AY7" s="203"/>
    </row>
    <row r="8" spans="1:51" s="190" customFormat="1" ht="12.75" thickBot="1">
      <c r="A8" s="216"/>
      <c r="B8" s="217"/>
      <c r="C8" s="219"/>
      <c r="D8" s="220"/>
      <c r="E8" s="221"/>
      <c r="F8" s="221"/>
      <c r="G8" s="221"/>
      <c r="H8" s="221"/>
      <c r="I8" s="222"/>
      <c r="J8" s="213"/>
      <c r="K8" s="214"/>
      <c r="L8" s="214"/>
      <c r="M8" s="215"/>
      <c r="N8" s="220"/>
      <c r="O8" s="222"/>
      <c r="P8" s="220"/>
      <c r="Q8" s="221"/>
      <c r="R8" s="222"/>
      <c r="S8" s="220"/>
      <c r="T8" s="221"/>
      <c r="U8" s="221"/>
      <c r="V8" s="221"/>
      <c r="W8" s="221"/>
      <c r="X8" s="221"/>
      <c r="Y8" s="221"/>
      <c r="Z8" s="221"/>
      <c r="AA8" s="222"/>
      <c r="AB8" s="213"/>
      <c r="AC8" s="214"/>
      <c r="AD8" s="214"/>
      <c r="AE8" s="215"/>
      <c r="AF8" s="308"/>
      <c r="AG8" s="308"/>
      <c r="AH8" s="220"/>
      <c r="AI8" s="221"/>
      <c r="AJ8" s="222"/>
      <c r="AK8" s="220"/>
      <c r="AL8" s="221"/>
      <c r="AM8" s="221"/>
      <c r="AN8" s="221"/>
      <c r="AO8" s="221"/>
      <c r="AP8" s="221"/>
      <c r="AQ8" s="221"/>
      <c r="AR8" s="222"/>
      <c r="AS8" s="213"/>
      <c r="AT8" s="214"/>
      <c r="AU8" s="214"/>
      <c r="AV8" s="215"/>
      <c r="AW8" s="216"/>
      <c r="AX8" s="217"/>
      <c r="AY8" s="219"/>
    </row>
    <row r="11" spans="1:51" ht="25.5">
      <c r="F11" s="309" t="s">
        <v>3</v>
      </c>
      <c r="G11" s="309"/>
      <c r="H11" s="309"/>
      <c r="I11" s="309"/>
    </row>
    <row r="12" spans="1:51" ht="15" customHeight="1">
      <c r="B12" s="226" t="s">
        <v>146</v>
      </c>
      <c r="C12" s="311" t="s">
        <v>147</v>
      </c>
      <c r="D12" s="312"/>
      <c r="E12" s="227" t="s">
        <v>148</v>
      </c>
      <c r="F12" s="227" t="s">
        <v>8</v>
      </c>
      <c r="G12" s="173" t="s">
        <v>18</v>
      </c>
      <c r="H12" s="157"/>
      <c r="I12" s="158"/>
      <c r="J12" s="313"/>
      <c r="K12" s="147" t="s">
        <v>0</v>
      </c>
      <c r="L12" s="147"/>
      <c r="M12" s="147" t="s">
        <v>61</v>
      </c>
      <c r="N12" s="147"/>
      <c r="O12" s="147" t="s">
        <v>62</v>
      </c>
      <c r="P12" s="147"/>
      <c r="Q12" s="147" t="s">
        <v>56</v>
      </c>
      <c r="R12" s="147"/>
      <c r="S12" s="166" t="s">
        <v>1</v>
      </c>
      <c r="T12" s="166" t="s">
        <v>2</v>
      </c>
      <c r="U12" s="314" t="s">
        <v>149</v>
      </c>
      <c r="V12" s="315"/>
      <c r="W12" s="316"/>
      <c r="X12" s="227" t="s">
        <v>150</v>
      </c>
      <c r="Y12" s="227"/>
      <c r="Z12" s="227"/>
      <c r="AA12" s="227" t="s">
        <v>151</v>
      </c>
      <c r="AB12" s="227"/>
      <c r="AC12" s="227"/>
      <c r="AD12" s="227" t="s">
        <v>152</v>
      </c>
      <c r="AE12" s="227"/>
      <c r="AF12" s="227"/>
      <c r="AG12" s="227" t="s">
        <v>153</v>
      </c>
      <c r="AH12" s="227"/>
      <c r="AI12" s="227"/>
      <c r="AJ12" s="227" t="s">
        <v>154</v>
      </c>
      <c r="AK12" s="227"/>
      <c r="AL12" s="227"/>
      <c r="AM12" s="227" t="s">
        <v>155</v>
      </c>
      <c r="AN12" s="227"/>
      <c r="AO12" s="227"/>
      <c r="AP12" s="227" t="s">
        <v>156</v>
      </c>
      <c r="AQ12" s="227"/>
      <c r="AR12" s="227"/>
      <c r="AS12" s="227" t="s">
        <v>157</v>
      </c>
      <c r="AT12" s="227"/>
      <c r="AU12" s="227"/>
    </row>
    <row r="13" spans="1:51" ht="67.5">
      <c r="A13" s="1" t="s">
        <v>106</v>
      </c>
      <c r="B13" s="230"/>
      <c r="C13" s="317"/>
      <c r="D13" s="312" t="s">
        <v>9</v>
      </c>
      <c r="E13" s="227"/>
      <c r="F13" s="227"/>
      <c r="G13" s="3" t="s">
        <v>4</v>
      </c>
      <c r="H13" s="3" t="s">
        <v>5</v>
      </c>
      <c r="I13" s="3" t="s">
        <v>6</v>
      </c>
      <c r="J13" s="3" t="s">
        <v>7</v>
      </c>
      <c r="K13" s="143" t="s">
        <v>47</v>
      </c>
      <c r="L13" s="143" t="s">
        <v>48</v>
      </c>
      <c r="M13" s="318" t="s">
        <v>65</v>
      </c>
      <c r="N13" s="318" t="s">
        <v>66</v>
      </c>
      <c r="O13" s="143" t="s">
        <v>67</v>
      </c>
      <c r="P13" s="143" t="s">
        <v>68</v>
      </c>
      <c r="Q13" s="143" t="s">
        <v>63</v>
      </c>
      <c r="R13" s="143" t="s">
        <v>68</v>
      </c>
      <c r="S13" s="166"/>
      <c r="T13" s="166"/>
      <c r="U13" s="143" t="s">
        <v>158</v>
      </c>
      <c r="V13" s="143" t="s">
        <v>159</v>
      </c>
      <c r="W13" s="143" t="s">
        <v>160</v>
      </c>
      <c r="X13" s="143" t="s">
        <v>158</v>
      </c>
      <c r="Y13" s="143" t="s">
        <v>159</v>
      </c>
      <c r="Z13" s="143" t="s">
        <v>160</v>
      </c>
      <c r="AA13" s="143" t="s">
        <v>158</v>
      </c>
      <c r="AB13" s="143" t="s">
        <v>159</v>
      </c>
      <c r="AC13" s="143" t="s">
        <v>160</v>
      </c>
      <c r="AD13" s="143" t="s">
        <v>158</v>
      </c>
      <c r="AE13" s="143" t="s">
        <v>159</v>
      </c>
      <c r="AF13" s="143" t="s">
        <v>160</v>
      </c>
      <c r="AG13" s="143" t="s">
        <v>158</v>
      </c>
      <c r="AH13" s="143" t="s">
        <v>159</v>
      </c>
      <c r="AI13" s="143" t="s">
        <v>160</v>
      </c>
      <c r="AJ13" s="143" t="s">
        <v>158</v>
      </c>
      <c r="AK13" s="143" t="s">
        <v>159</v>
      </c>
      <c r="AL13" s="143" t="s">
        <v>160</v>
      </c>
      <c r="AM13" s="143" t="s">
        <v>158</v>
      </c>
      <c r="AN13" s="143" t="s">
        <v>159</v>
      </c>
      <c r="AO13" s="143" t="s">
        <v>160</v>
      </c>
      <c r="AP13" s="143" t="s">
        <v>158</v>
      </c>
      <c r="AQ13" s="143" t="s">
        <v>159</v>
      </c>
      <c r="AR13" s="143" t="s">
        <v>160</v>
      </c>
      <c r="AS13" s="143" t="s">
        <v>158</v>
      </c>
      <c r="AT13" s="143" t="s">
        <v>159</v>
      </c>
      <c r="AU13" s="143" t="s">
        <v>160</v>
      </c>
    </row>
    <row r="14" spans="1:51" s="6" customFormat="1" ht="93" customHeight="1" outlineLevel="2">
      <c r="A14" s="319"/>
      <c r="B14" s="319" t="s">
        <v>111</v>
      </c>
      <c r="C14" s="320">
        <v>948</v>
      </c>
      <c r="D14" s="321" t="s">
        <v>114</v>
      </c>
      <c r="E14" s="320">
        <v>1</v>
      </c>
      <c r="F14" s="322" t="s">
        <v>161</v>
      </c>
      <c r="G14" s="323"/>
      <c r="H14" s="324"/>
      <c r="I14" s="323"/>
      <c r="J14" s="325" t="s">
        <v>162</v>
      </c>
      <c r="K14" s="326">
        <v>1</v>
      </c>
      <c r="L14" s="327">
        <v>0.53300000000000003</v>
      </c>
      <c r="M14" s="328">
        <v>13000000</v>
      </c>
      <c r="N14" s="329">
        <v>13000000</v>
      </c>
      <c r="O14" s="329"/>
      <c r="P14" s="329">
        <v>0</v>
      </c>
      <c r="Q14" s="330">
        <v>55809596</v>
      </c>
      <c r="R14" s="329">
        <f>4888727+5331393</f>
        <v>10220120</v>
      </c>
      <c r="S14" s="331" t="s">
        <v>163</v>
      </c>
      <c r="T14" s="332"/>
      <c r="U14" s="329">
        <v>13000000</v>
      </c>
      <c r="V14" s="329">
        <f>+O14</f>
        <v>0</v>
      </c>
      <c r="W14" s="333">
        <f>+V14/U14</f>
        <v>0</v>
      </c>
      <c r="X14" s="334"/>
      <c r="Y14" s="334"/>
      <c r="Z14" s="333"/>
      <c r="AA14" s="334"/>
      <c r="AB14" s="334"/>
      <c r="AC14" s="333"/>
      <c r="AD14" s="334"/>
      <c r="AE14" s="334"/>
      <c r="AF14" s="333"/>
      <c r="AG14" s="334"/>
      <c r="AH14" s="334"/>
      <c r="AI14" s="333"/>
      <c r="AJ14" s="334"/>
      <c r="AK14" s="334"/>
      <c r="AL14" s="333"/>
      <c r="AM14" s="334"/>
      <c r="AN14" s="334"/>
      <c r="AO14" s="333"/>
      <c r="AP14" s="334"/>
      <c r="AQ14" s="334"/>
      <c r="AR14" s="333"/>
      <c r="AS14" s="334"/>
      <c r="AT14" s="334"/>
      <c r="AU14" s="333"/>
    </row>
    <row r="15" spans="1:51" s="6" customFormat="1" ht="96" customHeight="1" outlineLevel="2">
      <c r="A15" s="319"/>
      <c r="B15" s="319" t="s">
        <v>111</v>
      </c>
      <c r="C15" s="320">
        <v>948</v>
      </c>
      <c r="D15" s="321" t="s">
        <v>114</v>
      </c>
      <c r="E15" s="320">
        <v>2</v>
      </c>
      <c r="F15" s="322" t="s">
        <v>164</v>
      </c>
      <c r="G15" s="323"/>
      <c r="H15" s="324"/>
      <c r="I15" s="323"/>
      <c r="J15" s="325" t="s">
        <v>165</v>
      </c>
      <c r="K15" s="335">
        <v>13</v>
      </c>
      <c r="L15" s="336">
        <v>7</v>
      </c>
      <c r="M15" s="328">
        <v>113000000</v>
      </c>
      <c r="N15" s="329">
        <v>113000000</v>
      </c>
      <c r="O15" s="329">
        <f>25038739+4900000</f>
        <v>29938739</v>
      </c>
      <c r="P15" s="329">
        <v>0</v>
      </c>
      <c r="Q15" s="330">
        <v>0</v>
      </c>
      <c r="R15" s="329">
        <v>0</v>
      </c>
      <c r="S15" s="337" t="s">
        <v>166</v>
      </c>
      <c r="T15" s="332"/>
      <c r="U15" s="329">
        <f>+N15</f>
        <v>113000000</v>
      </c>
      <c r="V15" s="329">
        <f>+O15</f>
        <v>29938739</v>
      </c>
      <c r="W15" s="333">
        <f>+V15/U15</f>
        <v>0.26494459292035399</v>
      </c>
      <c r="X15" s="334"/>
      <c r="Y15" s="334"/>
      <c r="Z15" s="333"/>
      <c r="AA15" s="334"/>
      <c r="AB15" s="334"/>
      <c r="AC15" s="333"/>
      <c r="AD15" s="334"/>
      <c r="AE15" s="334"/>
      <c r="AF15" s="333"/>
      <c r="AG15" s="334"/>
      <c r="AH15" s="334"/>
      <c r="AI15" s="333"/>
      <c r="AJ15" s="334"/>
      <c r="AK15" s="334"/>
      <c r="AL15" s="333"/>
      <c r="AM15" s="334"/>
      <c r="AN15" s="334"/>
      <c r="AO15" s="333"/>
      <c r="AP15" s="334"/>
      <c r="AQ15" s="334"/>
      <c r="AR15" s="333"/>
      <c r="AS15" s="334"/>
      <c r="AT15" s="334"/>
      <c r="AU15" s="333"/>
    </row>
    <row r="16" spans="1:51" s="5" customFormat="1" ht="202.5" outlineLevel="2">
      <c r="A16" s="338"/>
      <c r="B16" s="338" t="s">
        <v>111</v>
      </c>
      <c r="C16" s="339">
        <v>948</v>
      </c>
      <c r="D16" s="27" t="s">
        <v>114</v>
      </c>
      <c r="E16" s="339">
        <v>3</v>
      </c>
      <c r="F16" s="340" t="s">
        <v>39</v>
      </c>
      <c r="G16" s="341"/>
      <c r="H16" s="342"/>
      <c r="I16" s="341"/>
      <c r="J16" s="343" t="s">
        <v>167</v>
      </c>
      <c r="K16" s="344">
        <v>1</v>
      </c>
      <c r="L16" s="345">
        <v>0.6</v>
      </c>
      <c r="M16" s="346">
        <v>721968000</v>
      </c>
      <c r="N16" s="347">
        <v>721968000</v>
      </c>
      <c r="O16" s="347">
        <f>167544000+314447000+55400000+18270000+66480000+28323200</f>
        <v>650464200</v>
      </c>
      <c r="P16" s="347">
        <f>73075900+47370333+50266500</f>
        <v>170712733</v>
      </c>
      <c r="Q16" s="348">
        <v>103420367</v>
      </c>
      <c r="R16" s="347">
        <f>41703867+29619867+13212567+3046000+4794000</f>
        <v>92376301</v>
      </c>
      <c r="S16" s="337" t="s">
        <v>168</v>
      </c>
      <c r="T16" s="349"/>
      <c r="U16" s="347">
        <v>721968000</v>
      </c>
      <c r="V16" s="347">
        <f>+O16</f>
        <v>650464200</v>
      </c>
      <c r="W16" s="350">
        <f>+V16/U16</f>
        <v>0.90095987633800945</v>
      </c>
      <c r="X16" s="351"/>
      <c r="Y16" s="351"/>
      <c r="Z16" s="350"/>
      <c r="AA16" s="351"/>
      <c r="AB16" s="351"/>
      <c r="AC16" s="350"/>
      <c r="AD16" s="351"/>
      <c r="AE16" s="351"/>
      <c r="AF16" s="350"/>
      <c r="AG16" s="351"/>
      <c r="AH16" s="351"/>
      <c r="AI16" s="350"/>
      <c r="AJ16" s="351"/>
      <c r="AK16" s="351"/>
      <c r="AL16" s="350"/>
      <c r="AM16" s="351"/>
      <c r="AN16" s="351"/>
      <c r="AO16" s="350"/>
      <c r="AP16" s="351"/>
      <c r="AQ16" s="351"/>
      <c r="AR16" s="350"/>
      <c r="AS16" s="351"/>
      <c r="AT16" s="351"/>
      <c r="AU16" s="350"/>
    </row>
    <row r="17" spans="1:47" s="356" customFormat="1" outlineLevel="1">
      <c r="A17" s="352"/>
      <c r="B17" s="353"/>
      <c r="C17" s="354"/>
      <c r="D17" s="354"/>
      <c r="E17" s="354"/>
      <c r="F17" s="355"/>
      <c r="G17" s="355"/>
      <c r="H17" s="355"/>
      <c r="I17" s="355"/>
      <c r="K17" s="354"/>
      <c r="L17" s="357"/>
      <c r="M17" s="358">
        <f t="shared" ref="M17:R17" si="0">+M14+M15+M16</f>
        <v>847968000</v>
      </c>
      <c r="N17" s="359">
        <f t="shared" si="0"/>
        <v>847968000</v>
      </c>
      <c r="O17" s="359">
        <f t="shared" si="0"/>
        <v>680402939</v>
      </c>
      <c r="P17" s="359">
        <f>+P14+P15+P16</f>
        <v>170712733</v>
      </c>
      <c r="Q17" s="359">
        <f t="shared" si="0"/>
        <v>159229963</v>
      </c>
      <c r="R17" s="359">
        <f t="shared" si="0"/>
        <v>102596421</v>
      </c>
      <c r="S17" s="360"/>
      <c r="T17" s="361"/>
      <c r="U17" s="362">
        <f>+U14+U15+U16</f>
        <v>847968000</v>
      </c>
      <c r="V17" s="362">
        <f>+V14+V15+V16</f>
        <v>680402939</v>
      </c>
      <c r="W17" s="363"/>
      <c r="X17" s="354"/>
      <c r="Y17" s="354"/>
      <c r="Z17" s="363"/>
      <c r="AA17" s="354"/>
      <c r="AB17" s="354"/>
      <c r="AC17" s="363"/>
      <c r="AD17" s="354"/>
      <c r="AE17" s="354"/>
      <c r="AF17" s="363"/>
      <c r="AG17" s="354"/>
      <c r="AH17" s="354"/>
      <c r="AI17" s="363"/>
      <c r="AJ17" s="354"/>
      <c r="AK17" s="354"/>
      <c r="AL17" s="363"/>
      <c r="AM17" s="354"/>
      <c r="AN17" s="354"/>
      <c r="AO17" s="363"/>
      <c r="AP17" s="354"/>
      <c r="AQ17" s="354"/>
      <c r="AR17" s="363"/>
      <c r="AS17" s="354"/>
      <c r="AT17" s="354"/>
      <c r="AU17" s="363"/>
    </row>
    <row r="18" spans="1:47" s="6" customFormat="1" ht="258.75" outlineLevel="1">
      <c r="A18" s="364"/>
      <c r="B18" s="319" t="s">
        <v>136</v>
      </c>
      <c r="C18" s="320">
        <v>948</v>
      </c>
      <c r="D18" s="365" t="s">
        <v>138</v>
      </c>
      <c r="E18" s="320">
        <v>1</v>
      </c>
      <c r="F18" s="322" t="s">
        <v>169</v>
      </c>
      <c r="G18" s="323"/>
      <c r="H18" s="324"/>
      <c r="I18" s="323"/>
      <c r="J18" s="325" t="s">
        <v>170</v>
      </c>
      <c r="K18" s="326">
        <v>1</v>
      </c>
      <c r="L18" s="366">
        <v>0.4</v>
      </c>
      <c r="M18" s="367">
        <v>115000000</v>
      </c>
      <c r="N18" s="329">
        <v>115000000</v>
      </c>
      <c r="O18" s="329">
        <v>0</v>
      </c>
      <c r="P18" s="329">
        <v>0</v>
      </c>
      <c r="Q18" s="330">
        <v>79497333</v>
      </c>
      <c r="R18" s="329">
        <f>43567280+18496200</f>
        <v>62063480</v>
      </c>
      <c r="S18" s="368" t="s">
        <v>171</v>
      </c>
      <c r="T18" s="369"/>
      <c r="U18" s="329">
        <v>115000000</v>
      </c>
      <c r="V18" s="329">
        <f>+O18</f>
        <v>0</v>
      </c>
      <c r="W18" s="333">
        <f>+V18/U18</f>
        <v>0</v>
      </c>
      <c r="X18" s="334"/>
      <c r="Y18" s="334"/>
      <c r="Z18" s="333"/>
      <c r="AA18" s="334"/>
      <c r="AB18" s="334"/>
      <c r="AC18" s="333"/>
      <c r="AD18" s="334"/>
      <c r="AE18" s="334"/>
      <c r="AF18" s="333"/>
      <c r="AG18" s="334"/>
      <c r="AH18" s="334"/>
      <c r="AI18" s="333"/>
      <c r="AJ18" s="334"/>
      <c r="AK18" s="334"/>
      <c r="AL18" s="333"/>
      <c r="AM18" s="334"/>
      <c r="AN18" s="334"/>
      <c r="AO18" s="333"/>
      <c r="AP18" s="334"/>
      <c r="AQ18" s="334"/>
      <c r="AR18" s="333"/>
      <c r="AS18" s="334"/>
      <c r="AT18" s="334"/>
      <c r="AU18" s="333"/>
    </row>
    <row r="19" spans="1:47" s="6" customFormat="1" ht="137.25" customHeight="1" outlineLevel="2">
      <c r="A19" s="319"/>
      <c r="B19" s="319" t="s">
        <v>136</v>
      </c>
      <c r="C19" s="320">
        <v>948</v>
      </c>
      <c r="D19" s="365" t="s">
        <v>138</v>
      </c>
      <c r="E19" s="320">
        <v>2</v>
      </c>
      <c r="F19" s="322" t="s">
        <v>41</v>
      </c>
      <c r="G19" s="323"/>
      <c r="H19" s="324"/>
      <c r="I19" s="323"/>
      <c r="J19" s="325" t="s">
        <v>172</v>
      </c>
      <c r="K19" s="326">
        <v>1</v>
      </c>
      <c r="L19" s="366">
        <v>0.55000000000000004</v>
      </c>
      <c r="M19" s="370">
        <v>115000000</v>
      </c>
      <c r="N19" s="329">
        <v>115000000</v>
      </c>
      <c r="O19" s="329">
        <v>0</v>
      </c>
      <c r="P19" s="329">
        <v>0</v>
      </c>
      <c r="Q19" s="330">
        <v>85647491</v>
      </c>
      <c r="R19" s="329">
        <v>0</v>
      </c>
      <c r="S19" s="332" t="s">
        <v>173</v>
      </c>
      <c r="T19" s="369"/>
      <c r="U19" s="329">
        <v>115000000</v>
      </c>
      <c r="V19" s="329">
        <f>+O19</f>
        <v>0</v>
      </c>
      <c r="W19" s="333">
        <f>+V19/U19</f>
        <v>0</v>
      </c>
      <c r="X19" s="334"/>
      <c r="Y19" s="334"/>
      <c r="Z19" s="333" t="str">
        <f>IF(X19=0,"",Y19/X19)</f>
        <v/>
      </c>
      <c r="AA19" s="334"/>
      <c r="AB19" s="334"/>
      <c r="AC19" s="333" t="str">
        <f>IF(AA19=0,"",AB19/AA19)</f>
        <v/>
      </c>
      <c r="AD19" s="334"/>
      <c r="AE19" s="334"/>
      <c r="AF19" s="333" t="str">
        <f>IF(AD19=0,"",AE19/AD19)</f>
        <v/>
      </c>
      <c r="AG19" s="334"/>
      <c r="AH19" s="334"/>
      <c r="AI19" s="333" t="str">
        <f>IF(AG19=0,"",AH19/AG19)</f>
        <v/>
      </c>
      <c r="AJ19" s="334"/>
      <c r="AK19" s="334"/>
      <c r="AL19" s="333" t="str">
        <f>IF(AJ19=0,"",AK19/AJ19)</f>
        <v/>
      </c>
      <c r="AM19" s="334"/>
      <c r="AN19" s="334"/>
      <c r="AO19" s="333" t="str">
        <f>IF(AM19=0,"",AN19/AM19)</f>
        <v/>
      </c>
      <c r="AP19" s="334"/>
      <c r="AQ19" s="334"/>
      <c r="AR19" s="333" t="str">
        <f>IF(AP19=0,"",AQ19/AP19)</f>
        <v/>
      </c>
      <c r="AS19" s="334"/>
      <c r="AT19" s="334"/>
      <c r="AU19" s="333" t="str">
        <f>IF(AS19=0,"",AT19/AS19)</f>
        <v/>
      </c>
    </row>
    <row r="20" spans="1:47" s="380" customFormat="1" outlineLevel="1">
      <c r="A20" s="371"/>
      <c r="B20" s="372"/>
      <c r="C20" s="373"/>
      <c r="D20" s="373"/>
      <c r="E20" s="373"/>
      <c r="F20" s="374"/>
      <c r="G20" s="374"/>
      <c r="H20" s="374"/>
      <c r="I20" s="374"/>
      <c r="J20" s="373"/>
      <c r="K20" s="375"/>
      <c r="L20" s="373"/>
      <c r="M20" s="376">
        <f t="shared" ref="M20:R20" si="1">+M18+M19</f>
        <v>230000000</v>
      </c>
      <c r="N20" s="376">
        <f t="shared" si="1"/>
        <v>230000000</v>
      </c>
      <c r="O20" s="376">
        <f>+O18+O19</f>
        <v>0</v>
      </c>
      <c r="P20" s="376">
        <f t="shared" si="1"/>
        <v>0</v>
      </c>
      <c r="Q20" s="376">
        <f t="shared" si="1"/>
        <v>165144824</v>
      </c>
      <c r="R20" s="376">
        <f t="shared" si="1"/>
        <v>62063480</v>
      </c>
      <c r="S20" s="377"/>
      <c r="T20" s="378"/>
      <c r="U20" s="376">
        <f>+U18+U19</f>
        <v>230000000</v>
      </c>
      <c r="V20" s="376">
        <f>+V18+V19</f>
        <v>0</v>
      </c>
      <c r="W20" s="379"/>
      <c r="X20" s="373"/>
      <c r="Y20" s="373"/>
      <c r="Z20" s="379"/>
      <c r="AA20" s="373"/>
      <c r="AB20" s="373"/>
      <c r="AC20" s="379"/>
      <c r="AD20" s="373"/>
      <c r="AE20" s="373"/>
      <c r="AF20" s="379"/>
      <c r="AG20" s="373"/>
      <c r="AH20" s="373"/>
      <c r="AI20" s="379"/>
      <c r="AJ20" s="373"/>
      <c r="AK20" s="373"/>
      <c r="AL20" s="379"/>
      <c r="AM20" s="373"/>
      <c r="AN20" s="373"/>
      <c r="AO20" s="379"/>
      <c r="AP20" s="373"/>
      <c r="AQ20" s="373"/>
      <c r="AR20" s="379"/>
      <c r="AS20" s="373"/>
      <c r="AT20" s="373"/>
      <c r="AU20" s="379"/>
    </row>
    <row r="21" spans="1:47" s="388" customFormat="1">
      <c r="A21" s="381" t="s">
        <v>174</v>
      </c>
      <c r="B21" s="381"/>
      <c r="C21" s="382"/>
      <c r="D21" s="382"/>
      <c r="E21" s="382"/>
      <c r="F21" s="383"/>
      <c r="G21" s="383"/>
      <c r="H21" s="383"/>
      <c r="I21" s="383"/>
      <c r="J21" s="382"/>
      <c r="K21" s="384"/>
      <c r="L21" s="385"/>
      <c r="M21" s="386">
        <f t="shared" ref="M21:R21" si="2">+M17+M20</f>
        <v>1077968000</v>
      </c>
      <c r="N21" s="386">
        <f t="shared" si="2"/>
        <v>1077968000</v>
      </c>
      <c r="O21" s="386">
        <f>+O17+O20</f>
        <v>680402939</v>
      </c>
      <c r="P21" s="386">
        <f t="shared" si="2"/>
        <v>170712733</v>
      </c>
      <c r="Q21" s="386">
        <f t="shared" si="2"/>
        <v>324374787</v>
      </c>
      <c r="R21" s="386">
        <f t="shared" si="2"/>
        <v>164659901</v>
      </c>
      <c r="S21" s="386">
        <f>SUBTOTAL(9,S14:S20)</f>
        <v>0</v>
      </c>
      <c r="T21" s="386">
        <f>SUBTOTAL(9,T14:T20)</f>
        <v>0</v>
      </c>
      <c r="U21" s="386">
        <f>+U17+U20</f>
        <v>1077968000</v>
      </c>
      <c r="V21" s="386">
        <f>+V17+V20</f>
        <v>680402939</v>
      </c>
      <c r="W21" s="387"/>
      <c r="X21" s="386">
        <f>SUBTOTAL(9,X14:X20)</f>
        <v>0</v>
      </c>
      <c r="Y21" s="386">
        <f>SUBTOTAL(9,Y14:Y20)</f>
        <v>0</v>
      </c>
      <c r="Z21" s="386"/>
      <c r="AA21" s="386">
        <f>SUBTOTAL(9,AA14:AA20)</f>
        <v>0</v>
      </c>
      <c r="AB21" s="386">
        <f>SUBTOTAL(9,AB14:AB20)</f>
        <v>0</v>
      </c>
      <c r="AC21" s="386"/>
      <c r="AD21" s="386">
        <f>SUBTOTAL(9,AD14:AD20)</f>
        <v>0</v>
      </c>
      <c r="AE21" s="386">
        <f>SUBTOTAL(9,AE14:AE20)</f>
        <v>0</v>
      </c>
      <c r="AF21" s="386"/>
      <c r="AG21" s="386">
        <f>SUBTOTAL(9,AG14:AG20)</f>
        <v>0</v>
      </c>
      <c r="AH21" s="386">
        <f>SUBTOTAL(9,AH14:AH20)</f>
        <v>0</v>
      </c>
      <c r="AI21" s="386"/>
      <c r="AJ21" s="386">
        <f>SUBTOTAL(9,AJ14:AJ20)</f>
        <v>0</v>
      </c>
      <c r="AK21" s="386">
        <f>SUBTOTAL(9,AK14:AK20)</f>
        <v>0</v>
      </c>
      <c r="AL21" s="386"/>
      <c r="AM21" s="386">
        <f>SUBTOTAL(9,AM14:AM20)</f>
        <v>0</v>
      </c>
      <c r="AN21" s="386">
        <f>SUBTOTAL(9,AN14:AN20)</f>
        <v>0</v>
      </c>
      <c r="AO21" s="386"/>
      <c r="AP21" s="386">
        <f>SUBTOTAL(9,AP14:AP20)</f>
        <v>0</v>
      </c>
      <c r="AQ21" s="386">
        <f>SUBTOTAL(9,AQ14:AQ20)</f>
        <v>0</v>
      </c>
      <c r="AR21" s="386"/>
      <c r="AS21" s="386">
        <f>SUBTOTAL(9,AS14:AS20)</f>
        <v>0</v>
      </c>
      <c r="AT21" s="386">
        <f>SUBTOTAL(9,AT14:AT20)</f>
        <v>0</v>
      </c>
      <c r="AU21" s="386"/>
    </row>
    <row r="22" spans="1:47">
      <c r="M22" s="304">
        <v>1077968000</v>
      </c>
      <c r="N22" s="389">
        <v>1077968000</v>
      </c>
      <c r="O22" s="304">
        <v>580699739</v>
      </c>
      <c r="P22" s="389">
        <v>73075900</v>
      </c>
      <c r="Q22" s="304">
        <v>324374787</v>
      </c>
      <c r="R22" s="304">
        <v>138323701</v>
      </c>
      <c r="U22" s="390">
        <f>+N22</f>
        <v>1077968000</v>
      </c>
      <c r="V22" s="390">
        <f>+O22</f>
        <v>580699739</v>
      </c>
    </row>
    <row r="23" spans="1:47">
      <c r="M23" s="304">
        <f>+M21-M22</f>
        <v>0</v>
      </c>
      <c r="N23" s="391">
        <f>+N21-N22</f>
        <v>0</v>
      </c>
      <c r="O23" s="389">
        <f>+O21-O22</f>
        <v>99703200</v>
      </c>
      <c r="P23" s="389">
        <f>+P21-P22</f>
        <v>97636833</v>
      </c>
      <c r="Q23" s="389">
        <f>+Q21-Q22</f>
        <v>0</v>
      </c>
      <c r="R23" s="389">
        <f>+R22-R21</f>
        <v>-26336200</v>
      </c>
      <c r="S23" s="6"/>
      <c r="U23" s="392">
        <f>+U21-U22</f>
        <v>0</v>
      </c>
      <c r="V23" s="390">
        <f>+V21-V22</f>
        <v>99703200</v>
      </c>
    </row>
    <row r="24" spans="1:47">
      <c r="N24" s="393"/>
      <c r="O24" s="394"/>
      <c r="S24" s="395"/>
      <c r="U24" s="396"/>
      <c r="V24" s="396"/>
    </row>
    <row r="25" spans="1:47">
      <c r="N25" s="397"/>
      <c r="R25" s="398"/>
      <c r="S25" s="399"/>
    </row>
    <row r="26" spans="1:47">
      <c r="R26" s="396"/>
      <c r="S26" s="400"/>
    </row>
    <row r="27" spans="1:47">
      <c r="R27" s="396"/>
    </row>
    <row r="28" spans="1:47">
      <c r="N28" s="397"/>
    </row>
    <row r="29" spans="1:47">
      <c r="N29" s="397"/>
    </row>
    <row r="30" spans="1:47">
      <c r="N30" s="397"/>
    </row>
    <row r="31" spans="1:47">
      <c r="N31" s="397"/>
    </row>
    <row r="32" spans="1:47">
      <c r="N32" s="397"/>
    </row>
    <row r="33" spans="14:14">
      <c r="N33" s="397"/>
    </row>
  </sheetData>
  <sheetProtection password="C61F" sheet="1" objects="1" scenarios="1"/>
  <autoFilter ref="A13:AU20"/>
  <mergeCells count="31">
    <mergeCell ref="AM12:AO12"/>
    <mergeCell ref="AP12:AR12"/>
    <mergeCell ref="AS12:AU12"/>
    <mergeCell ref="U12:W12"/>
    <mergeCell ref="X12:Z12"/>
    <mergeCell ref="AA12:AC12"/>
    <mergeCell ref="AD12:AF12"/>
    <mergeCell ref="AG12:AI12"/>
    <mergeCell ref="AJ12:AL12"/>
    <mergeCell ref="K12:L12"/>
    <mergeCell ref="M12:N12"/>
    <mergeCell ref="O12:P12"/>
    <mergeCell ref="Q12:R12"/>
    <mergeCell ref="S12:S13"/>
    <mergeCell ref="T12:T13"/>
    <mergeCell ref="AB1:AE8"/>
    <mergeCell ref="AH1:AJ8"/>
    <mergeCell ref="AK1:AR8"/>
    <mergeCell ref="AS1:AV8"/>
    <mergeCell ref="AW1:AY8"/>
    <mergeCell ref="B12:B13"/>
    <mergeCell ref="C12:C13"/>
    <mergeCell ref="E12:E13"/>
    <mergeCell ref="F12:F13"/>
    <mergeCell ref="G12:I12"/>
    <mergeCell ref="A1:C8"/>
    <mergeCell ref="D1:I8"/>
    <mergeCell ref="J1:M8"/>
    <mergeCell ref="N1:O8"/>
    <mergeCell ref="P1:R8"/>
    <mergeCell ref="S1:AA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rgb="FF00B050"/>
  </sheetPr>
  <dimension ref="A1:BK10"/>
  <sheetViews>
    <sheetView showGridLines="0" zoomScale="70" zoomScaleNormal="70" workbookViewId="0">
      <selection activeCell="S8" sqref="S8"/>
    </sheetView>
  </sheetViews>
  <sheetFormatPr baseColWidth="10" defaultRowHeight="15"/>
  <cols>
    <col min="1" max="1" width="11.42578125" style="13" customWidth="1"/>
    <col min="2" max="2" width="16.85546875" style="9" customWidth="1"/>
    <col min="3" max="3" width="16.85546875" style="6" customWidth="1"/>
    <col min="4" max="4" width="16.85546875" style="9" customWidth="1"/>
    <col min="5" max="5" width="29.140625" style="6" customWidth="1"/>
    <col min="6" max="6" width="6.42578125" style="9" customWidth="1"/>
    <col min="7" max="7" width="23.42578125" style="12" customWidth="1"/>
    <col min="8" max="8" width="6.42578125" style="9" customWidth="1"/>
    <col min="9" max="9" width="19" style="6" customWidth="1"/>
    <col min="10" max="10" width="9.85546875" style="9" customWidth="1"/>
    <col min="11" max="11" width="13.42578125" style="10" customWidth="1"/>
    <col min="12" max="12" width="10.28515625" style="9" customWidth="1"/>
    <col min="13" max="13" width="16.7109375" style="11" customWidth="1"/>
    <col min="14" max="14" width="9.140625" style="10" customWidth="1"/>
    <col min="15" max="15" width="37.42578125" style="11" customWidth="1"/>
    <col min="16" max="16" width="7" style="10" customWidth="1"/>
    <col min="17" max="17" width="5.42578125" style="55" customWidth="1"/>
    <col min="18" max="18" width="5.42578125" style="10" customWidth="1"/>
    <col min="19" max="19" width="20.140625" style="5" customWidth="1"/>
    <col min="20" max="20" width="28" style="5" customWidth="1"/>
    <col min="21" max="21" width="11.7109375" style="10" customWidth="1"/>
    <col min="22" max="22" width="13.7109375" style="5" customWidth="1"/>
    <col min="23" max="23" width="16.85546875" style="4" hidden="1" customWidth="1"/>
    <col min="24" max="24" width="24.28515625" style="4" hidden="1" customWidth="1"/>
    <col min="25" max="25" width="21.85546875" style="4" hidden="1" customWidth="1"/>
    <col min="26" max="26" width="19.7109375" style="4" hidden="1" customWidth="1"/>
    <col min="27" max="28" width="16.85546875" style="4" hidden="1" customWidth="1"/>
    <col min="29" max="33" width="50.7109375" style="4" customWidth="1"/>
    <col min="34" max="36" width="11.42578125" style="4"/>
    <col min="37" max="38" width="14.85546875" style="4" hidden="1" customWidth="1"/>
    <col min="39" max="39" width="14.42578125" style="4" hidden="1" customWidth="1"/>
    <col min="40" max="40" width="18" style="4" hidden="1" customWidth="1"/>
    <col min="41" max="42" width="14" style="4" hidden="1" customWidth="1"/>
    <col min="43" max="45" width="11.42578125" style="8"/>
    <col min="46" max="63" width="11.42578125" style="5"/>
    <col min="64" max="16384" width="11.42578125" style="4"/>
  </cols>
  <sheetData>
    <row r="1" spans="1:63">
      <c r="O1" s="63"/>
      <c r="P1" s="64"/>
    </row>
    <row r="2" spans="1:63" ht="33.75">
      <c r="A2" s="148" t="s">
        <v>77</v>
      </c>
      <c r="B2" s="148"/>
      <c r="C2" s="148"/>
      <c r="D2" s="148"/>
      <c r="E2" s="148"/>
      <c r="F2" s="148"/>
      <c r="G2" s="148"/>
      <c r="H2" s="148"/>
      <c r="I2" s="148"/>
      <c r="J2" s="148"/>
      <c r="K2" s="148"/>
      <c r="L2" s="66"/>
      <c r="M2" s="65"/>
      <c r="N2" s="149" t="s">
        <v>49</v>
      </c>
      <c r="O2" s="149"/>
      <c r="P2" s="149"/>
      <c r="Q2" s="149"/>
      <c r="R2" s="149"/>
      <c r="S2" s="149"/>
      <c r="T2" s="149"/>
      <c r="U2" s="149"/>
      <c r="V2" s="149"/>
      <c r="W2" s="149"/>
      <c r="X2" s="149"/>
      <c r="Y2" s="149"/>
      <c r="Z2" s="149"/>
    </row>
    <row r="3" spans="1:63">
      <c r="O3" s="63"/>
      <c r="P3" s="64"/>
    </row>
    <row r="4" spans="1:63">
      <c r="O4" s="63"/>
      <c r="P4" s="64"/>
    </row>
    <row r="5" spans="1:63" ht="80.25" customHeight="1">
      <c r="A5" s="150" t="s">
        <v>50</v>
      </c>
      <c r="B5" s="152" t="s">
        <v>51</v>
      </c>
      <c r="C5" s="153"/>
      <c r="D5" s="154" t="s">
        <v>17</v>
      </c>
      <c r="E5" s="155"/>
      <c r="F5" s="156" t="s">
        <v>10</v>
      </c>
      <c r="G5" s="155"/>
      <c r="H5" s="156" t="s">
        <v>16</v>
      </c>
      <c r="I5" s="155"/>
      <c r="J5" s="156" t="s">
        <v>11</v>
      </c>
      <c r="K5" s="155"/>
      <c r="L5" s="156" t="s">
        <v>19</v>
      </c>
      <c r="M5" s="155"/>
      <c r="N5" s="145" t="s">
        <v>9</v>
      </c>
      <c r="O5" s="146"/>
      <c r="P5" s="157" t="s">
        <v>52</v>
      </c>
      <c r="Q5" s="157"/>
      <c r="R5" s="158"/>
      <c r="S5" s="159" t="s">
        <v>53</v>
      </c>
      <c r="T5" s="159" t="s">
        <v>7</v>
      </c>
      <c r="U5" s="161" t="s">
        <v>0</v>
      </c>
      <c r="V5" s="162"/>
      <c r="W5" s="147" t="s">
        <v>54</v>
      </c>
      <c r="X5" s="147"/>
      <c r="Y5" s="147" t="s">
        <v>55</v>
      </c>
      <c r="Z5" s="147"/>
      <c r="AA5" s="147" t="s">
        <v>56</v>
      </c>
      <c r="AB5" s="147"/>
      <c r="AC5" s="166" t="s">
        <v>57</v>
      </c>
      <c r="AD5" s="166" t="s">
        <v>58</v>
      </c>
      <c r="AE5" s="166" t="s">
        <v>59</v>
      </c>
      <c r="AF5" s="166" t="s">
        <v>60</v>
      </c>
      <c r="AG5" s="166" t="s">
        <v>2</v>
      </c>
      <c r="AK5" s="163" t="s">
        <v>61</v>
      </c>
      <c r="AL5" s="163"/>
      <c r="AM5" s="163" t="s">
        <v>62</v>
      </c>
      <c r="AN5" s="163"/>
      <c r="AO5" s="163" t="s">
        <v>56</v>
      </c>
      <c r="AP5" s="163"/>
    </row>
    <row r="6" spans="1:63" ht="30.75" customHeight="1">
      <c r="A6" s="151"/>
      <c r="B6" s="67" t="s">
        <v>14</v>
      </c>
      <c r="C6" s="67" t="s">
        <v>15</v>
      </c>
      <c r="D6" s="67" t="s">
        <v>14</v>
      </c>
      <c r="E6" s="67" t="s">
        <v>15</v>
      </c>
      <c r="F6" s="67" t="s">
        <v>14</v>
      </c>
      <c r="G6" s="68" t="s">
        <v>15</v>
      </c>
      <c r="H6" s="67" t="s">
        <v>14</v>
      </c>
      <c r="I6" s="67" t="s">
        <v>15</v>
      </c>
      <c r="J6" s="67" t="s">
        <v>14</v>
      </c>
      <c r="K6" s="67" t="s">
        <v>15</v>
      </c>
      <c r="L6" s="67" t="s">
        <v>14</v>
      </c>
      <c r="M6" s="68" t="s">
        <v>15</v>
      </c>
      <c r="N6" s="69" t="s">
        <v>12</v>
      </c>
      <c r="O6" s="70" t="s">
        <v>13</v>
      </c>
      <c r="P6" s="71" t="s">
        <v>4</v>
      </c>
      <c r="Q6" s="72" t="s">
        <v>5</v>
      </c>
      <c r="R6" s="54" t="s">
        <v>6</v>
      </c>
      <c r="S6" s="160"/>
      <c r="T6" s="160"/>
      <c r="U6" s="73" t="s">
        <v>63</v>
      </c>
      <c r="V6" s="73" t="s">
        <v>64</v>
      </c>
      <c r="W6" s="73" t="s">
        <v>65</v>
      </c>
      <c r="X6" s="73" t="s">
        <v>66</v>
      </c>
      <c r="Y6" s="73" t="s">
        <v>67</v>
      </c>
      <c r="Z6" s="73" t="s">
        <v>68</v>
      </c>
      <c r="AA6" s="73" t="s">
        <v>63</v>
      </c>
      <c r="AB6" s="73" t="s">
        <v>68</v>
      </c>
      <c r="AC6" s="167"/>
      <c r="AD6" s="167"/>
      <c r="AE6" s="167"/>
      <c r="AF6" s="167"/>
      <c r="AG6" s="167"/>
      <c r="AK6" s="74" t="s">
        <v>65</v>
      </c>
      <c r="AL6" s="74" t="s">
        <v>66</v>
      </c>
      <c r="AM6" s="74" t="s">
        <v>67</v>
      </c>
      <c r="AN6" s="74" t="s">
        <v>68</v>
      </c>
      <c r="AO6" s="74" t="s">
        <v>63</v>
      </c>
      <c r="AP6" s="74" t="s">
        <v>68</v>
      </c>
    </row>
    <row r="7" spans="1:63" s="85" customFormat="1" ht="176.25" customHeight="1">
      <c r="A7" s="75"/>
      <c r="B7" s="76" t="s">
        <v>69</v>
      </c>
      <c r="C7" s="77" t="s">
        <v>70</v>
      </c>
      <c r="D7" s="78">
        <v>8</v>
      </c>
      <c r="E7" s="79" t="s">
        <v>31</v>
      </c>
      <c r="F7" s="78">
        <v>8</v>
      </c>
      <c r="G7" s="79" t="s">
        <v>71</v>
      </c>
      <c r="H7" s="80">
        <v>3</v>
      </c>
      <c r="I7" s="79" t="s">
        <v>32</v>
      </c>
      <c r="J7" s="78">
        <v>886</v>
      </c>
      <c r="K7" s="79" t="s">
        <v>72</v>
      </c>
      <c r="L7" s="78">
        <v>7</v>
      </c>
      <c r="M7" s="79" t="s">
        <v>73</v>
      </c>
      <c r="N7" s="78">
        <v>4</v>
      </c>
      <c r="O7" s="79" t="s">
        <v>34</v>
      </c>
      <c r="P7" s="78"/>
      <c r="Q7" s="78" t="s">
        <v>26</v>
      </c>
      <c r="R7" s="78"/>
      <c r="S7" s="78">
        <v>0</v>
      </c>
      <c r="T7" s="79" t="s">
        <v>74</v>
      </c>
      <c r="U7" s="81">
        <v>0.15</v>
      </c>
      <c r="V7" s="82"/>
      <c r="W7" s="164"/>
      <c r="X7" s="164"/>
      <c r="Y7" s="164"/>
      <c r="Z7" s="164"/>
      <c r="AA7" s="164"/>
      <c r="AB7" s="164"/>
      <c r="AC7" s="83"/>
      <c r="AD7" s="84"/>
      <c r="AE7" s="84"/>
      <c r="AF7" s="83"/>
      <c r="AG7" s="83" t="s">
        <v>75</v>
      </c>
      <c r="AK7" s="86"/>
      <c r="AL7" s="86"/>
      <c r="AM7" s="86"/>
      <c r="AN7" s="86"/>
      <c r="AO7" s="86"/>
      <c r="AP7" s="86"/>
      <c r="AQ7" s="87"/>
      <c r="AR7" s="87"/>
      <c r="AS7" s="87"/>
    </row>
    <row r="8" spans="1:63" s="85" customFormat="1" ht="176.25" customHeight="1">
      <c r="A8" s="88"/>
      <c r="B8" s="76" t="s">
        <v>69</v>
      </c>
      <c r="C8" s="77" t="s">
        <v>70</v>
      </c>
      <c r="D8" s="76">
        <v>8</v>
      </c>
      <c r="E8" s="77" t="s">
        <v>31</v>
      </c>
      <c r="F8" s="76">
        <v>8</v>
      </c>
      <c r="G8" s="77" t="s">
        <v>71</v>
      </c>
      <c r="H8" s="76">
        <v>3</v>
      </c>
      <c r="I8" s="77" t="s">
        <v>32</v>
      </c>
      <c r="J8" s="76">
        <v>886</v>
      </c>
      <c r="K8" s="77" t="s">
        <v>72</v>
      </c>
      <c r="L8" s="76">
        <v>7</v>
      </c>
      <c r="M8" s="77" t="s">
        <v>73</v>
      </c>
      <c r="N8" s="76">
        <v>5</v>
      </c>
      <c r="O8" s="77" t="s">
        <v>35</v>
      </c>
      <c r="P8" s="89"/>
      <c r="Q8" s="78" t="s">
        <v>26</v>
      </c>
      <c r="R8" s="90"/>
      <c r="S8" s="78">
        <v>0</v>
      </c>
      <c r="T8" s="77" t="s">
        <v>76</v>
      </c>
      <c r="U8" s="91">
        <v>0.34499999999999997</v>
      </c>
      <c r="V8" s="82"/>
      <c r="W8" s="165"/>
      <c r="X8" s="165"/>
      <c r="Y8" s="165"/>
      <c r="Z8" s="165"/>
      <c r="AA8" s="165"/>
      <c r="AB8" s="165"/>
      <c r="AC8" s="83"/>
      <c r="AD8" s="84"/>
      <c r="AE8" s="84"/>
      <c r="AF8" s="83"/>
      <c r="AG8" s="83" t="s">
        <v>75</v>
      </c>
      <c r="AK8" s="86"/>
      <c r="AL8" s="86"/>
      <c r="AM8" s="86"/>
      <c r="AN8" s="86"/>
      <c r="AO8" s="86"/>
      <c r="AP8" s="86"/>
      <c r="AQ8" s="87"/>
      <c r="AR8" s="87"/>
      <c r="AS8" s="87"/>
    </row>
    <row r="9" spans="1:63" s="96" customFormat="1" ht="15.75">
      <c r="A9" s="92"/>
      <c r="B9" s="92"/>
      <c r="C9" s="93"/>
      <c r="D9" s="92"/>
      <c r="E9" s="93"/>
      <c r="F9" s="92"/>
      <c r="G9" s="93"/>
      <c r="H9" s="92"/>
      <c r="I9" s="93"/>
      <c r="J9" s="92"/>
      <c r="K9" s="92"/>
      <c r="L9" s="92"/>
      <c r="M9" s="93"/>
      <c r="N9" s="92"/>
      <c r="O9" s="93"/>
      <c r="P9" s="92"/>
      <c r="Q9" s="94"/>
      <c r="R9" s="92"/>
      <c r="S9" s="93"/>
      <c r="T9" s="93"/>
      <c r="U9" s="92"/>
      <c r="V9" s="93"/>
      <c r="W9" s="95" t="e">
        <f>SUBTOTAL(9,#REF!)</f>
        <v>#REF!</v>
      </c>
      <c r="X9" s="95" t="e">
        <f>SUBTOTAL(9,#REF!)</f>
        <v>#REF!</v>
      </c>
      <c r="Y9" s="95" t="e">
        <f>SUBTOTAL(9,#REF!)</f>
        <v>#REF!</v>
      </c>
      <c r="Z9" s="95" t="e">
        <f>SUBTOTAL(9,#REF!)</f>
        <v>#REF!</v>
      </c>
      <c r="AA9" s="95" t="e">
        <f>SUBTOTAL(9,#REF!)</f>
        <v>#REF!</v>
      </c>
      <c r="AB9" s="95" t="e">
        <f>SUBTOTAL(9,#REF!)</f>
        <v>#REF!</v>
      </c>
      <c r="AC9" s="93"/>
      <c r="AD9" s="93"/>
      <c r="AE9" s="93"/>
      <c r="AF9" s="93"/>
      <c r="AG9" s="93"/>
      <c r="AQ9" s="97"/>
      <c r="AR9" s="97"/>
      <c r="AS9" s="97"/>
    </row>
    <row r="10" spans="1:63" s="105" customFormat="1" ht="15.75">
      <c r="A10" s="98"/>
      <c r="B10" s="99"/>
      <c r="C10" s="100"/>
      <c r="D10" s="99"/>
      <c r="E10" s="100"/>
      <c r="F10" s="99"/>
      <c r="G10" s="101"/>
      <c r="H10" s="99"/>
      <c r="I10" s="100"/>
      <c r="J10" s="99"/>
      <c r="K10" s="102"/>
      <c r="L10" s="99"/>
      <c r="M10" s="103"/>
      <c r="N10" s="102"/>
      <c r="O10" s="103"/>
      <c r="P10" s="102"/>
      <c r="Q10" s="102"/>
      <c r="R10" s="102"/>
      <c r="S10" s="104"/>
      <c r="T10" s="104"/>
      <c r="U10" s="102"/>
      <c r="V10" s="104"/>
      <c r="AQ10" s="106"/>
      <c r="AR10" s="106"/>
      <c r="AS10" s="106"/>
      <c r="AT10" s="104"/>
      <c r="AU10" s="104"/>
      <c r="AV10" s="104"/>
      <c r="AW10" s="104"/>
      <c r="AX10" s="104"/>
      <c r="AY10" s="104"/>
      <c r="AZ10" s="104"/>
      <c r="BA10" s="104"/>
      <c r="BB10" s="104"/>
      <c r="BC10" s="104"/>
      <c r="BD10" s="104"/>
      <c r="BE10" s="104"/>
      <c r="BF10" s="104"/>
      <c r="BG10" s="104"/>
      <c r="BH10" s="104"/>
      <c r="BI10" s="104"/>
      <c r="BJ10" s="104"/>
      <c r="BK10" s="104"/>
    </row>
  </sheetData>
  <sheetProtection password="ED45" sheet="1" objects="1" scenarios="1" formatRows="0"/>
  <mergeCells count="31">
    <mergeCell ref="AK5:AL5"/>
    <mergeCell ref="AM5:AN5"/>
    <mergeCell ref="AO5:AP5"/>
    <mergeCell ref="W7:W8"/>
    <mergeCell ref="X7:X8"/>
    <mergeCell ref="Y7:Y8"/>
    <mergeCell ref="Z7:Z8"/>
    <mergeCell ref="AA7:AA8"/>
    <mergeCell ref="AB7:AB8"/>
    <mergeCell ref="AA5:AB5"/>
    <mergeCell ref="AC5:AC6"/>
    <mergeCell ref="AD5:AD6"/>
    <mergeCell ref="AE5:AE6"/>
    <mergeCell ref="AF5:AF6"/>
    <mergeCell ref="AG5:AG6"/>
    <mergeCell ref="N5:O5"/>
    <mergeCell ref="Y5:Z5"/>
    <mergeCell ref="A2:K2"/>
    <mergeCell ref="N2:Z2"/>
    <mergeCell ref="A5:A6"/>
    <mergeCell ref="B5:C5"/>
    <mergeCell ref="D5:E5"/>
    <mergeCell ref="F5:G5"/>
    <mergeCell ref="H5:I5"/>
    <mergeCell ref="J5:K5"/>
    <mergeCell ref="L5:M5"/>
    <mergeCell ref="P5:R5"/>
    <mergeCell ref="S5:S6"/>
    <mergeCell ref="T5:T6"/>
    <mergeCell ref="U5:V5"/>
    <mergeCell ref="W5:X5"/>
  </mergeCells>
  <conditionalFormatting sqref="W7:AB8">
    <cfRule type="cellIs" dxfId="5" priority="2" stopIfTrue="1" operator="notEqual">
      <formula>BC7</formula>
    </cfRule>
  </conditionalFormatting>
  <conditionalFormatting sqref="W9:Z9">
    <cfRule type="cellIs" dxfId="4" priority="1" stopIfTrue="1" operator="notEqual">
      <formula>#REF!</formula>
    </cfRule>
  </conditionalFormatting>
  <dataValidations count="4">
    <dataValidation type="list" allowBlank="1" showInputMessage="1" showErrorMessage="1" sqref="I8 K7">
      <formula1>$AY$9:$AY$31</formula1>
    </dataValidation>
    <dataValidation type="list" allowBlank="1" showInputMessage="1" showErrorMessage="1" sqref="F8:G8 H7:I7">
      <formula1>#REF!</formula1>
    </dataValidation>
    <dataValidation type="list" allowBlank="1" showInputMessage="1" showErrorMessage="1" sqref="C7:C8 E7">
      <formula1>'Metas gestión'!#REF!</formula1>
    </dataValidation>
    <dataValidation type="list" allowBlank="1" showInputMessage="1" showErrorMessage="1" sqref="D8:E8 F7:G7">
      <formula1>'Metas gestión'!#REF!</formula1>
    </dataValidation>
  </dataValidations>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sheetPr codeName="Hoja3">
    <tabColor rgb="FF00B050"/>
  </sheetPr>
  <dimension ref="A1:V964"/>
  <sheetViews>
    <sheetView showGridLines="0" tabSelected="1" topLeftCell="J1" zoomScale="70" zoomScaleNormal="70" workbookViewId="0">
      <selection activeCell="S7" sqref="S7"/>
    </sheetView>
  </sheetViews>
  <sheetFormatPr baseColWidth="10" defaultRowHeight="15" zeroHeight="1" outlineLevelRow="2"/>
  <cols>
    <col min="1" max="1" width="9.42578125" style="13" customWidth="1"/>
    <col min="2" max="2" width="18.42578125" style="4" customWidth="1"/>
    <col min="3" max="3" width="10.140625" style="13" customWidth="1"/>
    <col min="4" max="4" width="24.140625" style="4" customWidth="1"/>
    <col min="5" max="5" width="11" style="13" customWidth="1"/>
    <col min="6" max="6" width="24.140625" style="4" customWidth="1"/>
    <col min="7" max="7" width="8.7109375" style="13" customWidth="1"/>
    <col min="8" max="8" width="24.140625" style="4" customWidth="1"/>
    <col min="9" max="9" width="10.5703125" style="4" customWidth="1"/>
    <col min="10" max="10" width="20.7109375" style="4" customWidth="1"/>
    <col min="11" max="11" width="8.7109375" style="13" customWidth="1"/>
    <col min="12" max="12" width="30.42578125" style="4" customWidth="1"/>
    <col min="13" max="13" width="8.7109375" style="13" customWidth="1"/>
    <col min="14" max="14" width="38" style="4" customWidth="1"/>
    <col min="15" max="17" width="8.7109375" style="13" customWidth="1"/>
    <col min="18" max="18" width="21.42578125" style="4" customWidth="1"/>
    <col min="19" max="19" width="13" style="13" customWidth="1"/>
    <col min="20" max="20" width="11.42578125" style="14"/>
    <col min="21" max="21" width="97.85546875" style="4" customWidth="1"/>
    <col min="22" max="22" width="50.7109375" style="4" customWidth="1"/>
    <col min="23" max="23" width="0" style="4" hidden="1" customWidth="1"/>
    <col min="24" max="16384" width="11.42578125" style="4"/>
  </cols>
  <sheetData>
    <row r="1" spans="1:22" ht="25.5">
      <c r="N1" s="56" t="s">
        <v>3</v>
      </c>
      <c r="O1" s="49"/>
      <c r="P1" s="49"/>
      <c r="Q1" s="49"/>
    </row>
    <row r="2" spans="1:22" ht="107.25" customHeight="1">
      <c r="A2" s="171" t="s">
        <v>17</v>
      </c>
      <c r="B2" s="169"/>
      <c r="C2" s="171" t="s">
        <v>10</v>
      </c>
      <c r="D2" s="169"/>
      <c r="E2" s="168" t="s">
        <v>16</v>
      </c>
      <c r="F2" s="169"/>
      <c r="G2" s="168" t="s">
        <v>11</v>
      </c>
      <c r="H2" s="169"/>
      <c r="I2" s="168" t="s">
        <v>19</v>
      </c>
      <c r="J2" s="169"/>
      <c r="K2" s="145" t="s">
        <v>9</v>
      </c>
      <c r="L2" s="146"/>
      <c r="M2" s="170" t="s">
        <v>8</v>
      </c>
      <c r="N2" s="158"/>
      <c r="O2" s="173" t="s">
        <v>18</v>
      </c>
      <c r="P2" s="157"/>
      <c r="Q2" s="158"/>
      <c r="R2" s="159" t="s">
        <v>7</v>
      </c>
      <c r="S2" s="147" t="s">
        <v>0</v>
      </c>
      <c r="T2" s="147"/>
      <c r="U2" s="166" t="s">
        <v>1</v>
      </c>
      <c r="V2" s="166" t="s">
        <v>2</v>
      </c>
    </row>
    <row r="3" spans="1:22" ht="28.5" customHeight="1">
      <c r="A3" s="1" t="s">
        <v>14</v>
      </c>
      <c r="B3" s="1" t="s">
        <v>15</v>
      </c>
      <c r="C3" s="1" t="s">
        <v>14</v>
      </c>
      <c r="D3" s="1" t="s">
        <v>15</v>
      </c>
      <c r="E3" s="1" t="s">
        <v>14</v>
      </c>
      <c r="F3" s="1" t="s">
        <v>15</v>
      </c>
      <c r="G3" s="1" t="s">
        <v>14</v>
      </c>
      <c r="H3" s="1" t="s">
        <v>15</v>
      </c>
      <c r="I3" s="1" t="s">
        <v>14</v>
      </c>
      <c r="J3" s="1" t="s">
        <v>15</v>
      </c>
      <c r="K3" s="7" t="s">
        <v>12</v>
      </c>
      <c r="L3" s="7" t="s">
        <v>13</v>
      </c>
      <c r="M3" s="7" t="s">
        <v>12</v>
      </c>
      <c r="N3" s="7" t="s">
        <v>13</v>
      </c>
      <c r="O3" s="3" t="s">
        <v>4</v>
      </c>
      <c r="P3" s="3" t="s">
        <v>5</v>
      </c>
      <c r="Q3" s="3" t="s">
        <v>6</v>
      </c>
      <c r="R3" s="172"/>
      <c r="S3" s="2" t="s">
        <v>47</v>
      </c>
      <c r="T3" s="2" t="s">
        <v>48</v>
      </c>
      <c r="U3" s="166"/>
      <c r="V3" s="166"/>
    </row>
    <row r="4" spans="1:22" s="21" customFormat="1" ht="200.25" hidden="1" customHeight="1" outlineLevel="2">
      <c r="A4" s="44">
        <v>3</v>
      </c>
      <c r="B4" s="29" t="s">
        <v>20</v>
      </c>
      <c r="C4" s="44">
        <v>1</v>
      </c>
      <c r="D4" s="57" t="s">
        <v>21</v>
      </c>
      <c r="E4" s="30">
        <v>1</v>
      </c>
      <c r="F4" s="29" t="s">
        <v>22</v>
      </c>
      <c r="G4" s="30">
        <v>948</v>
      </c>
      <c r="H4" s="57" t="s">
        <v>23</v>
      </c>
      <c r="I4" s="30">
        <v>2</v>
      </c>
      <c r="J4" s="57" t="s">
        <v>24</v>
      </c>
      <c r="K4" s="44">
        <v>1</v>
      </c>
      <c r="L4" s="58" t="s">
        <v>25</v>
      </c>
      <c r="M4" s="46">
        <v>1</v>
      </c>
      <c r="N4" s="31" t="s">
        <v>37</v>
      </c>
      <c r="O4" s="32"/>
      <c r="P4" s="46" t="s">
        <v>26</v>
      </c>
      <c r="Q4" s="32"/>
      <c r="R4" s="43" t="s">
        <v>42</v>
      </c>
      <c r="S4" s="50">
        <v>1</v>
      </c>
      <c r="T4" s="24"/>
      <c r="U4" s="22"/>
      <c r="V4" s="23"/>
    </row>
    <row r="5" spans="1:22" s="21" customFormat="1" ht="161.25" hidden="1" customHeight="1" outlineLevel="2">
      <c r="A5" s="44">
        <v>3</v>
      </c>
      <c r="B5" s="29" t="s">
        <v>20</v>
      </c>
      <c r="C5" s="44">
        <v>1</v>
      </c>
      <c r="D5" s="59" t="s">
        <v>21</v>
      </c>
      <c r="E5" s="30">
        <v>1</v>
      </c>
      <c r="F5" s="29" t="s">
        <v>22</v>
      </c>
      <c r="G5" s="30">
        <v>948</v>
      </c>
      <c r="H5" s="59" t="s">
        <v>23</v>
      </c>
      <c r="I5" s="30">
        <v>2</v>
      </c>
      <c r="J5" s="59" t="s">
        <v>24</v>
      </c>
      <c r="K5" s="44">
        <v>1</v>
      </c>
      <c r="L5" s="58" t="s">
        <v>25</v>
      </c>
      <c r="M5" s="46">
        <v>2</v>
      </c>
      <c r="N5" s="31" t="s">
        <v>38</v>
      </c>
      <c r="O5" s="32"/>
      <c r="P5" s="46" t="s">
        <v>26</v>
      </c>
      <c r="Q5" s="32"/>
      <c r="R5" s="43" t="s">
        <v>43</v>
      </c>
      <c r="S5" s="51">
        <v>14</v>
      </c>
      <c r="T5" s="24"/>
      <c r="U5" s="22"/>
      <c r="V5" s="23"/>
    </row>
    <row r="6" spans="1:22" s="20" customFormat="1" ht="102.75" hidden="1" customHeight="1" outlineLevel="2">
      <c r="A6" s="44">
        <v>3</v>
      </c>
      <c r="B6" s="29" t="s">
        <v>20</v>
      </c>
      <c r="C6" s="44">
        <v>1</v>
      </c>
      <c r="D6" s="59" t="s">
        <v>21</v>
      </c>
      <c r="E6" s="30">
        <v>1</v>
      </c>
      <c r="F6" s="29" t="s">
        <v>22</v>
      </c>
      <c r="G6" s="30">
        <v>948</v>
      </c>
      <c r="H6" s="59" t="s">
        <v>23</v>
      </c>
      <c r="I6" s="30">
        <v>2</v>
      </c>
      <c r="J6" s="59" t="s">
        <v>24</v>
      </c>
      <c r="K6" s="44">
        <v>1</v>
      </c>
      <c r="L6" s="58" t="s">
        <v>25</v>
      </c>
      <c r="M6" s="46">
        <v>3</v>
      </c>
      <c r="N6" s="31" t="s">
        <v>39</v>
      </c>
      <c r="O6" s="32"/>
      <c r="P6" s="46" t="s">
        <v>26</v>
      </c>
      <c r="Q6" s="32"/>
      <c r="R6" s="32" t="s">
        <v>44</v>
      </c>
      <c r="S6" s="50">
        <v>1</v>
      </c>
      <c r="T6" s="33"/>
      <c r="U6" s="34"/>
      <c r="V6" s="35"/>
    </row>
    <row r="7" spans="1:22" s="53" customFormat="1" ht="205.5" customHeight="1" outlineLevel="2">
      <c r="A7" s="44">
        <v>3</v>
      </c>
      <c r="B7" s="29" t="s">
        <v>20</v>
      </c>
      <c r="C7" s="44">
        <v>1</v>
      </c>
      <c r="D7" s="60" t="s">
        <v>21</v>
      </c>
      <c r="E7" s="30">
        <v>1</v>
      </c>
      <c r="F7" s="29" t="s">
        <v>22</v>
      </c>
      <c r="G7" s="30">
        <v>948</v>
      </c>
      <c r="H7" s="60" t="s">
        <v>23</v>
      </c>
      <c r="I7" s="30">
        <v>2</v>
      </c>
      <c r="J7" s="60" t="s">
        <v>24</v>
      </c>
      <c r="K7" s="44">
        <v>1</v>
      </c>
      <c r="L7" s="60" t="s">
        <v>25</v>
      </c>
      <c r="M7" s="46">
        <v>3</v>
      </c>
      <c r="N7" s="31" t="s">
        <v>27</v>
      </c>
      <c r="O7" s="32"/>
      <c r="P7" s="46"/>
      <c r="Q7" s="46" t="s">
        <v>33</v>
      </c>
      <c r="R7" s="43" t="s">
        <v>29</v>
      </c>
      <c r="S7" s="50">
        <v>1</v>
      </c>
      <c r="T7" s="142">
        <v>1</v>
      </c>
      <c r="U7" s="34" t="s">
        <v>82</v>
      </c>
      <c r="V7" s="35"/>
    </row>
    <row r="8" spans="1:22" s="53" customFormat="1" ht="205.5" customHeight="1" outlineLevel="2">
      <c r="A8" s="44">
        <v>3</v>
      </c>
      <c r="B8" s="29" t="s">
        <v>20</v>
      </c>
      <c r="C8" s="44">
        <v>1</v>
      </c>
      <c r="D8" s="60" t="s">
        <v>21</v>
      </c>
      <c r="E8" s="30">
        <v>1</v>
      </c>
      <c r="F8" s="29" t="s">
        <v>22</v>
      </c>
      <c r="G8" s="30">
        <v>948</v>
      </c>
      <c r="H8" s="60" t="s">
        <v>23</v>
      </c>
      <c r="I8" s="30">
        <v>2</v>
      </c>
      <c r="J8" s="60" t="s">
        <v>24</v>
      </c>
      <c r="K8" s="44">
        <v>1</v>
      </c>
      <c r="L8" s="60" t="s">
        <v>25</v>
      </c>
      <c r="M8" s="46">
        <v>4</v>
      </c>
      <c r="N8" s="31" t="s">
        <v>28</v>
      </c>
      <c r="O8" s="32"/>
      <c r="P8" s="46"/>
      <c r="Q8" s="46" t="s">
        <v>33</v>
      </c>
      <c r="R8" s="27" t="s">
        <v>30</v>
      </c>
      <c r="S8" s="50">
        <v>1</v>
      </c>
      <c r="T8" s="142">
        <v>1</v>
      </c>
      <c r="U8" s="34" t="s">
        <v>83</v>
      </c>
      <c r="V8" s="35"/>
    </row>
    <row r="9" spans="1:22" s="20" customFormat="1" ht="12" customHeight="1" outlineLevel="2">
      <c r="A9" s="45"/>
      <c r="B9" s="36"/>
      <c r="C9" s="45"/>
      <c r="D9" s="61"/>
      <c r="E9" s="37"/>
      <c r="F9" s="36"/>
      <c r="G9" s="37"/>
      <c r="H9" s="61"/>
      <c r="I9" s="37"/>
      <c r="J9" s="61"/>
      <c r="K9" s="45"/>
      <c r="L9" s="61"/>
      <c r="M9" s="47"/>
      <c r="N9" s="38"/>
      <c r="O9" s="62"/>
      <c r="P9" s="47"/>
      <c r="Q9" s="47"/>
      <c r="R9" s="39"/>
      <c r="S9" s="52"/>
      <c r="T9" s="40"/>
      <c r="U9" s="41"/>
      <c r="V9" s="42"/>
    </row>
    <row r="10" spans="1:22" s="20" customFormat="1" ht="124.5" hidden="1" customHeight="1" outlineLevel="2">
      <c r="A10" s="44">
        <v>3</v>
      </c>
      <c r="B10" s="29" t="s">
        <v>20</v>
      </c>
      <c r="C10" s="44">
        <v>1</v>
      </c>
      <c r="D10" s="59" t="s">
        <v>21</v>
      </c>
      <c r="E10" s="30">
        <v>1</v>
      </c>
      <c r="F10" s="29" t="s">
        <v>22</v>
      </c>
      <c r="G10" s="30">
        <v>948</v>
      </c>
      <c r="H10" s="59" t="s">
        <v>23</v>
      </c>
      <c r="I10" s="30">
        <v>2</v>
      </c>
      <c r="J10" s="59" t="s">
        <v>24</v>
      </c>
      <c r="K10" s="44">
        <v>2</v>
      </c>
      <c r="L10" s="58" t="s">
        <v>36</v>
      </c>
      <c r="M10" s="46">
        <v>1</v>
      </c>
      <c r="N10" s="31" t="s">
        <v>40</v>
      </c>
      <c r="O10" s="32"/>
      <c r="P10" s="46" t="s">
        <v>26</v>
      </c>
      <c r="Q10" s="32"/>
      <c r="R10" s="31" t="s">
        <v>45</v>
      </c>
      <c r="S10" s="50">
        <v>1</v>
      </c>
      <c r="T10" s="33"/>
      <c r="U10" s="34"/>
      <c r="V10" s="35"/>
    </row>
    <row r="11" spans="1:22" s="20" customFormat="1" ht="161.25" hidden="1" customHeight="1" outlineLevel="2">
      <c r="A11" s="44">
        <v>3</v>
      </c>
      <c r="B11" s="29" t="s">
        <v>20</v>
      </c>
      <c r="C11" s="44">
        <v>1</v>
      </c>
      <c r="D11" s="59" t="s">
        <v>21</v>
      </c>
      <c r="E11" s="30">
        <v>1</v>
      </c>
      <c r="F11" s="29" t="s">
        <v>22</v>
      </c>
      <c r="G11" s="30">
        <v>948</v>
      </c>
      <c r="H11" s="59" t="s">
        <v>23</v>
      </c>
      <c r="I11" s="30">
        <v>2</v>
      </c>
      <c r="J11" s="59" t="s">
        <v>24</v>
      </c>
      <c r="K11" s="44">
        <v>2</v>
      </c>
      <c r="L11" s="58" t="s">
        <v>36</v>
      </c>
      <c r="M11" s="46">
        <v>2</v>
      </c>
      <c r="N11" s="31" t="s">
        <v>41</v>
      </c>
      <c r="O11" s="32"/>
      <c r="P11" s="46" t="s">
        <v>26</v>
      </c>
      <c r="Q11" s="32"/>
      <c r="R11" s="31" t="s">
        <v>46</v>
      </c>
      <c r="S11" s="50">
        <v>1</v>
      </c>
      <c r="T11" s="28"/>
      <c r="U11" s="18"/>
      <c r="V11" s="19"/>
    </row>
    <row r="12" spans="1:22" s="110" customFormat="1" ht="120.75" customHeight="1" collapsed="1">
      <c r="A12" s="78">
        <v>8</v>
      </c>
      <c r="B12" s="79" t="s">
        <v>31</v>
      </c>
      <c r="C12" s="78">
        <v>8</v>
      </c>
      <c r="D12" s="79" t="s">
        <v>71</v>
      </c>
      <c r="E12" s="80">
        <v>3</v>
      </c>
      <c r="F12" s="79" t="s">
        <v>32</v>
      </c>
      <c r="G12" s="78">
        <v>886</v>
      </c>
      <c r="H12" s="79" t="s">
        <v>72</v>
      </c>
      <c r="I12" s="78">
        <v>7</v>
      </c>
      <c r="J12" s="79" t="s">
        <v>73</v>
      </c>
      <c r="K12" s="78">
        <v>4</v>
      </c>
      <c r="L12" s="79" t="s">
        <v>34</v>
      </c>
      <c r="M12" s="107">
        <v>1</v>
      </c>
      <c r="N12" s="79" t="s">
        <v>78</v>
      </c>
      <c r="O12" s="78"/>
      <c r="P12" s="78"/>
      <c r="Q12" s="78" t="s">
        <v>26</v>
      </c>
      <c r="R12" s="79" t="s">
        <v>79</v>
      </c>
      <c r="S12" s="108">
        <v>100</v>
      </c>
      <c r="T12" s="109"/>
      <c r="U12" s="109"/>
      <c r="V12" s="109" t="s">
        <v>75</v>
      </c>
    </row>
    <row r="13" spans="1:22" s="124" customFormat="1" ht="15" customHeight="1">
      <c r="A13" s="111"/>
      <c r="B13" s="112"/>
      <c r="C13" s="111"/>
      <c r="D13" s="113"/>
      <c r="E13" s="114"/>
      <c r="F13" s="115"/>
      <c r="G13" s="114"/>
      <c r="H13" s="115"/>
      <c r="I13" s="114"/>
      <c r="J13" s="115"/>
      <c r="K13" s="114"/>
      <c r="L13" s="116"/>
      <c r="M13" s="114"/>
      <c r="N13" s="117"/>
      <c r="O13" s="118"/>
      <c r="P13" s="119"/>
      <c r="Q13" s="120"/>
      <c r="R13" s="117"/>
      <c r="S13" s="121"/>
      <c r="T13" s="122"/>
      <c r="U13" s="123"/>
      <c r="V13" s="123"/>
    </row>
    <row r="14" spans="1:22" s="128" customFormat="1" ht="114.75" customHeight="1">
      <c r="A14" s="125">
        <v>8</v>
      </c>
      <c r="B14" s="126" t="s">
        <v>31</v>
      </c>
      <c r="C14" s="125">
        <v>8</v>
      </c>
      <c r="D14" s="126" t="s">
        <v>71</v>
      </c>
      <c r="E14" s="125">
        <v>3</v>
      </c>
      <c r="F14" s="126" t="s">
        <v>32</v>
      </c>
      <c r="G14" s="125">
        <v>886</v>
      </c>
      <c r="H14" s="126" t="s">
        <v>72</v>
      </c>
      <c r="I14" s="125">
        <v>7</v>
      </c>
      <c r="J14" s="126" t="s">
        <v>73</v>
      </c>
      <c r="K14" s="125">
        <v>5</v>
      </c>
      <c r="L14" s="126" t="s">
        <v>35</v>
      </c>
      <c r="M14" s="125">
        <v>1</v>
      </c>
      <c r="N14" s="126" t="s">
        <v>80</v>
      </c>
      <c r="O14" s="126"/>
      <c r="P14" s="126"/>
      <c r="Q14" s="125" t="s">
        <v>26</v>
      </c>
      <c r="R14" s="79" t="s">
        <v>81</v>
      </c>
      <c r="S14" s="108">
        <v>100</v>
      </c>
      <c r="T14" s="127"/>
      <c r="U14" s="127"/>
      <c r="V14" s="109" t="s">
        <v>75</v>
      </c>
    </row>
    <row r="15" spans="1:22" s="124" customFormat="1" ht="15" customHeight="1">
      <c r="A15" s="129"/>
      <c r="B15" s="130"/>
      <c r="C15" s="129"/>
      <c r="D15" s="131"/>
      <c r="E15" s="132"/>
      <c r="F15" s="133"/>
      <c r="G15" s="132"/>
      <c r="H15" s="133"/>
      <c r="I15" s="132"/>
      <c r="J15" s="133"/>
      <c r="K15" s="132"/>
      <c r="L15" s="134"/>
      <c r="M15" s="132"/>
      <c r="N15" s="135"/>
      <c r="O15" s="136"/>
      <c r="P15" s="137"/>
      <c r="Q15" s="138"/>
      <c r="R15" s="135"/>
      <c r="S15" s="139"/>
      <c r="T15" s="140"/>
      <c r="U15" s="141"/>
      <c r="V15" s="141"/>
    </row>
    <row r="16" spans="1:22" s="25" customFormat="1" ht="15" customHeight="1">
      <c r="M16" s="48"/>
      <c r="S16" s="48"/>
      <c r="T16" s="26"/>
    </row>
    <row r="17" spans="13:20" s="25" customFormat="1" ht="15" customHeight="1">
      <c r="M17" s="48"/>
      <c r="S17" s="48"/>
      <c r="T17" s="26"/>
    </row>
    <row r="18" spans="13:20" s="25" customFormat="1" ht="15" customHeight="1">
      <c r="M18" s="48"/>
      <c r="S18" s="48"/>
      <c r="T18" s="26"/>
    </row>
    <row r="19" spans="13:20" s="25" customFormat="1" ht="15" customHeight="1">
      <c r="M19" s="48"/>
      <c r="S19" s="48"/>
      <c r="T19" s="26"/>
    </row>
    <row r="20" spans="13:20" s="25" customFormat="1" ht="15" customHeight="1">
      <c r="M20" s="48"/>
      <c r="S20" s="48"/>
      <c r="T20" s="26"/>
    </row>
    <row r="21" spans="13:20" s="25" customFormat="1" ht="15" customHeight="1">
      <c r="M21" s="48"/>
      <c r="S21" s="48"/>
      <c r="T21" s="26"/>
    </row>
    <row r="22" spans="13:20" s="25" customFormat="1" ht="15" customHeight="1">
      <c r="M22" s="48"/>
      <c r="S22" s="48"/>
      <c r="T22" s="26"/>
    </row>
    <row r="23" spans="13:20" s="25" customFormat="1" ht="15" customHeight="1">
      <c r="M23" s="48"/>
      <c r="S23" s="48"/>
      <c r="T23" s="26"/>
    </row>
    <row r="24" spans="13:20" s="25" customFormat="1" ht="15" customHeight="1">
      <c r="M24" s="48"/>
      <c r="S24" s="48"/>
      <c r="T24" s="26"/>
    </row>
    <row r="25" spans="13:20" s="25" customFormat="1" ht="15" customHeight="1">
      <c r="M25" s="48"/>
      <c r="S25" s="48"/>
      <c r="T25" s="26"/>
    </row>
    <row r="26" spans="13:20" s="25" customFormat="1" ht="15" customHeight="1">
      <c r="M26" s="48"/>
      <c r="S26" s="48"/>
      <c r="T26" s="26"/>
    </row>
    <row r="27" spans="13:20" s="25" customFormat="1" ht="15" customHeight="1">
      <c r="M27" s="48"/>
      <c r="S27" s="48"/>
      <c r="T27" s="26"/>
    </row>
    <row r="28" spans="13:20" s="25" customFormat="1" ht="15" customHeight="1">
      <c r="M28" s="48"/>
      <c r="S28" s="48"/>
      <c r="T28" s="26"/>
    </row>
    <row r="29" spans="13:20" s="25" customFormat="1" ht="15" customHeight="1">
      <c r="M29" s="48"/>
      <c r="S29" s="48"/>
      <c r="T29" s="26"/>
    </row>
    <row r="30" spans="13:20" s="25" customFormat="1" ht="15" customHeight="1">
      <c r="M30" s="48"/>
      <c r="S30" s="48"/>
      <c r="T30" s="26"/>
    </row>
    <row r="31" spans="13:20" s="25" customFormat="1" ht="15" customHeight="1">
      <c r="M31" s="48"/>
      <c r="S31" s="48"/>
      <c r="T31" s="26"/>
    </row>
    <row r="32" spans="13:20" s="25" customFormat="1" ht="15" customHeight="1">
      <c r="M32" s="48"/>
      <c r="S32" s="48"/>
      <c r="T32" s="26"/>
    </row>
    <row r="33" spans="1:20" s="25" customFormat="1" ht="15" customHeight="1">
      <c r="M33" s="48"/>
      <c r="S33" s="48"/>
      <c r="T33" s="26"/>
    </row>
    <row r="34" spans="1:20" s="25" customFormat="1" ht="15" customHeight="1">
      <c r="M34" s="48"/>
      <c r="S34" s="48"/>
      <c r="T34" s="26"/>
    </row>
    <row r="35" spans="1:20" s="25" customFormat="1" ht="15" customHeight="1">
      <c r="M35" s="48"/>
      <c r="S35" s="48"/>
      <c r="T35" s="26"/>
    </row>
    <row r="36" spans="1:20" s="25" customFormat="1" ht="15" customHeight="1">
      <c r="M36" s="48"/>
      <c r="S36" s="48"/>
      <c r="T36" s="26"/>
    </row>
    <row r="37" spans="1:20" s="15" customFormat="1" ht="15" customHeight="1">
      <c r="A37" s="16"/>
      <c r="C37" s="16"/>
      <c r="E37" s="16"/>
      <c r="G37" s="16"/>
      <c r="K37" s="16"/>
      <c r="M37" s="16"/>
      <c r="O37" s="16"/>
      <c r="P37" s="16"/>
      <c r="Q37" s="16"/>
      <c r="S37" s="16"/>
      <c r="T37" s="17"/>
    </row>
    <row r="38" spans="1:20" s="15" customFormat="1" ht="15" customHeight="1">
      <c r="A38" s="16"/>
      <c r="C38" s="16"/>
      <c r="E38" s="16"/>
      <c r="G38" s="16"/>
      <c r="K38" s="16"/>
      <c r="M38" s="16"/>
      <c r="O38" s="16"/>
      <c r="P38" s="16"/>
      <c r="Q38" s="16"/>
      <c r="S38" s="16"/>
      <c r="T38" s="17"/>
    </row>
    <row r="39" spans="1:20" s="15" customFormat="1" ht="15" customHeight="1">
      <c r="A39" s="16"/>
      <c r="C39" s="16"/>
      <c r="E39" s="16"/>
      <c r="G39" s="16"/>
      <c r="K39" s="16"/>
      <c r="M39" s="16"/>
      <c r="O39" s="16"/>
      <c r="P39" s="16"/>
      <c r="Q39" s="16"/>
      <c r="S39" s="16"/>
      <c r="T39" s="17"/>
    </row>
    <row r="40" spans="1:20" s="15" customFormat="1" ht="15" customHeight="1">
      <c r="A40" s="16"/>
      <c r="C40" s="16"/>
      <c r="E40" s="16"/>
      <c r="G40" s="16"/>
      <c r="K40" s="16"/>
      <c r="M40" s="16"/>
      <c r="O40" s="16"/>
      <c r="P40" s="16"/>
      <c r="Q40" s="16"/>
      <c r="S40" s="16"/>
      <c r="T40" s="17"/>
    </row>
    <row r="41" spans="1:20" s="15" customFormat="1" ht="15" customHeight="1">
      <c r="A41" s="16"/>
      <c r="C41" s="16"/>
      <c r="E41" s="16"/>
      <c r="G41" s="16"/>
      <c r="K41" s="16"/>
      <c r="M41" s="16"/>
      <c r="O41" s="16"/>
      <c r="P41" s="16"/>
      <c r="Q41" s="16"/>
      <c r="S41" s="16"/>
      <c r="T41" s="17"/>
    </row>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sheetData>
  <sheetProtection password="CF66" sheet="1" objects="1" scenarios="1" selectLockedCells="1" selectUnlockedCells="1"/>
  <autoFilter ref="A3:V4"/>
  <mergeCells count="12">
    <mergeCell ref="G2:H2"/>
    <mergeCell ref="K2:L2"/>
    <mergeCell ref="V2:V3"/>
    <mergeCell ref="M2:N2"/>
    <mergeCell ref="A2:B2"/>
    <mergeCell ref="C2:D2"/>
    <mergeCell ref="E2:F2"/>
    <mergeCell ref="U2:U3"/>
    <mergeCell ref="I2:J2"/>
    <mergeCell ref="R2:R3"/>
    <mergeCell ref="S2:T2"/>
    <mergeCell ref="O2:Q2"/>
  </mergeCells>
  <phoneticPr fontId="6"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7F4A2421-2511-4E2C-85BA-7E2F7D998D84}"/>
</file>

<file path=customXml/itemProps2.xml><?xml version="1.0" encoding="utf-8"?>
<ds:datastoreItem xmlns:ds="http://schemas.openxmlformats.org/officeDocument/2006/customXml" ds:itemID="{228CFDE2-9148-49C0-BB8F-F1C82B69FC8E}"/>
</file>

<file path=customXml/itemProps3.xml><?xml version="1.0" encoding="utf-8"?>
<ds:datastoreItem xmlns:ds="http://schemas.openxmlformats.org/officeDocument/2006/customXml" ds:itemID="{DB9ED74E-BAEF-418A-BEEB-AE382B4CA7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 948</vt:lpstr>
      <vt:lpstr>Actividades inversion 948</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2015-09-22T21:00:29Z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