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727" activeTab="3"/>
  </bookViews>
  <sheets>
    <sheet name="Metas inversión 948" sheetId="5" r:id="rId1"/>
    <sheet name="Actividades inversión 948" sheetId="6" r:id="rId2"/>
    <sheet name="Metas gestión" sheetId="4" r:id="rId3"/>
    <sheet name="Actividades gestión" sheetId="2" r:id="rId4"/>
  </sheets>
  <externalReferences>
    <externalReference r:id="rId5"/>
    <externalReference r:id="rId6"/>
  </externalReferences>
  <definedNames>
    <definedName name="_xlnm._FilterDatabase" localSheetId="3" hidden="1">'Actividades gestión'!$A$3:$V$4</definedName>
    <definedName name="_xlnm._FilterDatabase" localSheetId="1" hidden="1">'Actividades inversión 948'!$A$13:$AU$20</definedName>
    <definedName name="_xlnm._FilterDatabase" localSheetId="2" hidden="1">'Metas gestión'!$B$6:$AG$8</definedName>
    <definedName name="_xlnm._FilterDatabase" localSheetId="0" hidden="1">'Metas inversión 948'!$A$15:$AA$47</definedName>
    <definedName name="_xlnm.Print_Area" localSheetId="2">'Metas gestión'!#REF!</definedName>
    <definedName name="_xlnm.Print_Area" localSheetId="0">'Metas inversión 948'!#REF!</definedName>
  </definedNames>
  <calcPr calcId="125725" iterateDelta="1E-4"/>
</workbook>
</file>

<file path=xl/calcChain.xml><?xml version="1.0" encoding="utf-8"?>
<calcChain xmlns="http://schemas.openxmlformats.org/spreadsheetml/2006/main">
  <c r="V22" i="6"/>
  <c r="U22"/>
  <c r="AT21"/>
  <c r="AS21"/>
  <c r="AQ21"/>
  <c r="AP21"/>
  <c r="AN21"/>
  <c r="AM21"/>
  <c r="AK21"/>
  <c r="AJ21"/>
  <c r="AH21"/>
  <c r="AG21"/>
  <c r="AE21"/>
  <c r="AD21"/>
  <c r="AB21"/>
  <c r="AA21"/>
  <c r="Y21"/>
  <c r="X21"/>
  <c r="T21"/>
  <c r="S21"/>
  <c r="U20"/>
  <c r="R20"/>
  <c r="Q20"/>
  <c r="P20"/>
  <c r="O20"/>
  <c r="N20"/>
  <c r="M20"/>
  <c r="AU19"/>
  <c r="AR19"/>
  <c r="AO19"/>
  <c r="AL19"/>
  <c r="AI19"/>
  <c r="AF19"/>
  <c r="AC19"/>
  <c r="Z19"/>
  <c r="V19"/>
  <c r="W19" s="1"/>
  <c r="V18"/>
  <c r="W18" s="1"/>
  <c r="Q17"/>
  <c r="Q21" s="1"/>
  <c r="Q23" s="1"/>
  <c r="N17"/>
  <c r="N21" s="1"/>
  <c r="N23" s="1"/>
  <c r="M17"/>
  <c r="M21" s="1"/>
  <c r="M23" s="1"/>
  <c r="R16"/>
  <c r="P16"/>
  <c r="P17" s="1"/>
  <c r="P21" s="1"/>
  <c r="P23" s="1"/>
  <c r="O16"/>
  <c r="V16" s="1"/>
  <c r="W16" s="1"/>
  <c r="U15"/>
  <c r="U17" s="1"/>
  <c r="U21" s="1"/>
  <c r="U23" s="1"/>
  <c r="O15"/>
  <c r="V15" s="1"/>
  <c r="W15" s="1"/>
  <c r="V14"/>
  <c r="W14" s="1"/>
  <c r="R14"/>
  <c r="R17" s="1"/>
  <c r="R21" s="1"/>
  <c r="R23" s="1"/>
  <c r="V49" i="5"/>
  <c r="U49"/>
  <c r="T49"/>
  <c r="S49"/>
  <c r="R49"/>
  <c r="Q49"/>
  <c r="AR47"/>
  <c r="AQ47"/>
  <c r="AN46"/>
  <c r="AM46"/>
  <c r="AJ46"/>
  <c r="AI46"/>
  <c r="AF46"/>
  <c r="AE46"/>
  <c r="AR45"/>
  <c r="AQ45"/>
  <c r="AR44"/>
  <c r="AQ44"/>
  <c r="AR43"/>
  <c r="AQ43"/>
  <c r="AR42"/>
  <c r="AQ42"/>
  <c r="AR41"/>
  <c r="AQ41"/>
  <c r="AR40"/>
  <c r="AQ40"/>
  <c r="AR39"/>
  <c r="AQ39"/>
  <c r="AP38"/>
  <c r="AP46" s="1"/>
  <c r="AO38"/>
  <c r="AO46" s="1"/>
  <c r="AN38"/>
  <c r="AM38"/>
  <c r="AL38"/>
  <c r="AL46" s="1"/>
  <c r="AK38"/>
  <c r="AK46" s="1"/>
  <c r="AJ38"/>
  <c r="AI38"/>
  <c r="AH38"/>
  <c r="AH46" s="1"/>
  <c r="AG38"/>
  <c r="AG46" s="1"/>
  <c r="AF38"/>
  <c r="AE38"/>
  <c r="AD38"/>
  <c r="AD46" s="1"/>
  <c r="AC38"/>
  <c r="AC46" s="1"/>
  <c r="AR37"/>
  <c r="AQ37"/>
  <c r="AR36"/>
  <c r="AQ36"/>
  <c r="AR35"/>
  <c r="AQ35"/>
  <c r="AR34"/>
  <c r="AQ34"/>
  <c r="AR33"/>
  <c r="AQ33"/>
  <c r="BB32"/>
  <c r="BA32"/>
  <c r="AZ32"/>
  <c r="AY32"/>
  <c r="AX32"/>
  <c r="AW32"/>
  <c r="AR32"/>
  <c r="AR38" s="1"/>
  <c r="AR46" s="1"/>
  <c r="AQ32"/>
  <c r="AQ38" s="1"/>
  <c r="AQ46" s="1"/>
  <c r="V32"/>
  <c r="U32"/>
  <c r="T32"/>
  <c r="S32"/>
  <c r="R32"/>
  <c r="Q32"/>
  <c r="AR31"/>
  <c r="AQ31"/>
  <c r="AN30"/>
  <c r="AJ30"/>
  <c r="AF30"/>
  <c r="AR29"/>
  <c r="AQ29"/>
  <c r="AR28"/>
  <c r="AQ28"/>
  <c r="AR27"/>
  <c r="AQ27"/>
  <c r="AR26"/>
  <c r="AQ26"/>
  <c r="AR25"/>
  <c r="AQ25"/>
  <c r="AR24"/>
  <c r="AQ24"/>
  <c r="AR23"/>
  <c r="AQ23"/>
  <c r="AQ22"/>
  <c r="AQ30" s="1"/>
  <c r="AP22"/>
  <c r="AP30" s="1"/>
  <c r="AO22"/>
  <c r="AO30" s="1"/>
  <c r="AN22"/>
  <c r="AM22"/>
  <c r="AM30" s="1"/>
  <c r="AL22"/>
  <c r="AL30" s="1"/>
  <c r="AK22"/>
  <c r="AK30" s="1"/>
  <c r="AJ22"/>
  <c r="AI22"/>
  <c r="AI30" s="1"/>
  <c r="AH22"/>
  <c r="AH30" s="1"/>
  <c r="AG22"/>
  <c r="AG30" s="1"/>
  <c r="AF22"/>
  <c r="AE22"/>
  <c r="AE30" s="1"/>
  <c r="AD22"/>
  <c r="AD30" s="1"/>
  <c r="AC22"/>
  <c r="AC30" s="1"/>
  <c r="AR21"/>
  <c r="AQ21"/>
  <c r="AR20"/>
  <c r="AQ20"/>
  <c r="AR19"/>
  <c r="AQ19"/>
  <c r="AR18"/>
  <c r="AQ18"/>
  <c r="AR17"/>
  <c r="AQ17"/>
  <c r="BB16"/>
  <c r="BB48" s="1"/>
  <c r="BA16"/>
  <c r="BA48" s="1"/>
  <c r="AZ16"/>
  <c r="AZ48" s="1"/>
  <c r="AY16"/>
  <c r="AY48" s="1"/>
  <c r="AX16"/>
  <c r="AX48" s="1"/>
  <c r="AW16"/>
  <c r="AW48" s="1"/>
  <c r="AR16"/>
  <c r="AR22" s="1"/>
  <c r="AR30" s="1"/>
  <c r="AQ16"/>
  <c r="V16"/>
  <c r="V48" s="1"/>
  <c r="V50" s="1"/>
  <c r="U16"/>
  <c r="U48" s="1"/>
  <c r="U50" s="1"/>
  <c r="T16"/>
  <c r="T48" s="1"/>
  <c r="T50" s="1"/>
  <c r="S16"/>
  <c r="R16"/>
  <c r="R48" s="1"/>
  <c r="R50" s="1"/>
  <c r="Q16"/>
  <c r="Q48" s="1"/>
  <c r="Q50" s="1"/>
  <c r="S48" l="1"/>
  <c r="S50" s="1"/>
  <c r="V17" i="6"/>
  <c r="V21" s="1"/>
  <c r="V23" s="1"/>
  <c r="V20"/>
  <c r="O17"/>
  <c r="O21" s="1"/>
  <c r="O23" s="1"/>
  <c r="AB9" i="4" l="1"/>
  <c r="AA9"/>
  <c r="Z9"/>
  <c r="Y9"/>
  <c r="X9"/>
  <c r="W9"/>
</calcChain>
</file>

<file path=xl/comments1.xml><?xml version="1.0" encoding="utf-8"?>
<comments xmlns="http://schemas.openxmlformats.org/spreadsheetml/2006/main">
  <authors>
    <author>sjgomez</author>
  </authors>
  <commentList>
    <comment ref="O16" authorId="0">
      <text>
        <r>
          <rPr>
            <b/>
            <sz val="9"/>
            <color indexed="81"/>
            <rFont val="Tahoma"/>
            <family val="2"/>
          </rPr>
          <t>sjgomez:</t>
        </r>
        <r>
          <rPr>
            <sz val="9"/>
            <color indexed="81"/>
            <rFont val="Tahoma"/>
            <family val="2"/>
          </rPr>
          <t xml:space="preserve">
meta constante</t>
        </r>
      </text>
    </comment>
    <comment ref="O32" authorId="0">
      <text>
        <r>
          <rPr>
            <b/>
            <sz val="9"/>
            <color indexed="81"/>
            <rFont val="Tahoma"/>
            <family val="2"/>
          </rPr>
          <t>sjgomez:</t>
        </r>
        <r>
          <rPr>
            <sz val="9"/>
            <color indexed="81"/>
            <rFont val="Tahoma"/>
            <family val="2"/>
          </rPr>
          <t xml:space="preserve">
meta de suma</t>
        </r>
      </text>
    </comment>
  </commentList>
</comments>
</file>

<file path=xl/comments2.xml><?xml version="1.0" encoding="utf-8"?>
<comments xmlns="http://schemas.openxmlformats.org/spreadsheetml/2006/main">
  <authors>
    <author>afpena</author>
  </authors>
  <commentList>
    <comment ref="T15" authorId="0">
      <text>
        <r>
          <rPr>
            <b/>
            <sz val="9"/>
            <color indexed="81"/>
            <rFont val="Tahoma"/>
            <family val="2"/>
          </rPr>
          <t>afpena:</t>
        </r>
        <r>
          <rPr>
            <sz val="9"/>
            <color indexed="81"/>
            <rFont val="Tahoma"/>
            <family val="2"/>
          </rPr>
          <t xml:space="preserve">
Las campañas se relacionaron en la parte de logros, sin embargo se volvieron a incluir</t>
        </r>
      </text>
    </comment>
  </commentList>
</comments>
</file>

<file path=xl/comments3.xml><?xml version="1.0" encoding="utf-8"?>
<comments xmlns="http://schemas.openxmlformats.org/spreadsheetml/2006/main">
  <authors>
    <author>amcardenas</author>
  </authors>
  <commentList>
    <comment ref="AC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4.xml><?xml version="1.0" encoding="utf-8"?>
<comments xmlns="http://schemas.openxmlformats.org/spreadsheetml/2006/main">
  <authors>
    <author>amcardenas</author>
    <author>mmoreno</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S12" authorId="1">
      <text>
        <r>
          <rPr>
            <sz val="11"/>
            <color indexed="81"/>
            <rFont val="Tahoma"/>
            <family val="2"/>
          </rPr>
          <t>El objetivo es cumplir el 100% durante cada trimestre.</t>
        </r>
      </text>
    </comment>
    <comment ref="S14" authorId="1">
      <text>
        <r>
          <rPr>
            <sz val="11"/>
            <color indexed="81"/>
            <rFont val="Tahoma"/>
            <family val="2"/>
          </rPr>
          <t>El objetivo es cumplir el 100% durante cada trimestre.</t>
        </r>
      </text>
    </comment>
  </commentList>
</comments>
</file>

<file path=xl/sharedStrings.xml><?xml version="1.0" encoding="utf-8"?>
<sst xmlns="http://schemas.openxmlformats.org/spreadsheetml/2006/main" count="423" uniqueCount="181">
  <si>
    <t>VALOR MAGNITUD</t>
  </si>
  <si>
    <t>ACCIONES DESARROLLADAS</t>
  </si>
  <si>
    <t>OBSERVACIONES</t>
  </si>
  <si>
    <t>CONSOLIDADO BOGOTÁ (ACTIVIDADES)</t>
  </si>
  <si>
    <t>Prioritaria Plan de Desarrollo Bogotá Humana [Incluida en el Acuerdo 489 de 2012]</t>
  </si>
  <si>
    <t xml:space="preserve">Plan Territorial de Salud </t>
  </si>
  <si>
    <t xml:space="preserve">Funcionamiento o Gestión </t>
  </si>
  <si>
    <t>Nombre del Indicador</t>
  </si>
  <si>
    <t>DETALLE DE LA ACTIVIDAD</t>
  </si>
  <si>
    <t>DETALLE DE LA META</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</si>
  <si>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</si>
  <si>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</si>
  <si>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</si>
  <si>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</si>
  <si>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</si>
  <si>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</si>
  <si>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</si>
  <si>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</si>
  <si>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CLASIFICACIÓN DE LA ACTIVIDAD</t>
  </si>
  <si>
    <t xml:space="preserve">Objetivo Plan Estrategico de la Entidad </t>
  </si>
  <si>
    <t xml:space="preserve">Componente de Salud Pública </t>
  </si>
  <si>
    <t xml:space="preserve">Desarrollar un modelo de planificación, gestión, seguimiento y evaluación en el Distrito Capital, que permita fortalecer financiera, técnica y administrativamente los procesos referentes a la restauración de   condiciones ambientales saludables y lograr proyectos de vida sustentables  para sus habitantes y visitantes, en coordinación con las autoridades nacionales y de la región central del país. </t>
  </si>
  <si>
    <t>Territorios saludables y red de salud para la vida desde la diversidad</t>
  </si>
  <si>
    <t>“divulgación y promoción de proyectos, programas y acciones de interés público en salud”</t>
  </si>
  <si>
    <t xml:space="preserve">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 </t>
  </si>
  <si>
    <t xml:space="preserve">Promocionar una cultura de salud en la  ciudad a través de la estrategia “Bogotá Territorio Saludable”, en el marco del plan de desarrollo Bogotá Humana.  </t>
  </si>
  <si>
    <t>x</t>
  </si>
  <si>
    <t>Gestión de procesos contractuales para brindar soporte a los procedimientos de la Oficina de Comunicaciones</t>
  </si>
  <si>
    <t>Respuesta a requerimientos de los entes de control, entidades externas o direcciones de la SDS</t>
  </si>
  <si>
    <t>Porcentaje de procesos contractuales ejecutados</t>
  </si>
  <si>
    <t>Porcentaje de respuesta a requerimientos de los entes de control, entidades externas o direcciones de la SDS</t>
  </si>
  <si>
    <t>Componente de Gobernanza y Rectoría</t>
  </si>
  <si>
    <t>Bogotá decide y protege el derecho fundamental a la salud pública</t>
  </si>
  <si>
    <t>X</t>
  </si>
  <si>
    <t>Mantener la certificación de Calidad de la Secretaria Distrital de Salud en las normas técnicas NTCGP 1000: 2009 en ISO 9001.</t>
  </si>
  <si>
    <t xml:space="preserve">Implementar el 100% de los Subsistemas que componen el Sistema Integrado de la Gestión a nivel Distrital, al 2016. </t>
  </si>
  <si>
    <t>Promocionar la cultura de humanización y acreditación en la Secretaría Distrital de Salud, a través de estrategias de comunicación.</t>
  </si>
  <si>
    <t xml:space="preserve">
Divulgación de acciones del Sector Salud en las 20 localidades de la ciudad.
</t>
  </si>
  <si>
    <t xml:space="preserve">
Diseño y desarrollo  de campañas enmarcadas, bajo la estrategia “Bogotá territorio Saludable” que respondan a las necesidades de las direcciones de la SDS.
</t>
  </si>
  <si>
    <t>Ejercer la rectoría a través de los lineamientos de comunicación en salud, establecidos con base en las metas del plan Bogotá Humana.</t>
  </si>
  <si>
    <t xml:space="preserve">Diseño y ejecución de campañas de comunicación interna con especial  énfasis en los procesos de Acreditación y Humanización del Sector Salud.
</t>
  </si>
  <si>
    <t>Divulgación de las acciones del Sector Salud para el público interno y la Red Adscrita.</t>
  </si>
  <si>
    <t xml:space="preserve">porcentaje de acciones de comunicación del sector salud divulgadas en las 20 localidades
</t>
  </si>
  <si>
    <t>Nº de campañas desarrolladas bajo la estrategia “Bogotá territorio Saludable”</t>
  </si>
  <si>
    <t xml:space="preserve">Porcentaje de asesorias realizadas 
</t>
  </si>
  <si>
    <t xml:space="preserve">Porcentaje de campañas de comunicación internas implementadas en Acreditación y Humanización </t>
  </si>
  <si>
    <t xml:space="preserve">Porcentaje de acciones de comunicación interna divulgadas para el público interno y la red adscrita
</t>
  </si>
  <si>
    <t>Programado 2015</t>
  </si>
  <si>
    <t>Ejecutado
2015</t>
  </si>
  <si>
    <t>Fecha de diligenciamiento:</t>
  </si>
  <si>
    <t xml:space="preserve">No. </t>
  </si>
  <si>
    <t>Eje Estratégico del Plan de Desarrollo  Bogotá Humana 2012-2016 [Acuerdo 489 de junio de 2012]</t>
  </si>
  <si>
    <t>CLASIFICACIÓN DE LA META</t>
  </si>
  <si>
    <t>Línea de Base</t>
  </si>
  <si>
    <t>VALOR APROPIACION PRESUPUESTAL</t>
  </si>
  <si>
    <t>VALOR EJECUCIÓN PRESUPUESTAL</t>
  </si>
  <si>
    <t>RESERVAS PRESUPUESTALES</t>
  </si>
  <si>
    <t>AVANCES</t>
  </si>
  <si>
    <t>LOGROS</t>
  </si>
  <si>
    <t>RESULTADOS</t>
  </si>
  <si>
    <t>DIFICULTADES Y SOLUCIONES</t>
  </si>
  <si>
    <t>VALOR APROPIACION</t>
  </si>
  <si>
    <t>VALOR PRESUPUESTO</t>
  </si>
  <si>
    <t>Programado</t>
  </si>
  <si>
    <t>Ejecutado</t>
  </si>
  <si>
    <t>INICIAL</t>
  </si>
  <si>
    <t>DEFINITIVA</t>
  </si>
  <si>
    <t>Ejecutado o Comprometido</t>
  </si>
  <si>
    <t>GIROS</t>
  </si>
  <si>
    <t>03</t>
  </si>
  <si>
    <t>"Una Bogotá que defiende y fortalece lo público"</t>
  </si>
  <si>
    <t>Implementar y mantener el sistema integrado de gestión, orientado al logro de la acreditación como dirección territorial de salud, en el marco del mejoramiento continuo.</t>
  </si>
  <si>
    <t>Fortalecimiento de la Gestión y Planeación para la Salud</t>
  </si>
  <si>
    <t xml:space="preserve">Promover la gestión transparente en la Secretaría Distrital de Salud y en las entidades adscritas, mediante el control social, la implementación de estándares superiores de calidad y la implementación de estrategias de lucha contra la corrupción.
 </t>
  </si>
  <si>
    <t>% de avance en las etapas para el mantenimiento de la certificación de la SDS</t>
  </si>
  <si>
    <t>Seguimiento trimestral</t>
  </si>
  <si>
    <t>% de avance en la  implementación de los subsistemas del sistema integrado de gestión</t>
  </si>
  <si>
    <t>Nombre de la Direción u Oficina:  Oficina Asesora de Comunicaciones</t>
  </si>
  <si>
    <t>Desarrollar al interior del proceso las actividades tendientes a mantener la certificación del Sistema de Gestión de Calidad de acuerdo con lineamientos y plan de trabajo establecido por la Dirección de Planeación Institucional y Calidad.</t>
  </si>
  <si>
    <t>Porcentaje de cumplimiento de las actividades para mantener la certificación del Sistema de Gestión de Calidad</t>
  </si>
  <si>
    <t>Desarrollar al interior del proceso las actividades para implementar el Sistema Integrado de Gestión de acuerdo con lineamientos y plan de trabajo establecido por la Dirección de Planeación Institucional y Calidad.</t>
  </si>
  <si>
    <t>Porcentaje de cumplimiento de las actividades para implementar el Sistema Integrado de Gestión</t>
  </si>
  <si>
    <t xml:space="preserve">ETAPA  PRECONTRACTUAL Y CONTRACTUAL
1. Se reunió la documentación pertinente para efectuar la contratación de 1 persona de la Oficina de Comunicaciones (Editor). 
2. Proyección del concepto técnico favorable para llevar a cabo cesión de contrato de prestación de servicios profesionales No. 20 de 2015.
3.Creación del requerimiento No. 000200-23 el cual  apoyará el proceso de orientación, información y respuesta a los requerimientos recibidos en la página web de la Secretaría Distrital de Salud
* Durante el año 2015 se han suscrito 14 contratos de prestación de servicios de persona natural, comprometiendo recursos del tipo de gasto Recurso Humano por valor de $555.661.000.
*Con corte a 30 de junio se han suscrito dos contrato de prestación de servicios con persona jurídica, comprometiendo recursos del tipo de gasto Dotación por valor de $29.938.739.
ETAPA POSTCONTRACTUAL
1. Proyección de 7 Actas de Liquidación con fundamento en las certificaciones de cumplimiento expedidas en la Oficina de Comunicaciones y con base en los estados de cuenta recibidos por la Dirección Financiera. 
* Con corte a 30 de junio se han suscrito 17 Actas de Liquidación, con el fin de dar cumplimiento a lo establecido en el Artículo 217 del Decreto Ley 19 de enero 10 de 2012.
REUNIONES RELACIONADAS CON EL PROCESO CONTRACTUAL
1. Asistencia a reunión liderada por la Direcciones Financiera y de Planeación Sectorial el 12 de junio para recibir los lineamientos presupuestales previos al inicio de la Ley de Garantías. 
2. El 12 de junio se recibió capacitación por parte de la Secretaría Distrital de Hacienda sobre el marco legal del Presupuesto y su manejo en las Entidades Públicas del Distrito Capital. 
3. El 18 de junio se asistió a capacitación liderada por la Dirección Administrativa para exponer el procedimiento a través del MODULO SISCO que está siendo implementado en la Entidad.. </t>
  </si>
  <si>
    <t xml:space="preserve">1. Se incluyó en el sistema SISCO de la Secretaría Distrital de Salud, por primera vez en la vigencia 2015, la información presupuestal, contractual y administrativa de los 22 requerimientos del Plan Anual de Adquisiciones  del proyecto 948. 
2. El Decreto Distrital 370 de 2014 exige a las Oficina de Control Interno  remitan una información cuatrimestral de los proyectos de inversión que haya al interior, en este orden de ideas se envió por primera vez dicho documento de manera electrónica. 
3. Sistema de Quejas y Soluciones SQS: Durante el periodo no se presentaron requerimientos a través de este Sistema. Con corte a 30 de junio se ha dado respuesta a 2 quejas presentadas por ciudadanos.
*Con Corte a 30 de Junio de 2015 se han proyectado 4 respuestas a requerimientos externos realizados por terceros. 
* Con Corte a 30 de junio  de 2015 se ha proyectado 3 respuestas de requerimientos internos en el año 2015. 
*Con Corte a 30 de junio  de 2015 se ha enviado a la Contraloría Distrital, 6 formatos de Reporte Mensual sobre las actuaciones contractuales, Financieras y Administrativas de la Oficina Asesora de Comunicaciones.
</t>
  </si>
  <si>
    <t>1. Diligenciamiento de la caracterización sociodemográfica por parte de los 18 integrantes d ela Oficina de Comunicaciones, que corresponde al 100%
2. A 30 de junio los 14 contratistas de la Oficina se encuentran afiliados a la ARL.
3. En el trimestre se asisitó a dos reuniones (3 y 12 de junio) en las cuales se dieron lineamientos para la actualización de tablas de retención documental y caracterización documental.</t>
  </si>
  <si>
    <t xml:space="preserve">1. Se realizó seguimiento y cierre a la acción correctiva 1016 de Isolución, derivada del Plan de Mejoramiento  de la auditoría del Icontec.
2. Cambio de encabezado de los 7 formatos que maneja el proceso Gestión de Comunicaciones, así mismo se comunicó a la Dirección de Planeación Institucional y Calidad que el proceso no realizará cambios de procedimientos ya que con la nueva estructura no se vió afectado. 
3. Coordinación al interior de la Oficina para asistencia de los profesionales a la socialización del nuevo mapa de procesos de la SDS, la cual se realizó el  28 de mayo con asistencia de 10 personas por parte de la Oficina. </t>
  </si>
  <si>
    <t>*Colaboradores de la Oficina de Comunicaciones informados sobre la nueva estructura d ela SDS y contextualizados en relación con el Sistema Integrado de Gestión.</t>
  </si>
  <si>
    <t>* La medición realizada sobre el mapa de procesos arrójó resultados favorables en cuanto a la comprensión del mapa , ubicación del proceso Gestión de Comunicaciones dentro del mismo y conocimiento general de la NTGP:1000.
* Cierre acción correctiva de Isolución. A 30 de junio el proceso Gestión de Comunicaciones no tiene acciones correctivas o preventivas pendientes.
* El proceso tiene el 100% de sus formatos  actualizados acorde con el nuevo encabezado.</t>
  </si>
  <si>
    <t>1. Diligenciamiento de la caracterización sociodemográfica por parte de los 18 integrantes de la Oficina de Comunicaciones, que corresponde al 100%
2. A 30 de junio los 14 contratistas de la Oficina se encuentran afiliados a la ARL.
3. En el trimestre se asisitó a dos reuniones (3 y 12 de junio) en las cuales se dieron lineamientos para la actualización de tablas de retención documental y caracterización documental.</t>
  </si>
  <si>
    <t>* El diligencimiento de la caracterización sociodemográfica pr parte del 100% de los colaboradores contribuirá a  la construcción y desarrollo de los planes y programas que lidera la Dirección de Gestión del Talento Humano, dirigidos a mejorar la calidad de vida y desarrollo integral de quines trabajan en la SDS.</t>
  </si>
  <si>
    <r>
      <rPr>
        <b/>
        <sz val="9"/>
        <rFont val="Arial"/>
        <family val="2"/>
      </rPr>
      <t>DIRECCIÓN DE PLANEACIÓN Y SISTEMAS</t>
    </r>
    <r>
      <rPr>
        <sz val="9"/>
        <rFont val="Arial"/>
        <family val="2"/>
      </rPr>
      <t xml:space="preserve">
</t>
    </r>
    <r>
      <rPr>
        <b/>
        <sz val="9"/>
        <rFont val="Arial"/>
        <family val="2"/>
      </rPr>
      <t>SISTEMA INTEGRADO DE GESTIÓN</t>
    </r>
    <r>
      <rPr>
        <sz val="9"/>
        <rFont val="Arial"/>
        <family val="2"/>
      </rPr>
      <t xml:space="preserve">
CONTROL DOCUMENTAL
</t>
    </r>
    <r>
      <rPr>
        <b/>
        <sz val="9"/>
        <color indexed="8"/>
        <rFont val="Arial"/>
        <family val="2"/>
      </rPr>
      <t xml:space="preserve">SEGUIMIENTO A METAS PROYECTOS DE INVERSIÓN
</t>
    </r>
    <r>
      <rPr>
        <b/>
        <sz val="9"/>
        <color indexed="10"/>
        <rFont val="Arial"/>
        <family val="2"/>
      </rPr>
      <t xml:space="preserve">  </t>
    </r>
    <r>
      <rPr>
        <sz val="9"/>
        <color indexed="8"/>
        <rFont val="Arial"/>
        <family val="2"/>
      </rPr>
      <t xml:space="preserve">
</t>
    </r>
    <r>
      <rPr>
        <b/>
        <sz val="9"/>
        <color indexed="8"/>
        <rFont val="Arial"/>
        <family val="2"/>
      </rPr>
      <t>Codigo:</t>
    </r>
    <r>
      <rPr>
        <sz val="9"/>
        <color indexed="8"/>
        <rFont val="Arial"/>
        <family val="2"/>
      </rPr>
      <t xml:space="preserve"> 114 - PLI - FT -  062 V.01</t>
    </r>
  </si>
  <si>
    <t>Elaborado por: 
Mario Ivan Albarracin Navas
Sandra Gomez Gomez
Revisado por: 
Gabriel Lozano Diaz
Aprobado por: 
Martha Liliana Cruz B
Control documental:
Planeación y Sistemas  
 Grupo –   SIG</t>
  </si>
  <si>
    <r>
      <rPr>
        <b/>
        <sz val="9"/>
        <color indexed="8"/>
        <rFont val="Arial"/>
        <family val="2"/>
      </rPr>
      <t>DIRECCIÓN DE PLANEACIÓN Y SISTEMAS</t>
    </r>
    <r>
      <rPr>
        <sz val="9"/>
        <color indexed="8"/>
        <rFont val="Arial"/>
        <family val="2"/>
      </rPr>
      <t xml:space="preserve">
</t>
    </r>
    <r>
      <rPr>
        <b/>
        <sz val="9"/>
        <color indexed="8"/>
        <rFont val="Arial"/>
        <family val="2"/>
      </rPr>
      <t>SISTEMA INTEGRADO DE GESTIÓN</t>
    </r>
    <r>
      <rPr>
        <sz val="9"/>
        <color indexed="8"/>
        <rFont val="Arial"/>
        <family val="2"/>
      </rPr>
      <t xml:space="preserve">
CONTROL DOCUMENTAL
</t>
    </r>
    <r>
      <rPr>
        <b/>
        <sz val="9"/>
        <color indexed="8"/>
        <rFont val="Arial"/>
        <family val="2"/>
      </rPr>
      <t>SEGUIMIENTO A METAS PROYECTOS DE INVERSIÓN</t>
    </r>
    <r>
      <rPr>
        <sz val="9"/>
        <color indexed="8"/>
        <rFont val="Arial"/>
        <family val="2"/>
      </rPr>
      <t xml:space="preserve">
</t>
    </r>
    <r>
      <rPr>
        <b/>
        <sz val="9"/>
        <color indexed="8"/>
        <rFont val="Arial"/>
        <family val="2"/>
      </rPr>
      <t xml:space="preserve">Codigo: </t>
    </r>
    <r>
      <rPr>
        <sz val="9"/>
        <color indexed="8"/>
        <rFont val="Arial"/>
        <family val="2"/>
      </rPr>
      <t>114 - PLI - FT -  062 V.01</t>
    </r>
  </si>
  <si>
    <t xml:space="preserve">EJE ESTRATEGICO DEL PLAN DE DESARROLLO BOGOTA HUMANA 2012-2016:  UNA CIUDAD QUE REDUCE LA SEGREGACIÓN Y LA DISCRIMINACIÓN: EL SER HUMANO EN EL CENTRO DE LAS PREOCUPACIONES DEL DESARROLLO </t>
  </si>
  <si>
    <t>EJE ESTRATEGICO DEL PLAN TERRITORIAL DE SALUD PARA BOGOTÁ 2012-2016: COMPONENTE DE SALUD PUBLICA</t>
  </si>
  <si>
    <t>PROGRAMA DEL PLAN DE DESARROLLO BOGOTA HUMANA 2012-2016:  TERRITORIOS SALUDABLES Y RED DE SALUD PARA LA VIDA DESDE LA DIVERSIDAD</t>
  </si>
  <si>
    <t>PROYECTO DE INVERSIÓN DEL PLAN DE DESARROLLO BOGOTA HUMANA 2012-2016:  Divulgación y promoción de proyectos, programas y acciones de interés público en salud</t>
  </si>
  <si>
    <t>NUMERO
META
SEGPLAN</t>
  </si>
  <si>
    <t>PROYECTO</t>
  </si>
  <si>
    <t>TIPO DE POBLACION</t>
  </si>
  <si>
    <t>Menores a 1 año</t>
  </si>
  <si>
    <t>1 a 5 AÑOS</t>
  </si>
  <si>
    <t>6 A 13 AÑOS</t>
  </si>
  <si>
    <t>14 A 17 AÑOS</t>
  </si>
  <si>
    <t xml:space="preserve">18 A 26 AÑOS </t>
  </si>
  <si>
    <t>27 A 59 AÑOS</t>
  </si>
  <si>
    <t>60 Y MAS</t>
  </si>
  <si>
    <t>TOTAL</t>
  </si>
  <si>
    <t>META</t>
  </si>
  <si>
    <t>Eje 
Estructurante</t>
  </si>
  <si>
    <t>Eje</t>
  </si>
  <si>
    <t>Objetivo</t>
  </si>
  <si>
    <t>Meta</t>
  </si>
  <si>
    <t>Ejecutado 2015</t>
  </si>
  <si>
    <t>Hombres</t>
  </si>
  <si>
    <t>Mujeres</t>
  </si>
  <si>
    <t>meta01</t>
  </si>
  <si>
    <t>04</t>
  </si>
  <si>
    <t>01</t>
  </si>
  <si>
    <t xml:space="preserve">Promocionar una cultura de salud en la  ciudad a través de la estrategia “Bogotá Territorio Saludable”, en el marco del plan de desarrollo Bogotá Humana.   </t>
  </si>
  <si>
    <t>2  Campañas a diciembre de 2012</t>
  </si>
  <si>
    <t>Numero de estrategias</t>
  </si>
  <si>
    <t xml:space="preserve">CAMPAÑAS IMPLEMENTADAS
1. Vacunación general fase 2: Continuó el plan de medios masivos iniciado el día 27 de mayo y finalizó el 13 de junio con una inversión de 300 mm.
AVANCES OTRAS CAMPAÑAS
1.  Promoción logros en salud:
*Se realizaron ajustes en diseño y diagramación de la edición especial del periódico Humanidad. 
* Se entregó lista de logros más importantes en salud a Agencia en Casa para producir piezas gráficas de la campaña, la cual será transversal con todas las entidades del Distrito.
COMUNICACIÓN PARA LA INTERACCIÓN
Periódico Participación al Día
Periódico N° 52: Líneas de Servicio a la ciudadanía. Se realizaron ajustes por parte de los referentes de los temas y envío a corrección de estilo.
Periódico N° 53 Se definieron los temas de esta edición: modelo anatómico ginecológico, guías maternas, crónica CAMAD,  testimonio donación de órganos, línea 106. Dichos temas dan respuesta a las necesidades de algunas direcciones de la SDS.   
Revista SaludHable, edición N° 4: Se realizó reunión con las referentes del tema, se recibieron las sugerencias para ajustar el diseño propuesto. Envío de textos a corrección de estilo y ajuste y aprobación del diseño.
Boletín virtual "Hospitales Verdes": Ajuste de textos y diseño para versión final y publicación. 
Cartilla Braille y audio libro sobre el Plan Territorial de Salud 2012 - 2016: Envío a impresión, su publicación se estima para julio de 2015.
Cartilla para la localización y registro de personas con discapacidad:                                                                  Gestión con el grupo técnico, con el corrector de estilo y con la diseñadora gráfica  para ajustar la tercera  versión de la cartilla.
Carpeta-Brochure Hospitales Verdes: Ajuste de textos e imágenes para la versión final y envío a impresión.
Documentos de Salud Pública: Corrección de estilo de los dos últimos archivos del libro sobre bareback, que corresponde a VIH y Bibliografía. Los autores realizaron los respectivos ajustes y quedaron pendientes de la versión final para iniciar diseño y diagramación.
Portafolio de servicios hospitales: aprobación de textos,diagramación y corrección de 11 portafolios de hospitales: Usaquén, Chapinero, Rafael Uribe Uribe, San Blas, Bosa II Nivel, Centro Oriente, la Victoria, Vista Hermosa, Tunal, San Cristóbal y Hospital del Sur. 
COMUNICACIÓN INFORMATIVA
1. Elaboración de 8 boletines de prensa sobre los siguientes temas:                                                                        
2. Ampliación línea púrpura                                             
3. Finanzas hospitales, deudas EPS                                        
4. Comunicado paciente Hospital El Tunal  
5. Día contra el trabajo infantil
6. Semana Psicoactiva
7. Operativos alimentos en Trasmilenio         
8. Historia Clínica Unificada Electrónica
Entrevistas especiales: Diálogo con medios para definir potenciales entrevistas, concertación de agenda con el secretario de salud y priorización de entrevistas y confirmación al medio de comunicación:
Caracol Radio (Programa Sanamente): Panorama del consumo de tabaco en Bogotá.
City TV (Arriba Bogotá): Promoción de la vacunación de niños y niñas de un año y menores de un año. 
Canal Capital (Primer Café): Promoción del Laboratorio de Genética para la Paz en el San Juan de Dios. 
Minuto de Dios Radio (La movida de Manuel Salazar): Promoción del Laboratorio de Genética para la Paz en el San Juan de Dios. 
La Cariñosa (Alerta Bogotá): Avances en Salud y promoción de la Semana Psicoactiva.
Caracol Radio (Erika Fontalvo 12m.): Políticas en salud para combatir la drogodependencia en Bogotá.
3. Crónicas radiales: proyecto de la Alcaldía Mayor que tiene como objetivo divulgar a través de este medio la gestión de la Administración.
Se realizó preproducción, producción y postproducción de una crónica para dar a conocer la efectividad de la estrategia Puntos por el Derecho a la Salud, a través del caso efectivo de una usuaria: elaboración de guion, grabación de testimonios y del Off de presentación, transcripción de contenidos y edición. 
COMUNICACIÓN DIGITAL
Página web
1.1 Divulgación de información en respuesta a solicitudes o identificación por parte de la oficina:
Ajuste de la imagen de slider de la Donación de Sangre. Se publicó la nueva imagen.
Actualización de la interfaz gráfica Cooperación Internacional. 
Publicación de nueva documentación sobre el Observatorio de Equidad y creación de una nueva página sobre el Comité de Ética de la SDS.
Reorganización y visualización de la información web correspondiente a los Boletines Estadísticos de la SDS.
Actualización del correo electrónico de la sección “chatea” del micrositio de la Línea 106.
Publicación de los siguientes documentos e información en la página web de la SDS: Información presupuestal del FFDS y la SDS correspondiente a los meses de abril y mayo, imagen de slider e información actualizada sobre los servicios de salud de la Red Pública de Hospitales Distritales, cronograma de esterilizaciones caninas y felinas, referente al mes de junio, información e imagen de slider sobre la  2da convocatoria de Gremios de Producción, Informe de Seguridad de los Duadenoscopios en la sección de noticias e información e imagen de slider sobre la Invitación Pública por enajenación de bienes a título gratuito entre entidades públicas.
Publicación del periódico Participación Al Día edición 51 en ISSUU, creación de un enlace al periódico desde el ícono “Lee nuestro periódico digital”.
Actualización página sobre la Semana Psicoactiva 2015: publicación boletín de prensa realizado por la ATS y publicación de una imagen de slider sobre el evento.
Se eliminó imagen de slider sobre el programa Acercar Express.
1.2 Depuración de contenido
Reuniones con 3 referentes de la SDS para definir actualización de la página web relacionada con sus áreas: Viernes 5 de junio, Tamara Gilma Vanin Nieto y Anticel María Polo (Dirección de Provisión de Servicios de Salud), miércoles 17 de junio, Fernando Fuentes (Oficina Asesora Jurídica) y miércoles 24 de junio, Federico Ramírez (Dirección de Urgencias y Emergencias en Salud).
Creación de la sección “Contratación” en la página de Transparencia y acceso a información pública.
2. Twitter: publicación de 434 trinos, un promedio de 21  trinos diarios con información de las campañas y acciones de salud.Adicionalmente publicación de  temas transversales con otras entidades distritales.
Trinos salud: Jornada de Vacunación (178 trinos), Día Mundial del Donante de Sangre (72 trinos), Semana Psicoactiva (16 trinos), Jornada Distrital de Donación de Sangre (23 trinos), saludo diario (30 trinos), jornadas diarias de donación de sangre (40).
Trinos transversales con otras entidades: Comité Sectorial UCCI (31 trinos), #EnsueñoCiudadBolívar (44), este último fue tendencia.
3. Facebook: actualización diaria del fan page con información relacionada con las actividades de la SDS, campañas e invitaciones a la ciudadanía.
4. YouTube: Publicación de 5 videos. Número de visualizaciones por cada video publicado: Tus hijos quieren decirte algo ref.1: 75; Tus hijos quieren decirte algo ref.2: 301; Tus hijos quieren decirte algo ref.3: 241; Tus hijos quieren decirte algo ref.4: 45; Tus hijos quieren decirte algo ref.5: 192.
5. E-mailing y Newsletter
Creación y envío de dos e-mailing a  ocho bases de datos que suman un total de 1.499 personas: Tema: Invitación a participar e inscribirse en la semana Psicoactiva.           
Creación y envío de un newsletter a siete bases de datos para un total de 1075 personas. Tema: Jornada de Donación de Sangre y Jornada de Vacunación.                             
Creación y envío de 11 mensajes de texto (SMS) recordando e invitando a donantes habituales a la jornada de donación de sangre. Envío a once empresas para un total de 797 personas.
COMUNICACIÓN TRANSVERSAL
Diseño y diagramación de piezas comunicativas
1.1 Piezas para web e intranet: 
* Banner para web ref. Red Pública de Hospitales Distritales.         
* Cambio en banner ref. Convocatoria a Gremios de Producción.
* Portada Facebook ref. semana psicoactiva.                                   
* Portada twitter ref. semana psicoactiva                                     
* Banner para slider web  ref. semana psicoactiva.   
 * Banner para noticia ref. semana psicoactiva.
* Banner para slider web ref. Enajenación bienes.
* Cabezote para inscripción ref. II Conferencia Latinoamericana de la Red Global de Hospitales Verdes y Saludables.
* Cabezote para slider página web ref. II Conferencia Latinoamericana de la Red Global de Hospitales Verdes y Saludables. 
* Conversión de 6 afiches a banners para slider web de la campaña Eso me gusta de la Bogotá Humana refs: armas, educación, metro, respeto, seguridad y tarifas.
* Diseño de 4 bocetos/interfaz web sobre las propuestas para el nuevo Home  de la web institucional.
1.2 Piezas para programas o proyectos: 
* Directorio Gerentes Hospitales Verdes y  carpeta Hospitales Verdes. 
*Rediseño afiche semana psicoactiva.
*Diseño invitación y membrete de la II Conferencia Latinoamericana de la Red Global de Hospitales Verdes y Saludables.
* Logos Observatorio de Hospitales, Módulo gestión de dirección y gerencia, Módulo gestión administrativa y financiera, Módulo gestión clínica y asistencial, Módulo de calidad en la prestación de servicios y humanización.
* Imagen para el Segundo foro internacional de APS y Territorios Saludables.
* Cubierta Audiolibro sobre el Plan territorial de salud.
1.3 Productos editoriales:
* Edición No. 3 Boletín Hospitales Verdes.
* Separata sobre logros del sector salud en el gobierno "Bogotá Humana" 
*Separata "Renace el hospital San Juan de Dios".
* Periódico ref. Renace el hospital San Juan de Dios.
* Cartilla ref. Derechos de niños hospitalizados 
*Cartilla sobre información de interés para los colaboradores que se vinculan con la SDS.
1.4 Piezas para divulgación interna:     
*Mensaje para pantalla y para correo SDS sobre semana psicoactiva.
 * Conversión de 6 afiches a pantallas y a mensajes para correo SDS de la campaña "Eso me gusta de la Bogotá Humana.
• Diseño de mensajes para correo SDS sobre video reciclaje, vacunación VPH, Día de la Familia, Donación Copa América, encuesta segunda campaña de comunicación interna, Día del  Abogado, 
• Mensajes para pantallas digitales: Día de la familia, donación Copa América, Día de los abogados), Día orgullo LGBTI. 
1.4 otras: 
* 2 pendones para el Hemocentro Distrital
* 1 página para periódico Humanidad ref. Hospital San Juan de Dios 
*Plegable Solicitud de Parto y Nacimiento Humanizados, según cambio de todo el contenido del plegable. 
*Rediseño Informe de Gestión del Secretario de Salud  2015, por solicitud asesora del Despacho. Pendiente aprobación final. 
2. Corrección de estilo: recepción, revisión, corrección y entrega de los siguientes documentos:
*7 libros/revistas= 3 artículos para la Revista Investigaciones 14-1 (para diagramar), Editorial Revista Investigaciones 14-1 (para diagramar), Bandera Revista Investigaciones 14-1 (cc), Bareback, capítulo VIH (cc) y Bareback, bibliografía (cc).
*28 documentos= Portafolio Hospitales (26 documentos, para diagramar/diagramados), Testimonios funcionarios-tercer grupo (corregido) y 1 Artículo de Hospitales Verdes.
*4 boletines= Boletín Hospitales Verdes (cc), Boletín Hospitales Verdes (primera, segunda y tercera corrección en pdf)
*5 cartillas= Primer respondiente (2 correcciones en pdf), Cartilla Discapacidad (2 correcciones en pdf), Derechos de los niños hospitalizados (corrección en pdf)
*1 periódico= edición especial sector salud Humanidad (corrección en pdf)
*2 plegables= Decidida e informada-Plegable (corrección en pdf), Decidida e informada-Cuadernillo (corrección en pdf)
*2 piezas comunicativas= Carpeta Hospitales Verdes (tercera corrección en pdf) y Decidida e informada-Separapáginas (primera corrección en pdf)
*5 folletos = Información para colaboradores al vincularse a la SDS, y 4 de Seguridad química. 
*1 afiche (lavado de manos, una página, corrección en pdf)
* 2 volantes de actividades campaña Lavado de manos (para colorear, una página, corrección en pdf; sopa de letras, una página, corrección en pdf)
* 1 brochure sobre consulta diferencial población LGBTI
3. Planeación y desarrollo de eventos: Apoyo en la planeación logística, protocolo y desarrollo de un evento: Semana Psicoactiva los dias 24,25 y 26 de junio. Reunión de preparación con los referentes de este evento para recopilar  toda la información y definir logística. Durante los 3 días se realizó acompañamiento al evento y seguimiento general.
4. Producción audiovisual
Postproducción para una pieza audiovisual con la intervención del secretario de Salud en el XII Congreso Gobernar Salud 2015, se realizaron las siguientes actividades:
Se subtituló el Vídeo de Adopción en el Centro de Zoonosis.
Ingreso del siguiente material al banco audiovisual: un video, 699 fotografìas y dos audios que corresponden a dos versiones en diferentes tiempos duración de crónica Caso PDS.
Registro fotográfico: toma de 3338 fotografías, de las cuales se filtran 699 fotografías almacenadas en 19 carpetas de archivos fotográficos.
Retoque de 25 imágenes entregadas en formato jpg a 300 dpi.
Presentación en power point para el secretario sobre el Grupo Huceddo, Se diseñó plantilla de acuerdo al tema y se hizo el montaje en power point para exposición en rueda de prensa ante medios de comunicación.
ASESORÍAS
* Asesoría en el diseño de la imagen de la Semana Psicoactiva. Evento realizado por la Subsecretaría de Salud Pública y la organización ATS (externa). Luego de la propuesta enviada por la Secretaría, los organizadores deciden trabajar con su imagen y solamente acogerse a los lineamientos de ubicación de logos.
* Folleto Seguridad Química: Reunión con la referente de sustancias químicas. Entrega de textos por parte de la referente y envìo a corrección de estilo.
</t>
  </si>
  <si>
    <t xml:space="preserve">CAMPAÑAS
Vacunación general fase 2
* Emisión de un comercial promocionado 59 veces por TV Nacional: RCN, CARACOL, CANAL UNO, CITY TV,  Canal Capital, Cable Noticias y 100 veces en TV Comunitaria. 
* 1 aviso en Publimetro, 2  en Q´Hubo y 2 en ADN, para un total de 5 publicaciones en prensa.  6 avisos en prensa comunitaria: 
* Emisión de una cuña 489 veces en las emisoras de las siguientes cadenas radiales: Caracol Radio, WVC, RCN, Todelar, E Minuto y Olímpica Estéreo y 212 veces en emisoras comunitarias.
A  30 de junio se ha promocionado una cultura de salud preventiva a través de 6 campañas:
1. Jornada vacunación ingreso a clases (enero y febrero)
2. Jornada donación de sangre (enero)
3. ERA (febrero)
4. Vacunación general  fase 1 (marzo y abril)
5. Adopción y vacunación animal (mayo)
6. Vacunación general fase 2 (mayo y junio)
COMUNICACIÓN PARA LA INTERACCIÓN
Publicación y distribución de 7,800 ejemplares de la edición 51 de Participación al Día.
Publicación y difusión virtual del boletín Hospitales Verdes
Con corte a 30 de junio se han publicado los siguientes productos editoriales:
* Dos ediciones del periódico Participación al Día(N°50 y N°51).  
* Una edición del boletín "Hospitales Verdes"   
* Una edición de la revista SaludHable (N°3) 
COMUNICACIÓN INFORMATIVA  
1. Divulgación de 2 boletines de prensa:                                                                             
1. Finanzas hospitales, deudas EPS
2. Semana  psicoactiva
De la información sumintrada a los medios de comunicación impresos, el 100% fue publicada en los principales periódicos de circulación local y nacional:El Tiempo, ADN, El Espectador, La República, El Nuevo Siglo, Publimetro, Extra y Qhubo
Con corte a 30 de junio se han enviado a medios de comunicación 33 boletines de prensa.  
2. Presencia de la SDS a través de 6 entrevistas especiales en programas de alta sintonía, entre ellos, Sanamente con el médico Santiago Rojas, La movida de Manuel Salazar, Hoy por Hoy con Ériza Fontalvo y Arriba Bogotá en el espacio del médico Carlos Francisco Fernández.
Con corte a 30 de junio se han realizado 38 entrevistas especiales.
3. Crónicas radiales: Emisión de la crónica sobre Puntos por el Derecho a la Salud en 5 emisoras/programas así: Colmundo Radio, La movida de Manuel Salazar,  Todelar (Conexión Bogotá y Lo que usted debe saber), 
La Cariñosa y Radio Uno.
COMUNICACIÓN DIGITAL
*Cumplimiento en un 30% de los requisitos mínimos de la ley 1712 de 2014 y el decreto 103 de 2015 (página/sección “Transparencia y acceso a la información pública”)
* Facebook: Número de comentarios al mes: 32; alcance de las publicaciones: 25.790.  Visitas de página y de pestaña: 2.013, Total de visitantes únicos al mes: 181. Con corte a 30 de junio la página tiene 2572 fans. 
* Twitter: Durante junio, diariamente se consiguieron: 13 clics en los enlaces, 40 retweets, 13 favoritos, 5 respuestas. Aumento en 546 seguidores, a 30 de junio hay 30.854 seguidores.
* Youtube: Número de visualizaciones al mes: 1.608. 
*  A 30 de junio se han enviado 24 e-mailings y dos Newsletters.
COMUNICACIÓN TRANSVERSAL
* Diseño  de 55 piezas gráficas en respuesta a solicitudes de diferentes dependencias de la entidad. Al mes de junio se han diseñado 281 piezas gráficas.
* 58 documentos revisados y corregidos, equivalentes a 607 páginas corregidas y/o confrontadas. A 30 de junio  han sido objeto de revisión y corrección de estilo editorial, 230 documentos equivalentes a 6.252 páginas corregidas y/o confrontadas para aprobación. 
* Un evento de la SDS planeado y desarrollado. A la fecha se han realizado de manera efectiva 17 eventos, con apoyo directo de la oficina asesora de comunicaciones.
* A 30 de junio el banco audiovisual de la SDS tiene 14 videos, 2973 archivos fotográficos y 3 archivos de audio.
                                                                                                 </t>
  </si>
  <si>
    <r>
      <rPr>
        <sz val="8"/>
        <rFont val="Calibri"/>
        <family val="2"/>
      </rPr>
      <t>ESTRATEGIA QUE SE MENCIONA EN LA MAGNITUD:Promoción de una cultura de salud en  Bogotá  a través del desarrollo del Plan Estratégico de Comunicación que comprende acciones de comunicación informativa, digital, audiovisual y editorial. Así mismo, el desarrollo de 6 campañas masivas de comunicación. Todas las acciones y campañas comunicativas se realizan en el marco de la estrategia “Bogotá Territorio Saludable”.</t>
    </r>
    <r>
      <rPr>
        <sz val="8"/>
        <color indexed="8"/>
        <rFont val="Calibri"/>
        <family val="2"/>
      </rPr>
      <t xml:space="preserve">
CAMPAÑAS EXTERNAS
La aplicación de los biológicos con mayor atraso se aproxima al 50% de cobertura.  Actualmente –por ejemplo- la cobertura de la vacuna contra el VPH llega a 48.8%.  En biológicos para menores de un año contamos con una cobertura de 43%.  Estas cifras demuestran que debemos continuar la promoción de manera persistente, con el fin de alcanzar el 100%  en todos los biológicos.
COMUNICACIÓN TRANSVERSAL
Los archivos del banco audiovisual (videos y  fotografias) se emplean en las redes sociales de la entidad como Facebook, Youtube, Twitter y la Intranet.  También son suministradas para presentaciones del Secretario de Salud, a funcionarios de la entidad y a los referentes de comunicación de Hospitales de la Red Pública. 
COMUNICACIÓN DIGITAL
* Difusión transparente y oportuna para la ciudadanía a través de la actualización permanente de la página web.
* Los trinos alcanzaron 13,096 impresiones (alcance potencial de lectores).
* Las publicaciones de Facebook tuvieron un alcance aproximado de 27.000 lectores. 
* Los e-mailings alcanzaron una lecturabilidad del  31.42%.</t>
    </r>
  </si>
  <si>
    <t>DESPLAZADOS INDIGENAS</t>
  </si>
  <si>
    <t>DESPLAZADOS ROM</t>
  </si>
  <si>
    <t>DESPLAZADOS AFRODESCENDIENTES</t>
  </si>
  <si>
    <t>DESPLAZADOS RAIZAL</t>
  </si>
  <si>
    <t>DESPLAZADOS PALENQUERO</t>
  </si>
  <si>
    <t>DESPLAZADOS (OTROS)</t>
  </si>
  <si>
    <t>TOTAL DESPLAZADOS</t>
  </si>
  <si>
    <t>DESPLAZADOS CABEZA DE FAMILIA</t>
  </si>
  <si>
    <t>INDIGENAS</t>
  </si>
  <si>
    <t>ROM</t>
  </si>
  <si>
    <t>AFRODESCENDIENTES</t>
  </si>
  <si>
    <t>RAIZAL</t>
  </si>
  <si>
    <t>PALENQUERO</t>
  </si>
  <si>
    <t>NINGUNO DE LOS ANTERIORES</t>
  </si>
  <si>
    <t>TOTAL DE LA POBLACION</t>
  </si>
  <si>
    <t>POBLACION VINCULADA</t>
  </si>
  <si>
    <t>meta02</t>
  </si>
  <si>
    <t>02</t>
  </si>
  <si>
    <t>Promocionar la cultura de humanización y acreditación en la Secretaría Distrital de Salud, a través de campañas de comunicación interna.</t>
  </si>
  <si>
    <t>Numero de campañas</t>
  </si>
  <si>
    <t>1. Campaña Hazte a un ambiente saludable. Continuó implementación de la campaña a la cual se unió la Semana Ambiental y se concertaron acciones con la Dirección Administrativa y el Comité  PIGA:
*Ajuste del video de mujeres recicladoras de la SDS para pasarlo el Día del Ambiente. 
* Elaboración de textos para mensajes promoviendo jornada de orden y aseo basada en la estrategia de las 5S.
* Entrega de plegable con ilustración sobre cómo separar los residuos en los tríos ecológicos.
* Elaboración y publicación encuesta de percepción de la campaña (el diligenciamiento se proyectó hasta julio).
2. Campaña La Disciplina vence lo que la inteligencia no alcanza
*Producción del mug relacionado con la metodología de las 5S, el cual se entregará como material promocional a los colaboradores de la SDS para sensibilizar sobre el tema del mejoramiento al interior a partir de los hábitos de cada persona.
* Elaboración de brief para BTL sobre estrategia 5S y envío a proveedor para elaboración de propuesta.
3. Campaña Hablamos el lenguaje de la gente con experiencia
* Publicación de testimonio de personas que han recibido encargo por derecho preferencial en el marco de la reorganización institucional: entrevista y consecuente elaboración y divulgación de mensajes en pantallas digitales de 4 funcionarios así: Isabel Mira, Luis Fernando Beltrán, Oscar reyes y Alba Jenny Lugo. 
ADMINISTRACIÓN MEDIOS DE COMUNICACIÓN INTERNA
1. SDS/Comunicaciones
* Elaboración de 54 mensajes para envío por SDS/Comunicaciones
* Envío y reenvío de 94 correos en los cuales se divulgó información relacionada con los procedimientos o actividades de Dirección Financiera, Dirección TIC, Planeación Sectorial - Cooperación internacional, Dirección Administrativa, Talento Humano: (Bienestar, Capacitación, Seguridad y Salud en el Trabajo, Nómina), Oficina Comunicaciones, Despacho, Servicios sociales, Aviso de fallecimiento, PIGA, Subsecretaría Corporativa, Oficina Jurídica
* Elaboración de textos para 3 diseños especiales: Día  familia, donación Hemocentro ref Copa América y Día Abogado.
2. Carteleras digitales
* Actualización permanente de contenidos con información de interés para los colaboradores relacionada con las actividades de la Secretaría, campañas internas e información de otras entidades del Distrito: Visitas y reuniones secretario, Reconocimiento experiencia colaboradores (publicación encargos), Día de la Familia, Donación Hemocentro (Ref. Copa América), Charla Investigaciones Habla, recomendaciones evitar contagio Chikunguña, Semana Psicoactiva, Día Orgullo Gay, conferencia Sonrisa interior.
* Campañas/temas que continuaron: Campaña Hazte a un ambiente (PIGA), mapa procesos, Campaña No ventas en Transmilenio, caminata ecológica.
3. Intranet
*Actualización permanente de los siguientes espacios de la intranet, ubicados en el home: comunicados de prensa, Esta semana en imágenes, Noticias breves, espacio de videos - Saludarte, en respuesta a solicitudes de la jefe de la oficina o necesidades identificadas de información para el público interno.
*Respuesta oportuna a 6 solicitudes de publicación de documentos en la intranet, así: en el link Seguridad y Salud en el Trabajo del Menú Talento Humano (apartados condiciones de salud - archivo sobre la prevención de desórdenes muscoloesqueléticos en la SDS), en el link de ASSESALUD (3 documentos remitidos por el Secretario de esta agremación sindical), Edición 166 del Boletín Jurídico (junio 10), Edición no. 51 del periódico "Participación al Día", Tomo 3 correspondiente al Subsistema de seguridad de la información del espcacio Enciclopedia de la Excelencia del Sistema Integrado de Gestión (SIG) y link Directorio de Servidores del menú Servicios.
*Como parte del proceso de depuración del contenido de los portales web de la SDS (intranet y web) en el marco del proyecto de actualización de los mismos en la versión 2013 de sharepoint, se realizaron 2 reuniones (junio 5 y 10) con los referentes de la Dirección de Provisión de Servicios de SAlud, con quienes se acordaron compromisos frente a la revisión y depuración de información relacionada con esa Dirección y que está publicada en la intranet.
*Remisión a la Dirección de Planeación Institucional y de Calidad para aprobación final del banner sobre el Sistema Integrado de Gestión (SIG) para la intranet, con el fin de reemplazar el banner que existe de Acreditación, y poderlo reemplazar junto con el contenido que comprende, el cual debe ser suministrado por esta dirección conforme a las instrucciones dadas en reunión del pasado mes de abril. 
OTRAS ACCIONES DE COMUNICACIÓN INTERNA
*Seguimiento a la impresión del plegable informativo dirigido a los usuarios de la Oficina de cobro coactivo de la SDS y posterior entrega de 1.000 plegables a la mencionada oficina para su distribución.
*Diseño y diagramación del texto del folleto con información de interés para las personas que ingresan a la entidad, posterior revisión y primeros ajustes al folleto diseñado.
*Boletín Jurídico, número 166: corrección de estilo, ajuste en el formato, publicación y socialización.
*Nueva actualización del directorio de servidores de la entidad y posterior divulgación a través de los medios internos (junio 10).
* Promoción Vacunación VPH para niñas y adolescentes: elaboración de texto, envío a diseño, retroalimentación del mismo y divulgación de convocatoria para que colaboradores graben a sus hijas con mensaje de vacunación.
* Convocatoria para desarrollar jornadas de vacunación en entidades del Distrito</t>
  </si>
  <si>
    <t>Campañas internas:
1. Hazte a un ambiente saludable:
* Contribuir a la separación adecuada de residuos desde la fuente, a través de la entrega de 1000 plegables a los colaboradores de la entidad
*Socialización y sensibilización a aproximadamente 800 colaboradores de la entidad sobre manera adecuada de reciclar e importancia del ahorro de agua. 
*Buen Trato (saludo y respeto)
* Más del 90 % de los encuestados conocieron y les gustó la campaña, y manifestaron continuar con este tipo de acciones comunicativas. 
* Por solicitud del equipo de comunicaciones de Secretaría General, se enviaron en archivo digital las piezas de comunicación de la campaña de Buen Trato para ser divulgada en las demás entidades del Distrito.
3.Hablamos el lenguaje de la gente con experiencia
*Reconocimiento a 4 colaboradores a través de la publicación de su testimonio recordando cómo ingresaron a la entidad y resaltando su trayectoria. A la fecha van 16 funcionarios a los cuales se les ha hecho un reconcimiento mediante este mecanismo. 
* A la fecha se han realizado 2 conferencias motivacionales:
*Liderazgo: 24 de febrero
*Disciplina y perseverancia 24 de abril.
Con corte al presente reporte, se han implementado 3 campañas: Saludo, respeto y ambiente saludable.  
2. Canales comunicación interna
* Los mensajes enviados vía SDS/Comunicaciones llegan a aproximadamente 1000 colaboradores de la entidad para informarlos de manera oportuna sobre el desarrollo de acciones, programas y proyectos de la SDS y del Distrito.
* Con corte a 30 de junio se han elaborado 93 mensajes y enviado o reenviado 599 a través del correo institucional SDS/Comunicaciones. 
*Publicación de 27 mensajes en las cuatro pantallas digitales en respuesta a solicitudes o de acuerdo con cronograma de actividades/campañas de la oficina de comunicaciones. A 30 de junio se han publicado 165 mensajes por este medio.
*La información publicada en pantallas digitales alcanza aproximadamente 2000 impactos diarios.
*Depuración del contenido de la Intranet "Saludándonos" en un 45% de acuerdo con revisión y diagnóstico realizado al inicio del año.
* A la fecha se ha dado respuesta a 23 solicitudes formales de publicación de documentos en la intranet.
Otros acumulados:
*Creación y seguimiento al espacio "Enciclopedia de la Excelencia" del Sistema Integrado de Gestión en la intranet. A la fecha publicados Tomos 1, 2 y 3 correspondientes a los subsistemas de Control Interno, S&amp;ST y Seguridad de la Información respectivamente.
*Encuesta de Bienestar y S&amp;ST montada en software libre con apoyo de la Dirección TIC y enlazada a la intranet para su diligenciamiento.
* Instrumento de caracterización sociodemográfica revisada y enlazada a la intranet para su diligenciamiento.</t>
  </si>
  <si>
    <r>
      <t xml:space="preserve">
</t>
    </r>
    <r>
      <rPr>
        <sz val="8"/>
        <rFont val="Calibri"/>
        <family val="2"/>
      </rPr>
      <t>CAMPAÑAS QUE SE MENCIONAN EN LA MAGNITUD:
 * Proyección, creación y ejecución de 2 campañas de comunicación interna encaminadas a la humanización y al fortalecimiento de buenas prácticas organizacionales, a través de tres (3) estrategias de divulgación: 
* Promoción y sensibilización sobre el buen trato
* Reconocimiento a los colaboradores de la SDS
* Ambiente saludable en la SDS que incluye separación adecuada de residuos y ahorro de papel y de  agua.</t>
    </r>
    <r>
      <rPr>
        <sz val="8"/>
        <color indexed="8"/>
        <rFont val="Calibri"/>
        <family val="2"/>
      </rPr>
      <t xml:space="preserve">
* La divulgación de información actual y oportuna a los colaboradores de la entidad a través de los diferentes medios de comunicación interna, contribuye a que estos se mantengan informados, se mejore la comunicación entre dependencias, participen en acciones o actividades de la entidad y sean multiplicadores de información oficial.
* Campaña de Buen Trato divulgada en Secretarías de Hábitat y Ambiente.
* El diagnóstico realizado de comunicación interna al inicio del año, permitió identificar aspectos por mejorar en varios temas, en particular en los medios y canales internos de comunicación. 
* Contribuir a mejorar la cultura del reconocimiento y la motivación hacia el público interno de  la entidad, a partir de diversas acciones dirigidas a incentivar gratitud y mejoramiento personal y organizacional y en consecuencia favorezcan el clima laboral y el desempeño organizacional. 
* En promedio 300 colaboradores han recibido información motivacional para mejorar su desempeño profesional y laboral, a través de las 2 conferencias realizadas con los personajes gestionados.
</t>
    </r>
  </si>
  <si>
    <r>
      <rPr>
        <b/>
        <sz val="9"/>
        <color indexed="8"/>
        <rFont val="Arial"/>
        <family val="2"/>
      </rPr>
      <t xml:space="preserve">DIRECCIÓN DE PLANEACIÓN Y SISTEMAS </t>
    </r>
    <r>
      <rPr>
        <sz val="9"/>
        <color indexed="8"/>
        <rFont val="Arial"/>
        <family val="2"/>
      </rPr>
      <t xml:space="preserve">
</t>
    </r>
    <r>
      <rPr>
        <b/>
        <sz val="9"/>
        <color indexed="8"/>
        <rFont val="Arial"/>
        <family val="2"/>
      </rPr>
      <t>SISTEMA INTEGRADO DE GESTIÓN</t>
    </r>
    <r>
      <rPr>
        <sz val="9"/>
        <color indexed="8"/>
        <rFont val="Arial"/>
        <family val="2"/>
      </rPr>
      <t xml:space="preserve">
CONTROL DOCUMENTAL
</t>
    </r>
    <r>
      <rPr>
        <b/>
        <sz val="9"/>
        <color indexed="8"/>
        <rFont val="Arial"/>
        <family val="2"/>
      </rPr>
      <t xml:space="preserve">SEGUIMIENTO ACTIVIDADES PROYECTOS DE INVERSIÓN 
 </t>
    </r>
    <r>
      <rPr>
        <sz val="9"/>
        <color indexed="8"/>
        <rFont val="Arial"/>
        <family val="2"/>
      </rPr>
      <t xml:space="preserve">
</t>
    </r>
    <r>
      <rPr>
        <b/>
        <sz val="9"/>
        <color indexed="8"/>
        <rFont val="Arial"/>
        <family val="2"/>
      </rPr>
      <t>Codigo:</t>
    </r>
    <r>
      <rPr>
        <sz val="9"/>
        <color indexed="8"/>
        <rFont val="Arial"/>
        <family val="2"/>
      </rPr>
      <t xml:space="preserve"> 114 - PLI - FT -  061 V.01</t>
    </r>
  </si>
  <si>
    <r>
      <rPr>
        <b/>
        <sz val="9"/>
        <color indexed="8"/>
        <rFont val="Arial"/>
        <family val="2"/>
      </rPr>
      <t xml:space="preserve">DIRECCIÓN DE PLANEACIÓN Y SISTEMAS </t>
    </r>
    <r>
      <rPr>
        <sz val="9"/>
        <color indexed="8"/>
        <rFont val="Arial"/>
        <family val="2"/>
      </rPr>
      <t xml:space="preserve">
</t>
    </r>
    <r>
      <rPr>
        <b/>
        <sz val="9"/>
        <color indexed="8"/>
        <rFont val="Arial"/>
        <family val="2"/>
      </rPr>
      <t>SISTEMA INTEGRADO DE GESTIÓN</t>
    </r>
    <r>
      <rPr>
        <sz val="9"/>
        <color indexed="8"/>
        <rFont val="Arial"/>
        <family val="2"/>
      </rPr>
      <t xml:space="preserve">
CONTROL DOCUMENTAL
</t>
    </r>
    <r>
      <rPr>
        <b/>
        <sz val="9"/>
        <color indexed="8"/>
        <rFont val="Arial"/>
        <family val="2"/>
      </rPr>
      <t xml:space="preserve">SEGUIMIENTO ACTIVIDADES PROYECTOS DE INVERSIÓN </t>
    </r>
    <r>
      <rPr>
        <sz val="9"/>
        <color indexed="8"/>
        <rFont val="Arial"/>
        <family val="2"/>
      </rPr>
      <t xml:space="preserve">
</t>
    </r>
    <r>
      <rPr>
        <b/>
        <sz val="9"/>
        <color indexed="8"/>
        <rFont val="Arial"/>
        <family val="2"/>
      </rPr>
      <t>Codigo:</t>
    </r>
    <r>
      <rPr>
        <sz val="9"/>
        <color indexed="8"/>
        <rFont val="Arial"/>
        <family val="2"/>
      </rPr>
      <t xml:space="preserve"> 114 - PLI - FT -  061 V.01</t>
    </r>
  </si>
  <si>
    <r>
      <rPr>
        <b/>
        <sz val="9"/>
        <color indexed="8"/>
        <rFont val="Arial"/>
        <family val="2"/>
      </rPr>
      <t xml:space="preserve">DIRECCIÓN DE PLANEACIÓN Y SISTEMAS </t>
    </r>
    <r>
      <rPr>
        <sz val="9"/>
        <color indexed="8"/>
        <rFont val="Arial"/>
        <family val="2"/>
      </rPr>
      <t xml:space="preserve">
</t>
    </r>
    <r>
      <rPr>
        <b/>
        <sz val="9"/>
        <color indexed="8"/>
        <rFont val="Arial"/>
        <family val="2"/>
      </rPr>
      <t>SISTEMA INTEGRADO DE GESTIÓN</t>
    </r>
    <r>
      <rPr>
        <sz val="9"/>
        <color indexed="8"/>
        <rFont val="Arial"/>
        <family val="2"/>
      </rPr>
      <t xml:space="preserve">
CONTROL DOCUMENTAL
</t>
    </r>
    <r>
      <rPr>
        <b/>
        <sz val="9"/>
        <color indexed="8"/>
        <rFont val="Arial"/>
        <family val="2"/>
      </rPr>
      <t>SEGUIMIENTO ACTIVIDADES PROYECTOS DE INVERSIÓN</t>
    </r>
    <r>
      <rPr>
        <sz val="9"/>
        <color indexed="8"/>
        <rFont val="Arial"/>
        <family val="2"/>
      </rPr>
      <t xml:space="preserve"> 
Codigo: 114 - PLI - FT -  061 V.01</t>
    </r>
  </si>
  <si>
    <t>Proyecto</t>
  </si>
  <si>
    <t>Numero de
Proyecto</t>
  </si>
  <si>
    <t>Actividad</t>
  </si>
  <si>
    <t>1 - RECURSOS PROPIOS (ENTIDADES TERRITORIALES)</t>
  </si>
  <si>
    <t>2 - SISTEMA GENERAL DE PARTICIPACIONES</t>
  </si>
  <si>
    <t>3 - FOSYGA</t>
  </si>
  <si>
    <t>4 - TRANSFERENCIAS NACIONALES (Rentas Contractuales)</t>
  </si>
  <si>
    <t>6 - RENTAS CEDIDAS</t>
  </si>
  <si>
    <t>7 - RECURSOS DE CAJAS DE COMPENSACIÓN FAMILIAR</t>
  </si>
  <si>
    <t>8 - RENDIMIENTOS FINANCIEROS - RECURSOS DEL BALANCE</t>
  </si>
  <si>
    <t>9 - PRESTACIÓN DE SERVICIOS DE LABORATORIO DE SALUD PUBLICA(LDSP)</t>
  </si>
  <si>
    <t>13 - OTROS RECURSOS DE BANCA NACIONAL Y MULTILATERAL</t>
  </si>
  <si>
    <t>DEFINITIVO</t>
  </si>
  <si>
    <t>EJECUTADO O COMPROMETIDO</t>
  </si>
  <si>
    <t>%</t>
  </si>
  <si>
    <t>Divulgación de acciones del Sector Salud en las 20 localidades de la ciudad.</t>
  </si>
  <si>
    <t>N° de acciones realizadas/N° acciones requeridas x100%</t>
  </si>
  <si>
    <r>
      <rPr>
        <b/>
        <sz val="8"/>
        <rFont val="Calibri"/>
        <family val="2"/>
      </rPr>
      <t xml:space="preserve">COMUNICACIÓN PARA LA INTERACCIÓN
</t>
    </r>
    <r>
      <rPr>
        <sz val="8"/>
        <rFont val="Calibri"/>
        <family val="2"/>
      </rPr>
      <t xml:space="preserve">Periódico Participación al Día
Periódico N° 52: Líneas de Servicio a la ciudadanía. Se realizaron ajustes por parte de los referentes de los temas y envío a corrección de estilo.
Periódico N° 53 Se definieron los temas de esta edición: modelo anatómico ginecológico, guías maternas, crónica CAMAD,  testimonio donación de órganos, línea 106. Dichos temas dan respuesta a las necesidades de algunas direcciones de la SDS.   
Revista SaludHable, edición N° 4: Se realizó reunión con las referentes del tema, se recibieron las sugerencias para ajustar el diseño propuesto. Envío de textos a corrección de estilo y ajuste y aprobación del diseño.
Boletín virtual "Hospitales Verdes": Ajuste de textos y diseño para versión final y publicación. 
Cartilla Braille y audio libro sobre el Plan Territorial de Salud 2012 - 2016: Envío a impresión, su publicación se estima para julio de 2015.
Cartilla para la localización y registro de personas con discapacidad:                                                                  Gestión con el grupo técnico, con el corrector de estilo y con la diseñadora gráfica  para ajustar la tercera  versión de la cartilla.
Carpeta-Brochure Hospitales Verdes: Ajuste de textos e imágenes para la versión final y envío a impresión.
Documentos de Salud Pública: Corrección de estilo de los dos últimos archivos del libro sobre bareback, que corresponde a VIH y Bibliografía. Los autores realizaron los respectivos ajustes y quedaron pendientes de la versión final para iniciar diseño y diagramación.
Portafolio de servicios hospitales: aprobación de textos,diagramación y corrección de 11 portafolios de hospitales: Usaquén, Chapinero, Rafael Uribe Uribe, San Blas, Bosa II Nivel, Centro Oriente, la Victoria, Vista Hermosa, Tunal, San Cristóbal y Hospital del Sur. 
</t>
    </r>
    <r>
      <rPr>
        <b/>
        <sz val="8"/>
        <rFont val="Calibri"/>
        <family val="2"/>
      </rPr>
      <t xml:space="preserve">COMUNICACIÓN INFORMATIVA
</t>
    </r>
    <r>
      <rPr>
        <sz val="8"/>
        <rFont val="Calibri"/>
        <family val="2"/>
      </rPr>
      <t xml:space="preserve">1. Elaboración de 8 boletines de prensa sobre los siguientes temas:                                                                        
1. Ampliación línea púrpura                                             
3. Finanzas hospitales, deudas EPS                                        
 4. Comunicado paciente Hospital El Tunal  
5. Día contra el trabajo infantil
6. Semana Psicoactiva
7. Operativos alimentos en Trasmilenio         
8. Historia Clínica Unificada Electrónica
2. Entrevistas especiales: Diálogo con medios para definir potenciales entrevistas, concertación de agenda con el secretario de salud y priorización de entrevistas y confirmación al medio de comunicación:
Caracol Radio (Programa Sanamente): Panorama del consumo de tabaco en Bogotá.
City TV (Arriba Bogotá): Promoción de la vacunación de niños y niñas de un año y menores de un año. 
Canal Capital (Primer Café): Promoción del Laboratorio de Genética para la Paz en el San Juan de Dios. 
Minuto de Dios Radio (La movida de Manuel Salazar): Promoción del Laboratorio de Genética para la Paz en el San Juan de Dios. 
La Cariñosa (Alerta Bogotá): Avances en Aalud y promoción de la Semana Psicoactiva.
Caracol Radio (Erika Fontalvo 12m.): Políticas en salud para combatir la drogodependencia en Bogotá.
3. Crónicas radiales: proyecto de la Alcaldía Mayor que tiene como objetivo divulgar a través de este medio la gestión de la Administración.
Se realizó preproducción, producción y postproducción de una crónica para dar a conocer la efectividad de la estrategia Puntos por el Derecho a la Salud, a través del caso efectivo de una usuaria: elaboración de guion, grabación de testimonios y del Off de presentación, transcripción de contenidos y edición. 
</t>
    </r>
    <r>
      <rPr>
        <b/>
        <sz val="8"/>
        <rFont val="Calibri"/>
        <family val="2"/>
      </rPr>
      <t xml:space="preserve">COMUNICACIÓN DIGITAL
</t>
    </r>
    <r>
      <rPr>
        <sz val="8"/>
        <rFont val="Calibri"/>
        <family val="2"/>
      </rPr>
      <t xml:space="preserve">Página web
1.1 Divulgación de información en respuesta a solicitudes o identificación por parte de la oficina:
*Ajuste de la imagen de slider de la Donación de Sangre. Se publicó la nueva imagen.
*Actualización de la interfaz gráfica Cooperación Internacional. 
*Publicación de nueva documentación sobre el Observatorio de Equidad y creación de una nueva página sobre el Comité de Ética de la SDS.
*Reorganización y visualización de la información web correspondiente a los Boletines Estadísticos de la SDS.
*Actualización del correo electrónico de la sección “chatea” del micrositio de la Línea 106.
*Publicación de los siguientes documentos e información en la página web de la SDS: Información presupuestal del FFDS y la SDS correspondiente a los meses de abril y mayo, imagen de slider e información actualizada sobre los servicios de salud de la Red Pública de Hospitales Distritales, cronograma de esterilizaciones caninas y felinas, referente al mes de junio, información e imagen de slider sobre la  2da convocatoria de Gremios de Producción, Informe de Seguridad de los Duadenoscopios en la sección de noticias e información e imagen de slider sobre la Invitación Pública por enajenación de bienes a título gratuito entre entidades públicas.
*Publicación del periódico Participación Al Día edición 51 en ISSUU, creación de un enlace al periódico desde el ícono “Lee nuestro periódico digital”.
*Actualización página sobre la Semana Psicoactiva 2015: publicación boletín de prensa realizado por la ATS y publicación de una imagen de slider sobre el evento.
*Se eliminó imagen de slider sobre el programa Acercar Express.
1.2 Depuración de contenido
*Reuniones con 3 referentes de la SDS para definir actualización de la página web relacionada con sus áreas: Viernes 5 de junio, Tamara Gilma Vanin Nieto y Anticel María Polo (Dirección de Provisión de Servicios de Salud), miércoles 17 de junio, Fernando Fuentes (Oficina Asesora Jurídica) y miércoles 24 de junio, Federico Ramírez (Dirección de Urgencias y Emergencias en Salud).
*Creación de la sección “Contratación” en la página de Transparencia y acceso a información pública.
2. Twitter: publicación de 434 trinos, un promedio de 21  trinos diarios con información de las campañas y acciones de salud.Adicionalmente publicación de  temas transversales con otras entidades distritales.
Trinos salud: Jornada de Vacunación (178 trinos), Día Mundial del Donante de Sangre (72 trinos), Semana Psicoactiva (16 trinos), Jornada Distrital de Donación de Sangre (23 trinos), saludo diario (30 trinos), jornadas diarias de donación de sangre (40).
Trinos transversales con otras entidades: Comité Sectorial UCCI (31 trinos), #EnsueñoCiudadBolívar (44), este último fue tendencia.
3. Facebook: actualización diaria del fan page con información relacionada con las actividades de la SDS, campañas e invitaciones a la ciudadanía.
4. YouTube: Publicación de 5 videos. Número de visualizaciones por cada video publicado: Tus hijos quieren decirte algo ref.1: 75; Tus hijos quieren decirte algo ref.2: 301; Tus hijos quieren decirte algo ref.3: 241; Tus hijos quieren decirte algo ref.4: 45; Tus hijos quieren decirte algo ref.5: 192.
5. E-mailing y Newsletter
Creación y envío de dos e-mailing a  ocho bases de datos que suman un total de 1.499 personas: Tema: Invitación a participar e inscribirse en la semana Psicoactiva.           
Creación y envío de un newsletter a siete bases de datos para un total de 1075 personas. Tema: Jornada de Donación de Sangre y Jornada de Vacunación.                             
Creación y envío de 11 mensajes de texto (SMS) recordando e invitando a donantes habituales a la jornada de donación de sangre. Envío a once empresas para un total de 797 personas.
</t>
    </r>
    <r>
      <rPr>
        <b/>
        <sz val="8"/>
        <rFont val="Calibri"/>
        <family val="2"/>
      </rPr>
      <t xml:space="preserve">COMUNICACIÓN TRANSVERSAL
</t>
    </r>
    <r>
      <rPr>
        <sz val="8"/>
        <rFont val="Calibri"/>
        <family val="2"/>
      </rPr>
      <t xml:space="preserve">Diseño y diagramación de piezas comunicativas
1.1 Piezas para web e intranet: 
* Banner para web ref. Red Pública de Hospitales Distritales.         
* Cambio en banner ref. Convocatoria a Gremios de Producción.
* Portada Facebook ref. semana psicoactiva.                                   
* Portada twitter ref. semana psicoactiva                                     
* Banner para slider web  ref. semana psicoactiva.   
 * Banner para noticia ref. semana psicoactiva.
* Banner para slider web ref. Enajenación bienes.
* Cabezote para inscripción ref. II Conferencia Latinoamericana de la Red Global de Hospitales Verdes y Saludables.
* Cabezote para slider página web ref. II Conferencia Latinoamericana de la Red Global de Hospitales Verdes y Saludables. 
* Conversión de 6 afiches a banners para slider web de la campaña Eso me gusta de la Bogotá Humana refs: armas, educación, metro, respeto, seguridad y tarifas.
* Diseño de 4 bocetos/interfaz web sobre las propuestas para el nuevo Home  de la web institucional.
1.2 Piezas para programas o proyectos: 
* Directorio Gerentes Hospitales Verdes y  carpeta Hospitales Verdes. 
*Rediseño afiche semana psicoactiva.
*Diseño invitación y membrete de la II Conferencia Latinoamericana de la Red Global de Hospitales Verdes y Saludables.
* Logos Observatorio de Hospitales, Módulo gestión de dirección y gerencia, Módulo gestión administrativa y financiera, Módulo gestión clínica y asistencial, Módulo de calidad en la prestación de servicios y humanización.
* Imagen para el Segundo foro internacional de APS y Territorios Saludables.
* Cubierta Audiolibro sobre el Plan territorial de salud.
1.3 Productos editoriales:
* Edición No. 3 Boletín Hospitales Verdes.
* Separata sobre logros del sector salud en el gobierno "Bogotá Humana" 
*Separata "Renace el hospital San Juan de Dios".
* Periódico ref. Renace el hospital San Juan de Dios.
* Cartilla ref. Derechos de niños hospitalizados 
*Cartilla sobre información de interés para los colaboradores que se vinculan con la SDS.
1.4 Piezas para divulgación interna:     
*Mensaje para pantalla y para correo SDS sobre semana psicoactiva.
 * Conversión de 6 afiches a pantallas y a mensajes para correo SDS de la campaña "Eso me gusta de la Bogotá Humana.
• Diseño de mensajes para correo SDS sobre video reciclaje, vacunación VPH, Día de la Familia, Donación Copa América, encuesta segunda campaña de comunicación interna, Día del  Abogado, 
• Mensajes para pantallas digitales: Día de la familia, donación Copa América, Día de los abogados), Día orgullo LGBTI. 
1.4 otras: 
* 2 pendones para el Hemocentro Distrital
* 1 página para periódico Humanidad ref. Hospital San Juan de Dios 
*Plegable Solicitud de Parto y Nacimiento Humanizados, según cambio de todo el contenido del plegable. 
*Rediseño Informe de Gestión del Secretario de Salud  2015, por solicitud asesora del Despacho. Pendiente aprobación final. 
2. Corrección de estilo: recepción, revisión, corrección y entrega de los siguientes documentos:
*7 libros/revistas= 3 artículos para la Revista Investigaciones 14-1 (para diagramar), Editorial Revista Investigaciones 14-1 (para diagramar), Bandera Revista Investigaciones 14-1 (cc), Bareback, capítulo VIH (cc) y Bareback, bibliografía (cc).
*28 documentos= Portafolio Hospitales (26 documentos, para diagramar/diagramados), Testimonios funcionarios-tercer grupo (corregido) y 1 Artículo de Hospitales Verdes.
*4 boletines= Boletín Hospitales Verdes (cc), Boletín Hospitales Verdes (primera, segunda y tercera corrección en pdf)
*5 cartillas= Primer respondiente (2 correcciones en pdf), Cartilla Discapacidad (2 correcciones en pdf), Derechos de los niños hospitalizados (corrección en pdf)
*1 periódico= edición especial sector salud Humanidad (corrección en pdf)
*2 plegables= Decidida e informada-Plegable (corrección en pdf), Decidida e informada-Cuadernillo (corrección en pdf)
*2 piezas comunicativas= Carpeta Hospitales Verdes (tercera corrección en pdf) y Decidida e informada-Separapáginas (primera corrección en pdf)
*5 folletos = Información para colaboradores al vincularse a la SDS, y 4 de Seguridad química. 
*1 afiche (lavado de manos, una página, corrección en pdf)
* 2 volantes de actividades campaña Lavado de manos (para colorear, una página, corrección en pdf; sopa de letras, una página, corrección en pdf)
* 1 brochure sobre consulta diferencial población LGBTI
3. Planeación y desarrollo de eventos: Apoyo en la planeación logística, protocolo y desarrollo de un evento: Semana Psicoactiva los dias 24,25 y 26 de junio. Reunión de preparación con los referentes de este evento para recopilar  toda la información y definir logística. Durante los 3 días se realizó acompañamiento al evento y seguimiento general.
4. Producción audiovisual
Postproducción para una pieza audiovisual con la intervención del secretario de Salud en el XII Congreso Gobernar Salud 2015, se realizaron las siguientes actividades:
Se subtituló el Vídeo de Adopción en el Centro de Zoonosis.
Ingreso del siguiente material al banco audiovisual: un video, 699 fotografìas y dos audios que corresponden a dos versiones en diferentes tiempos duración de crónica Caso PDS.
Registro fotográfico: toma de 3338 fotografías, de las cuales se filtran 699 fotografías almacenadas en 19 carpetas de archivos fotográficos.
Retoque de 25 imágenes entregadas en formato jpg a 300 dpi.
Presentación en power point para el secretario sobre el Grupo Huceddo, Se diseñó plantilla de acuerdo al tema y se hizo el montaje en power point para exposición en rueda de prensa ante medios de comunicación.
</t>
    </r>
  </si>
  <si>
    <t>Diseño y desarrollo  de campañas enmarcadas, bajo la estrategia “Bogotá territorio Saludable” que respondan a las necesidades de las direcciones de la SDS.</t>
  </si>
  <si>
    <t>Nº de campañas implementadas/ N° de campañas programadas</t>
  </si>
  <si>
    <t xml:space="preserve">CAMPAÑAS IMPLEMENTADAS
1. Vacunación general fase 2: Continuó el plan de medios masivos iniciado el día 27 de mayo y finalizó el 13 de junio con una inversión de 300 mm.
AVANCES OTRAS CAMPAÑAS
1.  Promoción logros en salud:
*Se realizaron ajustes en diseño y diagramación de la edición especial del periódico Humanidad. 
* Se entregó lista de logros más importantes en salud a Agencia en Casa para producir piezas gráficas de la campaña, la cual será transversal con todas las entidades del Distrito.
</t>
  </si>
  <si>
    <t>A  30 de junio se ha promocionado una cultura de salud preventiva a través de 6 campañas:
1. Jornada vacunación ingreso a clases (enero y febrero)
2. Jornada donación de sangre (enero)
3. ERA (febrero)
4. Vacunación general  fase 1 (marzo y abril)
5. Adopción y vacunación animal (mayo)
6. Vacunación general fase 2 (mayo y junio)</t>
  </si>
  <si>
    <t>N° de asesorias realizadas/N° asesorias requeridas x100%</t>
  </si>
  <si>
    <t>* Asesoría en el diseño de la imagen de la Semana Psicoactiva. Evento realizado por la Subsecretaría de Salud Pública y la organización ATS (externa).
Luego de la propuesta enviada por la Secretaría, los organizadores deciden trabajar con su imagen y solamente acogerse a los lineamientos de ubicación de logos.
* Asesoría para diseño del folleto Seguridad Química: Reunión con la referente de sustancias químicas. Entrega de textos por parte de la referente y envìo a corrección de estilo.</t>
  </si>
  <si>
    <t>Diseño y ejecución de campañas de comunicación interna con especial  énfasis en los procesos de Acreditación y Humanización del Sector Salud.</t>
  </si>
  <si>
    <t>N° de campañas internas implementadas/N° de campañas programadas x100%</t>
  </si>
  <si>
    <t xml:space="preserve">1. Campaña Hazte a un ambiente saludable. Continuó implementación de la campaña a la cual se unió la Semana Ambiental y se concertaron acciones con la Dirección Administrativa y el Comité  PIGA:
*Ajuste del video de mujeres recicladoras de la SDS para pasarlo el Día del Ambiente. 
* Elaboración de textos para mensajes promoviendo jornada de orden y aseo basada en la estrategia de las 5S.
* Entrega de plegable con ilustración sobre cómo separar los residuos en los tríos ecológicos.
* Elaboración y publicación encuesta de percepción de la campaña (el diligenciamiento se proyectó hasta julio).
2. Campaña La Disciplina vence lo que la inteligencia no alcanza
*Producción del mug relacionado con la metodología de las 5S, el cual se entregará como material promocional a los colaboradores de la SDS para sensibilizar sobre el tema del mejoramiento al interior a partir de los hábitos de cada persona.
* Elaboración de brief para BTL sobre estrategia 5S y envío a proveedor para elaboración de propuesta.
3. Campaña Hablamos el lenguaje de la gente con experiencia
* Publicación de testimonio de personas que han recibido encargo por derecho preferencial en el marco de la reorganización institucional: entrevista y consecuente elaboración y divulgación de mensajes en pantallas digitales de 4 funcionarios así: Isabel Mira, Luis Fernando Beltrán, Oscar reyes y Alba Jenny Lugo. </t>
  </si>
  <si>
    <t>N° de acciones internas realizadas /N° acciones internas  requeridasx100%</t>
  </si>
  <si>
    <r>
      <t xml:space="preserve">ADMINISTRACIÓN MEDIOS DE COMUNICACIÓN INTERNA
1. </t>
    </r>
    <r>
      <rPr>
        <sz val="8"/>
        <rFont val="Calibri"/>
        <family val="2"/>
      </rPr>
      <t xml:space="preserve">SDS/Comunicaciones
* Elaboración de 54 mensajes para envío por SDS/Comunicaciones
* Envío y reenvío de 94 correos en los cuales se divulgó información relacionada con los procedimientos o actividades de Dirección Financiera, Dirección TIC, Planeación Sectorial - Cooperación internacional, Dirección Administrativa, Talento Humano: (Bienestar, Capacitación, Seguridad y Salud en el Trabajo, Nómina), Oficina Comunicaciones, Despacho, Servicios sociales, Aviso de fallecimiento, PIGA, Subsecretaría Corporativa, Oficina Jurídica
* Elaboración de textos para 3 diseños especiales: Día  familia, donación Hemocentro ref Copa América y Día Abogado.
2. Carteleras digitales
* Actualización permanente de contenidos con información de interés para los colaboradores relacionada con las actividades de la Secretaría, campañas internas e información de otras entidades del Distrito: Visitas y reuniones secretario, Reconocimiento experiencia colaboradores (publicación encargos), Día de la Familia, Donación Hemocentro (Ref. Copa América), Charla Investigaciones Habla, recomendaciones evitar contagio Chikunguña, Semana Psicoactiva, Día Orgullo Gay, conferencia Sonrisa interior.
* Campañas/temas que continuaron: Campaña Hazte a un ambiente (PIGA), mapa procesos, Campaña No ventas en Transmilenio, caminata ecológica.
3. Intranet
*Actualización permanente de los siguientes espacios de la intranet, ubicados en el home: comunicados de prensa, Esta semana en imágenes, Noticias breves, espacio de videos - Saludarte, en respuesta a solicitudes de la jefe de la oficina o necesidades identificadas de información para el público interno.
*Respuesta oportuna a 6 solicitudes de publicación de documentos en la intranet, así: en el link Seguridad y Salud en el Trabajo del Menú Talento Humano (apartados condiciones de salud - archivo sobre la prevención de desórdenes muscoloesqueléticos en la SDS), en el link de ASSESALUD (3 documentos remitidos por el Secretario de esta agremación sindical), Edición 166 del Boletín Jurídico (junio 10), Edición no. 51 del periódico "Participación al Día", Tomo 3 correspondiente al Subsistema de seguridad de la información del espcacio Enciclopedia de la Excelencia del Sistema Integrado de Gestión (SIG) y link Directorio de Servidores del menú Servicios.
*Como parte del proceso de depuración del contenido de los portales web de la SDS (intranet y web) en el marco del proyecto de actualización de los mismos en la versión 2013 de sharepoint, se realizaron 2 reuniones (junio 5 y 10) con los referentes de la Dirección de Provisión de Servicios de SAlud, con quienes se acordaron compromisos frente a la revisión y depuración de información relacionada con esa Dirección y que está publicada en la intranet.
*Remisión a la Dirección de Planeación Institucional y de Calidad para aprobación final del banner sobre el Sistema Integrado de Gestión (SIG) para la intranet, con el fin de reemplazar el banner que existe de Acreditación, y poderlo reemplazar junto con el contenido que comprende, el cual debe ser suministrado por esta dirección conforme a las instrucciones dadas en reunión del pasado mes de abril. 
</t>
    </r>
    <r>
      <rPr>
        <b/>
        <sz val="8"/>
        <rFont val="Calibri"/>
        <family val="2"/>
      </rPr>
      <t xml:space="preserve">OTRAS ACCIONES DE COMUNICACIÓN INTERNA
</t>
    </r>
    <r>
      <rPr>
        <sz val="8"/>
        <rFont val="Calibri"/>
        <family val="2"/>
      </rPr>
      <t>*Seguimiento a la impresión del plegable informativo dirigido a los usuarios de la Oficina de cobro coactivo de la SDS y posterior entrega de 1.000 plegables a la mencionada oficina para su distribución.
*Diseño y diagramación del texto del folleto con información de interés para las personas que ingresan a la entidad, posterior revisión y primeros ajustes al folleto diseñado.
*Boletín Jurídico, número 166: corrección de estilo, ajuste en el formato, publicación y socialización.
*Nueva actualización del directorio de servidores de la entidad y posterior divulgación a través de los medios internos (junio 10).
* Promoción Vacunación VPH para niñas y adolescentes: elaboración de texto, envío a diseño, retroalimentación del mismo y divulgación de convocatoria para que colaboradores graben a sus hijas con mensaje de vacunación.
* Convocatoria para desarrollar jornadas de vacunación en entidades del Distrito</t>
    </r>
  </si>
  <si>
    <t>Total general</t>
  </si>
</sst>
</file>

<file path=xl/styles.xml><?xml version="1.0" encoding="utf-8"?>
<styleSheet xmlns="http://schemas.openxmlformats.org/spreadsheetml/2006/main">
  <numFmts count="16">
    <numFmt numFmtId="164" formatCode="_(* #,##0_);_(* \(#,##0\);_(* &quot;-&quot;_);_(@_)"/>
    <numFmt numFmtId="165" formatCode="_(* #,##0.00_);_(* \(#,##0.00\);_(* &quot;-&quot;??_);_(@_)"/>
    <numFmt numFmtId="166" formatCode="0.0%"/>
    <numFmt numFmtId="167" formatCode="0.0"/>
    <numFmt numFmtId="168" formatCode="000"/>
    <numFmt numFmtId="169" formatCode="_(* #,##0.00_);_(* \(#,##0.00\);_(* &quot;-&quot;_);_(@_)"/>
    <numFmt numFmtId="170" formatCode="_ * #,##0_ ;_ * \-#,##0_ ;_ * &quot;-&quot;??_ ;_ @_ "/>
    <numFmt numFmtId="171" formatCode="0.000000000000"/>
    <numFmt numFmtId="172" formatCode="0.00000000"/>
    <numFmt numFmtId="173" formatCode="_-* #,##0.00000000000\ _€_-;\-* #,##0.00000000000\ _€_-;_-* &quot;-&quot;???????????\ _€_-;_-@_-"/>
    <numFmt numFmtId="174" formatCode="_-* #,##0.00\ _€_-;\-* #,##0.00\ _€_-;_-* &quot;-&quot;??\ _€_-;_-@_-"/>
    <numFmt numFmtId="175" formatCode="_-* #,##0.000000000\ _€_-;\-* #,##0.000000000\ _€_-;_-* &quot;-&quot;??\ _€_-;_-@_-"/>
    <numFmt numFmtId="176" formatCode="_(* #,##0_);_(* \(#,##0\);_(* &quot;-&quot;??_);_(@_)"/>
    <numFmt numFmtId="177" formatCode="00"/>
    <numFmt numFmtId="178" formatCode="#,##0.00000000000000000000000000000000000000"/>
    <numFmt numFmtId="179" formatCode="#,##0.000000000000000"/>
  </numFmts>
  <fonts count="61">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20"/>
      <color indexed="10"/>
      <name val="Arial Narrow"/>
      <family val="2"/>
    </font>
    <font>
      <sz val="8"/>
      <name val="Calibri"/>
      <family val="2"/>
    </font>
    <font>
      <sz val="11"/>
      <name val="Calibri"/>
      <family val="2"/>
    </font>
    <font>
      <b/>
      <sz val="8"/>
      <color indexed="9"/>
      <name val="Calibri"/>
      <family val="2"/>
    </font>
    <font>
      <b/>
      <sz val="12"/>
      <color indexed="9"/>
      <name val="Calibri"/>
      <family val="2"/>
    </font>
    <font>
      <sz val="11"/>
      <color indexed="9"/>
      <name val="Calibri"/>
      <family val="2"/>
    </font>
    <font>
      <sz val="12"/>
      <color indexed="8"/>
      <name val="Calibri"/>
      <family val="2"/>
    </font>
    <font>
      <b/>
      <sz val="11"/>
      <name val="Arial"/>
      <family val="2"/>
    </font>
    <font>
      <sz val="11"/>
      <color indexed="8"/>
      <name val="Arial"/>
      <family val="2"/>
    </font>
    <font>
      <sz val="9"/>
      <color indexed="81"/>
      <name val="Tahoma"/>
      <family val="2"/>
    </font>
    <font>
      <b/>
      <sz val="9"/>
      <color indexed="81"/>
      <name val="Tahoma"/>
      <family val="2"/>
    </font>
    <font>
      <sz val="11"/>
      <color indexed="8"/>
      <name val="Tahoma"/>
      <family val="2"/>
    </font>
    <font>
      <sz val="12"/>
      <color indexed="8"/>
      <name val="Tahoma"/>
      <family val="2"/>
    </font>
    <font>
      <sz val="12"/>
      <name val="Tahoma"/>
      <family val="2"/>
    </font>
    <font>
      <sz val="10"/>
      <color indexed="8"/>
      <name val="Tahoma"/>
      <family val="2"/>
    </font>
    <font>
      <b/>
      <sz val="11"/>
      <color indexed="8"/>
      <name val="Calibri"/>
      <family val="2"/>
    </font>
    <font>
      <sz val="26"/>
      <color indexed="8"/>
      <name val="Calibri"/>
      <family val="2"/>
    </font>
    <font>
      <b/>
      <sz val="16"/>
      <color indexed="9"/>
      <name val="Calibri"/>
      <family val="2"/>
    </font>
    <font>
      <b/>
      <sz val="14"/>
      <color indexed="9"/>
      <name val="Calibri"/>
      <family val="2"/>
    </font>
    <font>
      <sz val="8"/>
      <color indexed="9"/>
      <name val="Calibri"/>
      <family val="2"/>
    </font>
    <font>
      <sz val="10"/>
      <name val="Tahoma"/>
      <family val="2"/>
    </font>
    <font>
      <b/>
      <sz val="11"/>
      <color indexed="8"/>
      <name val="Tahoma"/>
      <family val="2"/>
    </font>
    <font>
      <sz val="12"/>
      <color indexed="8"/>
      <name val="Arial"/>
      <family val="2"/>
    </font>
    <font>
      <sz val="11"/>
      <name val="Tahoma"/>
      <family val="2"/>
    </font>
    <font>
      <sz val="11"/>
      <color indexed="9"/>
      <name val="Tahoma"/>
      <family val="2"/>
    </font>
    <font>
      <sz val="12"/>
      <color indexed="9"/>
      <name val="Calibri"/>
      <family val="2"/>
    </font>
    <font>
      <sz val="11"/>
      <color indexed="81"/>
      <name val="Tahoma"/>
      <family val="2"/>
    </font>
    <font>
      <sz val="11"/>
      <color rgb="FFFF0000"/>
      <name val="Calibri"/>
      <family val="2"/>
      <scheme val="minor"/>
    </font>
    <font>
      <sz val="12"/>
      <color theme="1"/>
      <name val="Tahoma"/>
      <family val="2"/>
    </font>
    <font>
      <sz val="11"/>
      <color theme="1"/>
      <name val="Tahoma"/>
      <family val="2"/>
    </font>
    <font>
      <sz val="26"/>
      <color rgb="FFFF0000"/>
      <name val="Calibri"/>
      <family val="2"/>
    </font>
    <font>
      <sz val="12"/>
      <color theme="1"/>
      <name val="Calibri"/>
      <family val="2"/>
      <scheme val="minor"/>
    </font>
    <font>
      <sz val="11"/>
      <color rgb="FFFF0000"/>
      <name val="Tahoma"/>
      <family val="2"/>
    </font>
    <font>
      <sz val="11"/>
      <color rgb="FFFF0000"/>
      <name val="Calibri"/>
      <family val="2"/>
    </font>
    <font>
      <b/>
      <sz val="11"/>
      <color rgb="FFFF0000"/>
      <name val="Arial"/>
      <family val="2"/>
    </font>
    <font>
      <sz val="11"/>
      <color rgb="FFFF0000"/>
      <name val="Arial"/>
      <family val="2"/>
    </font>
    <font>
      <sz val="9"/>
      <color indexed="8"/>
      <name val="Arial"/>
      <family val="2"/>
    </font>
    <font>
      <sz val="9"/>
      <name val="Arial"/>
      <family val="2"/>
    </font>
    <font>
      <b/>
      <sz val="9"/>
      <name val="Arial"/>
      <family val="2"/>
    </font>
    <font>
      <b/>
      <sz val="9"/>
      <color indexed="8"/>
      <name val="Arial"/>
      <family val="2"/>
    </font>
    <font>
      <b/>
      <sz val="9"/>
      <color indexed="10"/>
      <name val="Arial"/>
      <family val="2"/>
    </font>
    <font>
      <b/>
      <sz val="9"/>
      <color indexed="8"/>
      <name val="Tahoma"/>
      <family val="2"/>
    </font>
    <font>
      <sz val="9"/>
      <color indexed="8"/>
      <name val="Calibri"/>
      <family val="2"/>
    </font>
    <font>
      <b/>
      <sz val="12"/>
      <color indexed="10"/>
      <name val="Calibri"/>
      <family val="2"/>
    </font>
    <font>
      <sz val="9"/>
      <name val="Calibri"/>
      <family val="2"/>
    </font>
    <font>
      <sz val="9"/>
      <color indexed="8"/>
      <name val="Tahoma"/>
      <family val="2"/>
    </font>
    <font>
      <sz val="8"/>
      <color indexed="8"/>
      <name val="Calibri"/>
      <family val="2"/>
    </font>
    <font>
      <sz val="9"/>
      <name val="Verdana"/>
      <family val="2"/>
    </font>
    <font>
      <b/>
      <sz val="11"/>
      <name val="Calibri"/>
      <family val="2"/>
    </font>
    <font>
      <sz val="10"/>
      <color indexed="8"/>
      <name val="Calibri"/>
      <family val="2"/>
    </font>
    <font>
      <sz val="12"/>
      <name val="Calibri"/>
      <family val="2"/>
    </font>
    <font>
      <b/>
      <sz val="8"/>
      <name val="Calibri"/>
      <family val="2"/>
    </font>
    <font>
      <b/>
      <sz val="9"/>
      <color indexed="8"/>
      <name val="Calibri"/>
      <family val="2"/>
    </font>
    <font>
      <sz val="10"/>
      <name val="Calibri"/>
      <family val="2"/>
    </font>
    <font>
      <b/>
      <sz val="9"/>
      <name val="Calibri"/>
      <family val="2"/>
    </font>
    <font>
      <b/>
      <sz val="9"/>
      <color indexed="18"/>
      <name val="Calibri"/>
      <family val="2"/>
    </font>
  </fonts>
  <fills count="14">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FF002060"/>
        <bgColor indexed="64"/>
      </patternFill>
    </fill>
    <fill>
      <patternFill patternType="solid">
        <fgColor indexed="13"/>
        <bgColor indexed="64"/>
      </patternFill>
    </fill>
    <fill>
      <patternFill patternType="solid">
        <fgColor indexed="51"/>
        <bgColor indexed="64"/>
      </patternFill>
    </fill>
    <fill>
      <patternFill patternType="solid">
        <fgColor indexed="55"/>
        <bgColor indexed="64"/>
      </patternFill>
    </fill>
    <fill>
      <patternFill patternType="solid">
        <fgColor indexed="22"/>
        <bgColor indexed="64"/>
      </patternFill>
    </fill>
    <fill>
      <patternFill patternType="solid">
        <fgColor indexed="62"/>
        <bgColor indexed="64"/>
      </patternFill>
    </fill>
    <fill>
      <patternFill patternType="solid">
        <fgColor indexed="18"/>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style="thin">
        <color indexed="9"/>
      </left>
      <right style="thin">
        <color indexed="9"/>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diagonal/>
    </border>
    <border>
      <left/>
      <right style="thin">
        <color indexed="64"/>
      </right>
      <top/>
      <bottom/>
      <diagonal/>
    </border>
    <border>
      <left style="thin">
        <color indexed="64"/>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9"/>
      </left>
      <right style="thin">
        <color indexed="9"/>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9"/>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9"/>
      </right>
      <top/>
      <bottom/>
      <diagonal/>
    </border>
    <border>
      <left/>
      <right style="thin">
        <color indexed="9"/>
      </right>
      <top/>
      <bottom style="thin">
        <color indexed="64"/>
      </bottom>
      <diagonal/>
    </border>
  </borders>
  <cellStyleXfs count="8">
    <xf numFmtId="0" fontId="0" fillId="0" borderId="0"/>
    <xf numFmtId="165"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cellStyleXfs>
  <cellXfs count="406">
    <xf numFmtId="0" fontId="0" fillId="0" borderId="0" xfId="0"/>
    <xf numFmtId="0" fontId="3"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9" fillId="2" borderId="1" xfId="0" applyFont="1" applyFill="1" applyBorder="1" applyAlignment="1" applyProtection="1">
      <alignment horizontal="center" vertical="center" wrapText="1"/>
    </xf>
    <xf numFmtId="0" fontId="10"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7" fillId="0" borderId="0" xfId="0" applyFont="1" applyAlignment="1" applyProtection="1">
      <alignment horizontal="center" vertical="center"/>
    </xf>
    <xf numFmtId="0" fontId="0" fillId="4" borderId="0" xfId="0" applyFill="1" applyAlignment="1" applyProtection="1">
      <alignment vertical="center"/>
    </xf>
    <xf numFmtId="0" fontId="0" fillId="4" borderId="0" xfId="0" applyFill="1" applyAlignment="1" applyProtection="1">
      <alignment horizontal="center" vertical="center"/>
    </xf>
    <xf numFmtId="0" fontId="7" fillId="4" borderId="0" xfId="0" applyFont="1" applyFill="1" applyAlignment="1" applyProtection="1">
      <alignment horizontal="center" vertical="center"/>
    </xf>
    <xf numFmtId="0" fontId="13" fillId="4" borderId="1" xfId="0" applyFont="1" applyFill="1" applyBorder="1" applyAlignment="1" applyProtection="1">
      <alignment horizontal="justify" vertical="center" wrapText="1"/>
      <protection locked="0"/>
    </xf>
    <xf numFmtId="0" fontId="13" fillId="4" borderId="1" xfId="0" applyFont="1" applyFill="1" applyBorder="1" applyAlignment="1" applyProtection="1">
      <alignment horizontal="justify" vertical="center"/>
      <protection locked="0"/>
    </xf>
    <xf numFmtId="0" fontId="11" fillId="4" borderId="0" xfId="0" applyFont="1" applyFill="1" applyAlignment="1" applyProtection="1">
      <alignment horizontal="justify" vertical="center"/>
    </xf>
    <xf numFmtId="0" fontId="17" fillId="4" borderId="0" xfId="0" applyFont="1" applyFill="1" applyAlignment="1" applyProtection="1">
      <alignment horizontal="justify" vertical="center"/>
    </xf>
    <xf numFmtId="0" fontId="17" fillId="4" borderId="1" xfId="0" applyFont="1" applyFill="1" applyBorder="1" applyAlignment="1" applyProtection="1">
      <alignment horizontal="justify" vertical="center" wrapText="1"/>
      <protection locked="0"/>
    </xf>
    <xf numFmtId="0" fontId="17" fillId="4" borderId="1" xfId="0" applyFont="1" applyFill="1" applyBorder="1" applyAlignment="1" applyProtection="1">
      <alignment horizontal="justify" vertical="center"/>
      <protection locked="0"/>
    </xf>
    <xf numFmtId="9" fontId="18" fillId="4" borderId="1" xfId="4" applyNumberFormat="1" applyFont="1" applyFill="1" applyBorder="1" applyAlignment="1" applyProtection="1">
      <alignment horizontal="justify" vertical="center" wrapText="1"/>
      <protection locked="0"/>
    </xf>
    <xf numFmtId="0" fontId="33" fillId="4" borderId="0" xfId="0" applyFont="1" applyFill="1" applyAlignment="1" applyProtection="1">
      <alignment horizontal="justify" vertical="center"/>
    </xf>
    <xf numFmtId="0" fontId="18" fillId="4" borderId="0" xfId="0" applyFont="1" applyFill="1" applyAlignment="1" applyProtection="1">
      <alignment horizontal="justify" vertical="center"/>
    </xf>
    <xf numFmtId="0" fontId="19" fillId="0" borderId="1" xfId="0" applyFont="1" applyFill="1" applyBorder="1" applyAlignment="1" applyProtection="1">
      <alignment horizontal="justify" vertical="center" wrapText="1"/>
    </xf>
    <xf numFmtId="9" fontId="12" fillId="4" borderId="1" xfId="4" applyNumberFormat="1" applyFont="1" applyFill="1" applyBorder="1" applyAlignment="1" applyProtection="1">
      <alignment horizontal="justify" vertical="center" wrapText="1"/>
      <protection locked="0"/>
    </xf>
    <xf numFmtId="0" fontId="16"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xf>
    <xf numFmtId="0" fontId="34" fillId="0" borderId="1" xfId="0" applyFont="1" applyFill="1" applyBorder="1" applyAlignment="1" applyProtection="1">
      <alignment vertical="center"/>
    </xf>
    <xf numFmtId="9" fontId="12" fillId="0" borderId="1" xfId="4" applyNumberFormat="1" applyFont="1" applyFill="1" applyBorder="1" applyAlignment="1" applyProtection="1">
      <alignment horizontal="justify" vertical="center" wrapText="1"/>
      <protection locked="0"/>
    </xf>
    <xf numFmtId="0" fontId="13" fillId="0" borderId="1" xfId="0" applyFont="1" applyFill="1" applyBorder="1" applyAlignment="1" applyProtection="1">
      <alignment horizontal="justify" vertical="center" wrapText="1"/>
      <protection locked="0"/>
    </xf>
    <xf numFmtId="0" fontId="13" fillId="0" borderId="1" xfId="0" applyFont="1" applyFill="1" applyBorder="1" applyAlignment="1" applyProtection="1">
      <alignment horizontal="justify" vertical="center"/>
      <protection locked="0"/>
    </xf>
    <xf numFmtId="0" fontId="16" fillId="5" borderId="1"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wrapText="1"/>
    </xf>
    <xf numFmtId="0" fontId="18" fillId="5" borderId="1" xfId="0" applyFont="1" applyFill="1" applyBorder="1" applyAlignment="1" applyProtection="1">
      <alignment horizontal="justify" vertical="center" wrapText="1"/>
    </xf>
    <xf numFmtId="0" fontId="19" fillId="5" borderId="1" xfId="0" applyFont="1" applyFill="1" applyBorder="1" applyAlignment="1" applyProtection="1">
      <alignment horizontal="justify" vertical="center" wrapText="1"/>
    </xf>
    <xf numFmtId="9" fontId="12" fillId="5" borderId="1" xfId="4" applyNumberFormat="1" applyFont="1" applyFill="1" applyBorder="1" applyAlignment="1" applyProtection="1">
      <alignment horizontal="justify" vertical="center" wrapText="1"/>
      <protection locked="0"/>
    </xf>
    <xf numFmtId="0" fontId="13" fillId="5" borderId="1" xfId="0" applyFont="1" applyFill="1" applyBorder="1" applyAlignment="1" applyProtection="1">
      <alignment horizontal="justify" vertical="center" wrapText="1"/>
      <protection locked="0"/>
    </xf>
    <xf numFmtId="0" fontId="13" fillId="5" borderId="1" xfId="0" applyFont="1" applyFill="1" applyBorder="1" applyAlignment="1" applyProtection="1">
      <alignment horizontal="justify" vertical="center"/>
      <protection locked="0"/>
    </xf>
    <xf numFmtId="0" fontId="34" fillId="0" borderId="1" xfId="0" applyFont="1" applyFill="1" applyBorder="1" applyAlignment="1" applyProtection="1">
      <alignment vertical="center" wrapText="1"/>
    </xf>
    <xf numFmtId="0" fontId="17" fillId="0" borderId="1" xfId="0" applyFont="1" applyFill="1" applyBorder="1" applyAlignment="1" applyProtection="1">
      <alignment horizontal="center" vertical="center"/>
    </xf>
    <xf numFmtId="0" fontId="17" fillId="5" borderId="1" xfId="0" applyFont="1" applyFill="1" applyBorder="1" applyAlignment="1" applyProtection="1">
      <alignment horizontal="center" vertical="center"/>
    </xf>
    <xf numFmtId="0" fontId="34" fillId="0" borderId="1" xfId="0" applyFont="1" applyFill="1" applyBorder="1" applyAlignment="1" applyProtection="1">
      <alignment horizontal="center" vertical="center"/>
    </xf>
    <xf numFmtId="0" fontId="34" fillId="5" borderId="1" xfId="0" applyFont="1" applyFill="1" applyBorder="1" applyAlignment="1" applyProtection="1">
      <alignment horizontal="center" vertical="center"/>
    </xf>
    <xf numFmtId="0" fontId="33" fillId="4" borderId="0" xfId="0" applyFont="1" applyFill="1" applyAlignment="1" applyProtection="1">
      <alignment horizontal="center" vertical="center"/>
    </xf>
    <xf numFmtId="0" fontId="5" fillId="0" borderId="0" xfId="0" applyFont="1" applyAlignment="1" applyProtection="1">
      <alignment horizontal="center" vertical="center"/>
    </xf>
    <xf numFmtId="9" fontId="19"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9" fontId="19" fillId="5" borderId="1" xfId="0" applyNumberFormat="1" applyFont="1" applyFill="1" applyBorder="1" applyAlignment="1" applyProtection="1">
      <alignment horizontal="center" vertical="center" wrapText="1"/>
    </xf>
    <xf numFmtId="0" fontId="11" fillId="0" borderId="0" xfId="0" applyFont="1" applyFill="1" applyAlignment="1" applyProtection="1">
      <alignment horizontal="justify" vertical="center"/>
    </xf>
    <xf numFmtId="0" fontId="8" fillId="2" borderId="3" xfId="0" applyFont="1" applyFill="1" applyBorder="1" applyAlignment="1" applyProtection="1">
      <alignment horizontal="center" vertical="center" wrapText="1"/>
    </xf>
    <xf numFmtId="0" fontId="0" fillId="0" borderId="0" xfId="0" applyFont="1" applyFill="1" applyAlignment="1" applyProtection="1">
      <alignment horizontal="center" vertical="center"/>
    </xf>
    <xf numFmtId="0" fontId="5" fillId="0" borderId="0" xfId="0" applyFont="1" applyAlignment="1" applyProtection="1">
      <alignment vertical="center"/>
    </xf>
    <xf numFmtId="0" fontId="17" fillId="3" borderId="4" xfId="0" applyFont="1" applyFill="1" applyBorder="1" applyAlignment="1" applyProtection="1">
      <alignment vertical="center" wrapText="1"/>
    </xf>
    <xf numFmtId="0" fontId="17" fillId="0" borderId="1" xfId="0" applyFont="1" applyBorder="1" applyAlignment="1" applyProtection="1">
      <alignment vertical="center" wrapText="1"/>
    </xf>
    <xf numFmtId="0" fontId="17" fillId="3" borderId="1" xfId="0" applyFont="1" applyFill="1" applyBorder="1" applyAlignment="1" applyProtection="1">
      <alignment vertical="center" wrapText="1"/>
    </xf>
    <xf numFmtId="0" fontId="17" fillId="0" borderId="1" xfId="0" applyFont="1" applyFill="1" applyBorder="1" applyAlignment="1" applyProtection="1">
      <alignment vertical="center" wrapText="1"/>
    </xf>
    <xf numFmtId="0" fontId="17" fillId="5" borderId="1" xfId="0" applyFont="1" applyFill="1" applyBorder="1" applyAlignment="1" applyProtection="1">
      <alignment vertical="center" wrapText="1"/>
    </xf>
    <xf numFmtId="0" fontId="34" fillId="5" borderId="1" xfId="0" applyFont="1" applyFill="1" applyBorder="1" applyAlignment="1" applyProtection="1">
      <alignment vertical="center"/>
    </xf>
    <xf numFmtId="0" fontId="20" fillId="0" borderId="0" xfId="0" applyFont="1" applyFill="1" applyAlignment="1" applyProtection="1">
      <alignment horizontal="left" vertical="center"/>
    </xf>
    <xf numFmtId="0" fontId="20" fillId="0" borderId="0" xfId="0" applyFont="1" applyFill="1" applyAlignment="1" applyProtection="1">
      <alignment horizontal="center" vertical="center"/>
    </xf>
    <xf numFmtId="0" fontId="21" fillId="0" borderId="0" xfId="0" applyFont="1" applyAlignment="1" applyProtection="1">
      <alignment horizontal="left"/>
    </xf>
    <xf numFmtId="0" fontId="21" fillId="0" borderId="0" xfId="0" applyFont="1" applyAlignment="1" applyProtection="1">
      <alignment horizontal="center"/>
    </xf>
    <xf numFmtId="0" fontId="3" fillId="2" borderId="4" xfId="0" applyFont="1" applyFill="1" applyBorder="1" applyAlignment="1" applyProtection="1">
      <alignment horizontal="center" vertical="center" wrapText="1"/>
    </xf>
    <xf numFmtId="0" fontId="3"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wrapText="1"/>
    </xf>
    <xf numFmtId="0" fontId="9" fillId="2" borderId="4" xfId="0" applyFont="1" applyFill="1" applyBorder="1" applyAlignment="1" applyProtection="1">
      <alignment horizontal="left" vertical="center" wrapText="1"/>
    </xf>
    <xf numFmtId="0" fontId="8" fillId="2" borderId="6" xfId="0" applyFont="1" applyFill="1" applyBorder="1" applyAlignment="1" applyProtection="1">
      <alignment horizontal="center" vertical="center" wrapText="1"/>
    </xf>
    <xf numFmtId="0" fontId="24" fillId="2" borderId="3"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16" fillId="0" borderId="23" xfId="0" applyNumberFormat="1" applyFont="1" applyBorder="1" applyAlignment="1" applyProtection="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5" fillId="4" borderId="1" xfId="0" applyFont="1" applyFill="1" applyBorder="1" applyAlignment="1" applyProtection="1">
      <alignment horizontal="center" vertical="center"/>
    </xf>
    <xf numFmtId="0" fontId="25" fillId="4" borderId="1" xfId="0" applyFont="1" applyFill="1" applyBorder="1" applyAlignment="1" applyProtection="1">
      <alignment horizontal="justify" vertical="center" wrapText="1"/>
    </xf>
    <xf numFmtId="0" fontId="25" fillId="4" borderId="1" xfId="0" applyFont="1" applyFill="1" applyBorder="1" applyAlignment="1" applyProtection="1">
      <alignment horizontal="center" vertical="center" wrapText="1"/>
    </xf>
    <xf numFmtId="9" fontId="25" fillId="4" borderId="1" xfId="0" applyNumberFormat="1" applyFont="1" applyFill="1" applyBorder="1" applyAlignment="1" applyProtection="1">
      <alignment horizontal="center" vertical="center" wrapText="1"/>
    </xf>
    <xf numFmtId="10" fontId="26" fillId="4" borderId="1" xfId="0" applyNumberFormat="1"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protection locked="0"/>
    </xf>
    <xf numFmtId="0" fontId="28" fillId="4" borderId="1"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xf>
    <xf numFmtId="164" fontId="16" fillId="4" borderId="1" xfId="1" applyNumberFormat="1" applyFont="1" applyFill="1" applyBorder="1" applyAlignment="1" applyProtection="1">
      <alignment horizontal="left" vertical="center" wrapText="1"/>
    </xf>
    <xf numFmtId="0" fontId="29" fillId="4" borderId="0" xfId="0" applyFont="1" applyFill="1" applyAlignment="1" applyProtection="1">
      <alignment horizontal="left" vertical="center"/>
    </xf>
    <xf numFmtId="0" fontId="16" fillId="0" borderId="23" xfId="0" applyNumberFormat="1"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0" fontId="26" fillId="4" borderId="1" xfId="0" applyFont="1" applyFill="1" applyBorder="1" applyAlignment="1" applyProtection="1">
      <alignment horizontal="center" vertical="center" wrapText="1"/>
    </xf>
    <xf numFmtId="166" fontId="2" fillId="0" borderId="1" xfId="4" applyNumberFormat="1" applyFont="1" applyBorder="1" applyAlignment="1">
      <alignment horizontal="center" vertical="center" wrapText="1"/>
    </xf>
    <xf numFmtId="0" fontId="9" fillId="6" borderId="1" xfId="0" applyFont="1" applyFill="1" applyBorder="1" applyAlignment="1" applyProtection="1">
      <alignment horizontal="center" vertical="center"/>
    </xf>
    <xf numFmtId="0" fontId="9" fillId="6" borderId="1" xfId="0" applyFont="1" applyFill="1" applyBorder="1" applyAlignment="1" applyProtection="1">
      <alignment vertical="center"/>
    </xf>
    <xf numFmtId="0" fontId="30" fillId="6" borderId="1" xfId="0" applyFont="1" applyFill="1" applyBorder="1" applyAlignment="1" applyProtection="1">
      <alignment horizontal="center" vertical="center"/>
    </xf>
    <xf numFmtId="164" fontId="9" fillId="6" borderId="1" xfId="0" applyNumberFormat="1" applyFont="1" applyFill="1" applyBorder="1" applyAlignment="1" applyProtection="1">
      <alignment vertical="center"/>
    </xf>
    <xf numFmtId="0" fontId="36" fillId="6" borderId="0" xfId="0" applyFont="1" applyFill="1" applyAlignment="1" applyProtection="1">
      <alignment vertical="center"/>
    </xf>
    <xf numFmtId="0" fontId="30" fillId="6" borderId="0" xfId="0" applyFont="1" applyFill="1" applyAlignment="1" applyProtection="1">
      <alignment vertical="center"/>
    </xf>
    <xf numFmtId="0" fontId="36" fillId="0" borderId="0" xfId="0" applyFont="1" applyAlignment="1" applyProtection="1">
      <alignment horizontal="center" vertical="center"/>
    </xf>
    <xf numFmtId="0" fontId="36" fillId="3" borderId="0" xfId="0" applyFont="1" applyFill="1" applyAlignment="1" applyProtection="1">
      <alignment horizontal="center" vertical="center"/>
    </xf>
    <xf numFmtId="0" fontId="36" fillId="3" borderId="0" xfId="0" applyFont="1" applyFill="1" applyAlignment="1" applyProtection="1">
      <alignment vertical="center"/>
    </xf>
    <xf numFmtId="0" fontId="36" fillId="3" borderId="0" xfId="0" applyFont="1" applyFill="1" applyAlignment="1" applyProtection="1">
      <alignment horizontal="left" vertical="center"/>
    </xf>
    <xf numFmtId="0" fontId="36" fillId="0" borderId="0" xfId="0" applyFont="1" applyFill="1" applyAlignment="1" applyProtection="1">
      <alignment horizontal="center" vertical="center"/>
    </xf>
    <xf numFmtId="0" fontId="36" fillId="0" borderId="0" xfId="0" applyFont="1" applyFill="1" applyAlignment="1" applyProtection="1">
      <alignment horizontal="left" vertical="center"/>
    </xf>
    <xf numFmtId="0" fontId="36" fillId="0" borderId="0" xfId="0" applyFont="1" applyFill="1" applyAlignment="1" applyProtection="1">
      <alignment vertical="center"/>
    </xf>
    <xf numFmtId="0" fontId="36" fillId="0" borderId="0" xfId="0" applyFont="1" applyAlignment="1" applyProtection="1">
      <alignment vertical="center"/>
    </xf>
    <xf numFmtId="0" fontId="30" fillId="3" borderId="0" xfId="0" applyFont="1" applyFill="1" applyAlignment="1" applyProtection="1">
      <alignment vertical="center"/>
    </xf>
    <xf numFmtId="0" fontId="25" fillId="4" borderId="1" xfId="0" quotePrefix="1" applyFont="1" applyFill="1" applyBorder="1" applyAlignment="1" applyProtection="1">
      <alignment horizontal="center" vertical="center"/>
    </xf>
    <xf numFmtId="167" fontId="25" fillId="4" borderId="1" xfId="2" applyNumberFormat="1" applyFont="1" applyFill="1" applyBorder="1" applyAlignment="1" applyProtection="1">
      <alignment horizontal="center" vertical="center" wrapText="1"/>
    </xf>
    <xf numFmtId="0" fontId="25" fillId="4" borderId="1" xfId="0" applyFont="1" applyFill="1" applyBorder="1" applyAlignment="1" applyProtection="1">
      <alignment horizontal="justify" vertical="center"/>
      <protection locked="0"/>
    </xf>
    <xf numFmtId="0" fontId="25" fillId="4" borderId="0" xfId="0" applyFont="1" applyFill="1" applyAlignment="1" applyProtection="1">
      <alignment horizontal="justify" vertical="center"/>
      <protection locked="0"/>
    </xf>
    <xf numFmtId="0" fontId="16" fillId="5" borderId="1" xfId="0" applyNumberFormat="1" applyFont="1" applyFill="1" applyBorder="1" applyAlignment="1" applyProtection="1">
      <alignment horizontal="center" vertical="center" wrapText="1"/>
    </xf>
    <xf numFmtId="0" fontId="16" fillId="5" borderId="1" xfId="0" applyNumberFormat="1" applyFont="1" applyFill="1" applyBorder="1" applyAlignment="1" applyProtection="1">
      <alignment vertical="center" wrapText="1"/>
    </xf>
    <xf numFmtId="0" fontId="16" fillId="5" borderId="1" xfId="0" applyNumberFormat="1" applyFont="1" applyFill="1" applyBorder="1" applyAlignment="1" applyProtection="1">
      <alignment horizontal="justify" vertical="center" wrapText="1"/>
    </xf>
    <xf numFmtId="0" fontId="37" fillId="5" borderId="1" xfId="0" applyNumberFormat="1" applyFont="1" applyFill="1" applyBorder="1" applyAlignment="1" applyProtection="1">
      <alignment horizontal="center" vertical="center" wrapText="1"/>
    </xf>
    <xf numFmtId="0" fontId="37" fillId="5" borderId="1" xfId="0" applyNumberFormat="1" applyFont="1" applyFill="1" applyBorder="1" applyAlignment="1" applyProtection="1">
      <alignment horizontal="justify" vertical="center" wrapText="1"/>
    </xf>
    <xf numFmtId="0" fontId="37" fillId="5" borderId="1" xfId="0" applyNumberFormat="1" applyFont="1" applyFill="1" applyBorder="1" applyAlignment="1" applyProtection="1">
      <alignment vertical="center" wrapText="1"/>
    </xf>
    <xf numFmtId="0" fontId="38" fillId="5" borderId="1" xfId="0" applyFont="1" applyFill="1" applyBorder="1" applyAlignment="1" applyProtection="1">
      <alignment horizontal="justify" vertical="center" wrapText="1"/>
    </xf>
    <xf numFmtId="0" fontId="38" fillId="5" borderId="1" xfId="0" applyFont="1" applyFill="1" applyBorder="1" applyAlignment="1" applyProtection="1">
      <alignment horizontal="center" vertical="center"/>
    </xf>
    <xf numFmtId="0" fontId="32" fillId="5" borderId="1" xfId="0" applyFont="1" applyFill="1" applyBorder="1" applyAlignment="1" applyProtection="1">
      <alignment horizontal="center" vertical="center"/>
    </xf>
    <xf numFmtId="0" fontId="32" fillId="5" borderId="1" xfId="0" applyFont="1" applyFill="1" applyBorder="1" applyAlignment="1" applyProtection="1">
      <alignment vertical="center"/>
    </xf>
    <xf numFmtId="0" fontId="38" fillId="5" borderId="1" xfId="0" applyNumberFormat="1" applyFont="1" applyFill="1" applyBorder="1" applyAlignment="1" applyProtection="1">
      <alignment horizontal="center" vertical="center" wrapText="1"/>
    </xf>
    <xf numFmtId="9" fontId="39" fillId="5" borderId="1" xfId="4" applyNumberFormat="1" applyFont="1" applyFill="1" applyBorder="1" applyAlignment="1" applyProtection="1">
      <alignment horizontal="center" vertical="center" wrapText="1"/>
      <protection locked="0"/>
    </xf>
    <xf numFmtId="0" fontId="40" fillId="5" borderId="1" xfId="0" applyFont="1" applyFill="1" applyBorder="1" applyAlignment="1" applyProtection="1">
      <alignment horizontal="justify" vertical="center" wrapText="1"/>
      <protection locked="0"/>
    </xf>
    <xf numFmtId="0" fontId="0" fillId="4" borderId="0" xfId="0" applyFill="1" applyAlignment="1" applyProtection="1">
      <alignment vertical="center"/>
      <protection locked="0"/>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16" fillId="7" borderId="1" xfId="0" applyNumberFormat="1" applyFont="1" applyFill="1" applyBorder="1" applyAlignment="1" applyProtection="1">
      <alignment horizontal="center" vertical="center" wrapText="1"/>
      <protection locked="0"/>
    </xf>
    <xf numFmtId="0" fontId="16" fillId="7" borderId="1" xfId="0" applyNumberFormat="1" applyFont="1" applyFill="1" applyBorder="1" applyAlignment="1" applyProtection="1">
      <alignment vertical="center" wrapText="1"/>
      <protection locked="0"/>
    </xf>
    <xf numFmtId="0" fontId="16" fillId="7" borderId="1" xfId="0" applyNumberFormat="1" applyFont="1" applyFill="1" applyBorder="1" applyAlignment="1" applyProtection="1">
      <alignment horizontal="justify" vertical="center" wrapText="1"/>
      <protection locked="0"/>
    </xf>
    <xf numFmtId="0" fontId="37" fillId="7" borderId="1" xfId="0" applyNumberFormat="1" applyFont="1" applyFill="1" applyBorder="1" applyAlignment="1" applyProtection="1">
      <alignment horizontal="center" vertical="center" wrapText="1"/>
      <protection locked="0"/>
    </xf>
    <xf numFmtId="0" fontId="37" fillId="7" borderId="1" xfId="0" applyNumberFormat="1" applyFont="1" applyFill="1" applyBorder="1" applyAlignment="1" applyProtection="1">
      <alignment horizontal="justify" vertical="center" wrapText="1"/>
      <protection locked="0"/>
    </xf>
    <xf numFmtId="0" fontId="37" fillId="7" borderId="1" xfId="0" applyNumberFormat="1" applyFont="1" applyFill="1" applyBorder="1" applyAlignment="1" applyProtection="1">
      <alignment vertical="center" wrapText="1"/>
      <protection locked="0"/>
    </xf>
    <xf numFmtId="0" fontId="38" fillId="7" borderId="1" xfId="0" applyFont="1" applyFill="1" applyBorder="1" applyAlignment="1" applyProtection="1">
      <alignment horizontal="justify" vertical="center" wrapText="1"/>
      <protection locked="0"/>
    </xf>
    <xf numFmtId="0" fontId="38" fillId="7" borderId="1" xfId="0" applyFont="1" applyFill="1" applyBorder="1" applyAlignment="1" applyProtection="1">
      <alignment horizontal="center" vertical="center"/>
      <protection locked="0"/>
    </xf>
    <xf numFmtId="0" fontId="32" fillId="7" borderId="1" xfId="0" applyFont="1" applyFill="1" applyBorder="1" applyAlignment="1" applyProtection="1">
      <alignment horizontal="center" vertical="center"/>
      <protection locked="0"/>
    </xf>
    <xf numFmtId="0" fontId="32" fillId="7" borderId="1" xfId="0" applyFont="1" applyFill="1" applyBorder="1" applyAlignment="1" applyProtection="1">
      <alignment vertical="center"/>
      <protection locked="0"/>
    </xf>
    <xf numFmtId="0" fontId="38" fillId="7" borderId="1" xfId="0" applyNumberFormat="1" applyFont="1" applyFill="1" applyBorder="1" applyAlignment="1" applyProtection="1">
      <alignment horizontal="center" vertical="center" wrapText="1"/>
      <protection locked="0"/>
    </xf>
    <xf numFmtId="9" fontId="39" fillId="7" borderId="1" xfId="4" applyNumberFormat="1" applyFont="1" applyFill="1" applyBorder="1" applyAlignment="1" applyProtection="1">
      <alignment horizontal="center" vertical="center" wrapText="1"/>
      <protection locked="0"/>
    </xf>
    <xf numFmtId="0" fontId="40" fillId="7" borderId="1" xfId="0" applyFont="1" applyFill="1" applyBorder="1" applyAlignment="1" applyProtection="1">
      <alignment horizontal="justify" vertical="center" wrapText="1"/>
      <protection locked="0"/>
    </xf>
    <xf numFmtId="0" fontId="25" fillId="4" borderId="1" xfId="0" applyFont="1" applyFill="1" applyBorder="1" applyAlignment="1" applyProtection="1">
      <alignment horizontal="justify" vertical="center" wrapText="1"/>
      <protection locked="0"/>
    </xf>
    <xf numFmtId="9" fontId="19" fillId="0" borderId="1" xfId="0" applyNumberFormat="1"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xf>
    <xf numFmtId="164" fontId="27" fillId="4" borderId="4" xfId="1" applyNumberFormat="1" applyFont="1" applyFill="1" applyBorder="1" applyAlignment="1" applyProtection="1">
      <alignment horizontal="left" vertical="center" wrapText="1"/>
      <protection locked="0"/>
    </xf>
    <xf numFmtId="164" fontId="27" fillId="4" borderId="21" xfId="1" applyNumberFormat="1" applyFont="1" applyFill="1" applyBorder="1" applyAlignment="1" applyProtection="1">
      <alignment horizontal="left" vertical="center" wrapText="1"/>
      <protection locked="0"/>
    </xf>
    <xf numFmtId="0" fontId="4" fillId="2" borderId="2"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21" fillId="0" borderId="0" xfId="0" applyFont="1" applyAlignment="1" applyProtection="1">
      <alignment horizontal="left"/>
    </xf>
    <xf numFmtId="0" fontId="35" fillId="0" borderId="0" xfId="0" applyFont="1" applyAlignment="1" applyProtection="1">
      <alignment horizontal="left"/>
      <protection locked="0"/>
    </xf>
    <xf numFmtId="0" fontId="22" fillId="2" borderId="4" xfId="0" applyFont="1" applyFill="1" applyBorder="1" applyAlignment="1" applyProtection="1">
      <alignment horizontal="center" vertical="center" wrapText="1"/>
    </xf>
    <xf numFmtId="0" fontId="22" fillId="2" borderId="21" xfId="0" applyFont="1" applyFill="1" applyBorder="1" applyAlignment="1" applyProtection="1">
      <alignment horizontal="center" vertical="center" wrapText="1"/>
    </xf>
    <xf numFmtId="0" fontId="23" fillId="2" borderId="15" xfId="0" applyFont="1" applyFill="1" applyBorder="1" applyAlignment="1" applyProtection="1">
      <alignment horizontal="center" vertical="center" wrapText="1"/>
    </xf>
    <xf numFmtId="0" fontId="23" fillId="2" borderId="16" xfId="0" applyFont="1" applyFill="1" applyBorder="1" applyAlignment="1" applyProtection="1">
      <alignment horizontal="center" vertical="center" wrapText="1"/>
    </xf>
    <xf numFmtId="0" fontId="9" fillId="2" borderId="17" xfId="0" applyFont="1" applyFill="1" applyBorder="1" applyAlignment="1" applyProtection="1">
      <alignment horizontal="center" vertical="center" wrapText="1"/>
    </xf>
    <xf numFmtId="0" fontId="9" fillId="2" borderId="18"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9" fillId="2" borderId="7"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41" fillId="0" borderId="24" xfId="0" applyFont="1" applyBorder="1" applyAlignment="1">
      <alignment horizontal="center"/>
    </xf>
    <xf numFmtId="0" fontId="41" fillId="0" borderId="25" xfId="0" applyFont="1" applyBorder="1" applyAlignment="1">
      <alignment horizontal="center"/>
    </xf>
    <xf numFmtId="0" fontId="41" fillId="0" borderId="26" xfId="0" applyFont="1" applyBorder="1" applyAlignment="1">
      <alignment horizontal="center"/>
    </xf>
    <xf numFmtId="0" fontId="42" fillId="0" borderId="27" xfId="0" applyFont="1" applyBorder="1" applyAlignment="1">
      <alignment horizontal="center" wrapText="1"/>
    </xf>
    <xf numFmtId="0" fontId="42" fillId="0" borderId="28" xfId="0" applyFont="1" applyBorder="1" applyAlignment="1">
      <alignment horizontal="center" wrapText="1"/>
    </xf>
    <xf numFmtId="0" fontId="42" fillId="0" borderId="29" xfId="0" applyFont="1" applyBorder="1" applyAlignment="1">
      <alignment horizontal="center" wrapText="1"/>
    </xf>
    <xf numFmtId="0" fontId="42" fillId="0" borderId="27" xfId="0" applyFont="1" applyBorder="1" applyAlignment="1">
      <alignment horizontal="left" wrapText="1"/>
    </xf>
    <xf numFmtId="0" fontId="42" fillId="0" borderId="28" xfId="0" applyFont="1" applyBorder="1" applyAlignment="1">
      <alignment horizontal="left" wrapText="1"/>
    </xf>
    <xf numFmtId="0" fontId="42" fillId="0" borderId="29" xfId="0" applyFont="1" applyBorder="1" applyAlignment="1">
      <alignment horizontal="left" wrapText="1"/>
    </xf>
    <xf numFmtId="0" fontId="41" fillId="0" borderId="27" xfId="0" applyFont="1" applyBorder="1" applyAlignment="1">
      <alignment horizontal="center"/>
    </xf>
    <xf numFmtId="0" fontId="41" fillId="0" borderId="28" xfId="0" applyFont="1" applyBorder="1" applyAlignment="1">
      <alignment horizontal="center"/>
    </xf>
    <xf numFmtId="0" fontId="41" fillId="0" borderId="29" xfId="0" applyFont="1" applyBorder="1" applyAlignment="1"/>
    <xf numFmtId="0" fontId="41" fillId="0" borderId="29" xfId="0" applyFont="1" applyBorder="1" applyAlignment="1">
      <alignment horizontal="center"/>
    </xf>
    <xf numFmtId="0" fontId="41" fillId="0" borderId="27" xfId="0" applyFont="1" applyBorder="1" applyAlignment="1">
      <alignment horizontal="center" wrapText="1"/>
    </xf>
    <xf numFmtId="0" fontId="41" fillId="0" borderId="28" xfId="0" applyFont="1" applyBorder="1" applyAlignment="1">
      <alignment horizontal="center" wrapText="1"/>
    </xf>
    <xf numFmtId="0" fontId="41" fillId="0" borderId="29" xfId="0" applyFont="1" applyBorder="1" applyAlignment="1">
      <alignment horizontal="center" wrapText="1"/>
    </xf>
    <xf numFmtId="0" fontId="41" fillId="0" borderId="0" xfId="0" applyFont="1"/>
    <xf numFmtId="0" fontId="41" fillId="0" borderId="23" xfId="0" applyFont="1" applyBorder="1" applyAlignment="1">
      <alignment horizontal="center"/>
    </xf>
    <xf numFmtId="0" fontId="41" fillId="0" borderId="1" xfId="0" applyFont="1" applyBorder="1" applyAlignment="1">
      <alignment horizontal="center"/>
    </xf>
    <xf numFmtId="0" fontId="41" fillId="0" borderId="30" xfId="0" applyFont="1" applyBorder="1" applyAlignment="1">
      <alignment horizontal="center"/>
    </xf>
    <xf numFmtId="0" fontId="42" fillId="0" borderId="31" xfId="0" applyFont="1" applyBorder="1" applyAlignment="1">
      <alignment horizontal="center" wrapText="1"/>
    </xf>
    <xf numFmtId="0" fontId="42" fillId="0" borderId="0" xfId="0" applyFont="1" applyBorder="1" applyAlignment="1">
      <alignment horizontal="center" wrapText="1"/>
    </xf>
    <xf numFmtId="0" fontId="42" fillId="0" borderId="32" xfId="0" applyFont="1" applyBorder="1" applyAlignment="1">
      <alignment horizontal="center" wrapText="1"/>
    </xf>
    <xf numFmtId="0" fontId="42" fillId="0" borderId="31" xfId="0" applyFont="1" applyBorder="1" applyAlignment="1">
      <alignment horizontal="left" wrapText="1"/>
    </xf>
    <xf numFmtId="0" fontId="42" fillId="0" borderId="0" xfId="0" applyFont="1" applyBorder="1" applyAlignment="1">
      <alignment horizontal="left" wrapText="1"/>
    </xf>
    <xf numFmtId="0" fontId="42" fillId="0" borderId="32" xfId="0" applyFont="1" applyBorder="1" applyAlignment="1">
      <alignment horizontal="left" wrapText="1"/>
    </xf>
    <xf numFmtId="0" fontId="41" fillId="0" borderId="31" xfId="0" applyFont="1" applyBorder="1" applyAlignment="1">
      <alignment horizontal="center"/>
    </xf>
    <xf numFmtId="0" fontId="41" fillId="0" borderId="0" xfId="0" applyFont="1" applyBorder="1" applyAlignment="1">
      <alignment horizontal="center"/>
    </xf>
    <xf numFmtId="0" fontId="41" fillId="0" borderId="32" xfId="0" applyFont="1" applyBorder="1" applyAlignment="1"/>
    <xf numFmtId="0" fontId="41" fillId="0" borderId="32" xfId="0" applyFont="1" applyBorder="1" applyAlignment="1">
      <alignment horizontal="center"/>
    </xf>
    <xf numFmtId="0" fontId="41" fillId="0" borderId="31" xfId="0" applyFont="1" applyBorder="1" applyAlignment="1">
      <alignment horizontal="center" wrapText="1"/>
    </xf>
    <xf numFmtId="0" fontId="41" fillId="0" borderId="0" xfId="0" applyFont="1" applyBorder="1" applyAlignment="1">
      <alignment horizontal="center" wrapText="1"/>
    </xf>
    <xf numFmtId="0" fontId="41" fillId="0" borderId="32" xfId="0" applyFont="1" applyBorder="1" applyAlignment="1">
      <alignment horizontal="center" wrapText="1"/>
    </xf>
    <xf numFmtId="0" fontId="41" fillId="0" borderId="33" xfId="0" applyFont="1" applyBorder="1" applyAlignment="1">
      <alignment horizontal="center"/>
    </xf>
    <xf numFmtId="0" fontId="41" fillId="0" borderId="34" xfId="0" applyFont="1" applyBorder="1" applyAlignment="1">
      <alignment horizontal="center"/>
    </xf>
    <xf numFmtId="0" fontId="41" fillId="0" borderId="35" xfId="0" applyFont="1" applyBorder="1" applyAlignment="1">
      <alignment horizontal="center"/>
    </xf>
    <xf numFmtId="0" fontId="42" fillId="0" borderId="36" xfId="0" applyFont="1" applyBorder="1" applyAlignment="1">
      <alignment horizontal="center" wrapText="1"/>
    </xf>
    <xf numFmtId="0" fontId="42" fillId="0" borderId="37" xfId="0" applyFont="1" applyBorder="1" applyAlignment="1">
      <alignment horizontal="center" wrapText="1"/>
    </xf>
    <xf numFmtId="0" fontId="42" fillId="0" borderId="38" xfId="0" applyFont="1" applyBorder="1" applyAlignment="1">
      <alignment horizontal="center" wrapText="1"/>
    </xf>
    <xf numFmtId="0" fontId="42" fillId="0" borderId="36" xfId="0" applyFont="1" applyBorder="1" applyAlignment="1">
      <alignment horizontal="left" wrapText="1"/>
    </xf>
    <xf numFmtId="0" fontId="42" fillId="0" borderId="37" xfId="0" applyFont="1" applyBorder="1" applyAlignment="1">
      <alignment horizontal="left" wrapText="1"/>
    </xf>
    <xf numFmtId="0" fontId="42" fillId="0" borderId="38" xfId="0" applyFont="1" applyBorder="1" applyAlignment="1">
      <alignment horizontal="left" wrapText="1"/>
    </xf>
    <xf numFmtId="0" fontId="41" fillId="0" borderId="36" xfId="0" applyFont="1" applyBorder="1" applyAlignment="1">
      <alignment horizontal="center"/>
    </xf>
    <xf numFmtId="0" fontId="41" fillId="0" borderId="37" xfId="0" applyFont="1" applyBorder="1" applyAlignment="1">
      <alignment horizontal="center"/>
    </xf>
    <xf numFmtId="0" fontId="41" fillId="0" borderId="38" xfId="0" applyFont="1" applyBorder="1" applyAlignment="1"/>
    <xf numFmtId="0" fontId="41" fillId="0" borderId="38" xfId="0" applyFont="1" applyBorder="1" applyAlignment="1">
      <alignment horizontal="center"/>
    </xf>
    <xf numFmtId="0" fontId="41" fillId="0" borderId="36" xfId="0" applyFont="1" applyBorder="1" applyAlignment="1">
      <alignment horizontal="center" wrapText="1"/>
    </xf>
    <xf numFmtId="0" fontId="41" fillId="0" borderId="37" xfId="0" applyFont="1" applyBorder="1" applyAlignment="1">
      <alignment horizontal="center" wrapText="1"/>
    </xf>
    <xf numFmtId="0" fontId="41" fillId="0" borderId="38" xfId="0" applyFont="1" applyBorder="1" applyAlignment="1">
      <alignment horizontal="center" wrapText="1"/>
    </xf>
    <xf numFmtId="0" fontId="46" fillId="0" borderId="0" xfId="0" applyFont="1" applyFill="1" applyAlignment="1" applyProtection="1">
      <alignment vertical="center"/>
    </xf>
    <xf numFmtId="0" fontId="20" fillId="0" borderId="0" xfId="0" applyFont="1" applyFill="1" applyAlignment="1" applyProtection="1">
      <alignment vertical="center"/>
    </xf>
    <xf numFmtId="0" fontId="0" fillId="0" borderId="0" xfId="0" applyAlignment="1" applyProtection="1">
      <alignment vertical="center"/>
      <protection locked="0"/>
    </xf>
    <xf numFmtId="0" fontId="3" fillId="2" borderId="0"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protection locked="0"/>
    </xf>
    <xf numFmtId="0" fontId="47" fillId="8" borderId="1" xfId="0" applyFont="1" applyFill="1" applyBorder="1" applyAlignment="1" applyProtection="1">
      <alignment horizontal="center" vertical="center" wrapText="1"/>
    </xf>
    <xf numFmtId="168" fontId="48" fillId="8" borderId="1" xfId="0" applyNumberFormat="1" applyFont="1" applyFill="1" applyBorder="1" applyAlignment="1" applyProtection="1">
      <alignment horizontal="center" vertical="center"/>
    </xf>
    <xf numFmtId="0" fontId="49" fillId="0" borderId="4" xfId="0" applyFont="1" applyFill="1" applyBorder="1" applyAlignment="1" applyProtection="1">
      <alignment horizontal="center" vertical="center" wrapText="1"/>
    </xf>
    <xf numFmtId="0" fontId="50" fillId="0" borderId="4" xfId="0" applyFont="1" applyFill="1" applyBorder="1" applyAlignment="1" applyProtection="1">
      <alignment horizontal="center" vertical="center" wrapText="1"/>
    </xf>
    <xf numFmtId="0" fontId="47" fillId="0" borderId="39" xfId="0" applyFont="1" applyFill="1" applyBorder="1" applyAlignment="1" applyProtection="1">
      <alignment horizontal="center" vertical="center" wrapText="1"/>
    </xf>
    <xf numFmtId="0" fontId="47" fillId="0" borderId="4" xfId="0" applyFont="1" applyFill="1" applyBorder="1" applyAlignment="1" applyProtection="1">
      <alignment horizontal="center" vertical="center" wrapText="1"/>
    </xf>
    <xf numFmtId="165" fontId="47" fillId="0" borderId="4" xfId="1" applyFont="1" applyFill="1" applyBorder="1" applyAlignment="1" applyProtection="1">
      <alignment horizontal="center" vertical="center" wrapText="1"/>
    </xf>
    <xf numFmtId="165" fontId="47" fillId="0" borderId="4" xfId="1" applyFont="1" applyFill="1" applyBorder="1" applyAlignment="1" applyProtection="1">
      <alignment horizontal="center" vertical="center" wrapText="1"/>
      <protection locked="0"/>
    </xf>
    <xf numFmtId="164" fontId="47" fillId="0" borderId="4" xfId="1" applyNumberFormat="1" applyFont="1" applyFill="1" applyBorder="1" applyAlignment="1" applyProtection="1">
      <alignment horizontal="center" vertical="center" wrapText="1"/>
    </xf>
    <xf numFmtId="169" fontId="47" fillId="0" borderId="4" xfId="1" applyNumberFormat="1" applyFont="1" applyFill="1" applyBorder="1" applyAlignment="1" applyProtection="1">
      <alignment horizontal="center" vertical="center" wrapText="1"/>
    </xf>
    <xf numFmtId="0" fontId="51" fillId="0" borderId="4" xfId="0" applyFont="1" applyFill="1" applyBorder="1" applyAlignment="1" applyProtection="1">
      <alignment horizontal="left" vertical="center" wrapText="1" indent="1"/>
      <protection locked="0"/>
    </xf>
    <xf numFmtId="0" fontId="51" fillId="4" borderId="4" xfId="0" applyFont="1" applyFill="1" applyBorder="1" applyAlignment="1" applyProtection="1">
      <alignment horizontal="left" vertical="center" wrapText="1" indent="1"/>
      <protection locked="0"/>
    </xf>
    <xf numFmtId="0" fontId="52" fillId="0" borderId="24" xfId="0" applyFont="1" applyFill="1" applyBorder="1" applyAlignment="1" applyProtection="1">
      <alignment vertical="center"/>
    </xf>
    <xf numFmtId="3" fontId="7" fillId="0" borderId="25" xfId="0" applyNumberFormat="1" applyFont="1" applyFill="1" applyBorder="1" applyAlignment="1" applyProtection="1">
      <alignment horizontal="center" vertical="center"/>
    </xf>
    <xf numFmtId="3" fontId="7" fillId="0" borderId="26" xfId="0" applyNumberFormat="1" applyFont="1" applyFill="1" applyBorder="1" applyAlignment="1" applyProtection="1">
      <alignment horizontal="center" vertical="center"/>
    </xf>
    <xf numFmtId="164" fontId="47" fillId="0" borderId="1" xfId="1" applyNumberFormat="1" applyFont="1" applyFill="1" applyBorder="1" applyAlignment="1" applyProtection="1">
      <alignment horizontal="center" vertical="center" wrapText="1"/>
      <protection locked="0"/>
    </xf>
    <xf numFmtId="0" fontId="0" fillId="8" borderId="0" xfId="0" applyFill="1" applyAlignment="1" applyProtection="1">
      <alignment vertical="center"/>
    </xf>
    <xf numFmtId="0" fontId="49" fillId="0" borderId="21" xfId="0" applyFont="1" applyFill="1" applyBorder="1" applyAlignment="1" applyProtection="1">
      <alignment horizontal="center" vertical="center" wrapText="1"/>
    </xf>
    <xf numFmtId="0" fontId="50" fillId="0" borderId="21" xfId="0" applyFont="1" applyFill="1" applyBorder="1" applyAlignment="1" applyProtection="1">
      <alignment horizontal="center" vertical="center" wrapText="1"/>
    </xf>
    <xf numFmtId="0" fontId="47" fillId="0" borderId="21" xfId="0" applyFont="1" applyFill="1" applyBorder="1" applyAlignment="1" applyProtection="1">
      <alignment horizontal="center" vertical="center" wrapText="1"/>
    </xf>
    <xf numFmtId="165" fontId="47" fillId="0" borderId="21" xfId="1" applyFont="1" applyFill="1" applyBorder="1" applyAlignment="1" applyProtection="1">
      <alignment horizontal="center" vertical="center" wrapText="1"/>
    </xf>
    <xf numFmtId="165" fontId="47" fillId="0" borderId="21" xfId="1" applyFont="1" applyFill="1" applyBorder="1" applyAlignment="1" applyProtection="1">
      <alignment horizontal="center" vertical="center" wrapText="1"/>
      <protection locked="0"/>
    </xf>
    <xf numFmtId="164" fontId="47" fillId="0" borderId="21" xfId="1" applyNumberFormat="1" applyFont="1" applyFill="1" applyBorder="1" applyAlignment="1" applyProtection="1">
      <alignment horizontal="center" vertical="center" wrapText="1"/>
    </xf>
    <xf numFmtId="169" fontId="47" fillId="0" borderId="21" xfId="1" applyNumberFormat="1" applyFont="1" applyFill="1" applyBorder="1" applyAlignment="1" applyProtection="1">
      <alignment horizontal="center" vertical="center" wrapText="1"/>
    </xf>
    <xf numFmtId="0" fontId="51" fillId="0" borderId="21" xfId="0" applyFont="1" applyFill="1" applyBorder="1" applyAlignment="1" applyProtection="1">
      <alignment horizontal="left" vertical="center" wrapText="1" indent="1"/>
      <protection locked="0"/>
    </xf>
    <xf numFmtId="0" fontId="51" fillId="4" borderId="21" xfId="0" applyFont="1" applyFill="1" applyBorder="1" applyAlignment="1" applyProtection="1">
      <alignment horizontal="left" vertical="center" wrapText="1" indent="1"/>
      <protection locked="0"/>
    </xf>
    <xf numFmtId="0" fontId="52" fillId="0" borderId="23" xfId="0" applyFont="1" applyFill="1" applyBorder="1" applyAlignment="1" applyProtection="1">
      <alignment vertical="center"/>
    </xf>
    <xf numFmtId="3" fontId="7" fillId="0" borderId="1" xfId="0" applyNumberFormat="1" applyFont="1" applyFill="1" applyBorder="1" applyAlignment="1" applyProtection="1">
      <alignment horizontal="center" vertical="center"/>
    </xf>
    <xf numFmtId="3" fontId="7" fillId="0" borderId="30" xfId="0" applyNumberFormat="1" applyFont="1" applyFill="1" applyBorder="1" applyAlignment="1" applyProtection="1">
      <alignment horizontal="center" vertical="center"/>
    </xf>
    <xf numFmtId="0" fontId="7" fillId="0" borderId="23" xfId="0" applyFont="1" applyFill="1" applyBorder="1" applyProtection="1"/>
    <xf numFmtId="0" fontId="53" fillId="0" borderId="23" xfId="0" applyFont="1" applyFill="1" applyBorder="1" applyProtection="1"/>
    <xf numFmtId="3" fontId="53" fillId="0" borderId="1" xfId="0" applyNumberFormat="1" applyFont="1" applyFill="1" applyBorder="1" applyAlignment="1" applyProtection="1">
      <alignment horizontal="center" vertical="center"/>
    </xf>
    <xf numFmtId="3" fontId="53" fillId="0" borderId="30" xfId="0" applyNumberFormat="1" applyFont="1" applyFill="1" applyBorder="1" applyAlignment="1" applyProtection="1">
      <alignment horizontal="center" vertical="center"/>
    </xf>
    <xf numFmtId="0" fontId="49" fillId="0" borderId="40" xfId="0" applyFont="1" applyFill="1" applyBorder="1" applyAlignment="1" applyProtection="1">
      <alignment horizontal="center" vertical="center" wrapText="1"/>
    </xf>
    <xf numFmtId="0" fontId="50" fillId="0" borderId="40" xfId="0" applyFont="1" applyFill="1" applyBorder="1" applyAlignment="1" applyProtection="1">
      <alignment horizontal="center" vertical="center" wrapText="1"/>
    </xf>
    <xf numFmtId="0" fontId="47" fillId="0" borderId="40" xfId="0" applyFont="1" applyFill="1" applyBorder="1" applyAlignment="1" applyProtection="1">
      <alignment horizontal="center" vertical="center" wrapText="1"/>
    </xf>
    <xf numFmtId="165" fontId="47" fillId="0" borderId="40" xfId="1" applyFont="1" applyFill="1" applyBorder="1" applyAlignment="1" applyProtection="1">
      <alignment horizontal="center" vertical="center" wrapText="1"/>
    </xf>
    <xf numFmtId="165" fontId="47" fillId="0" borderId="40" xfId="1" applyFont="1" applyFill="1" applyBorder="1" applyAlignment="1" applyProtection="1">
      <alignment horizontal="center" vertical="center" wrapText="1"/>
      <protection locked="0"/>
    </xf>
    <xf numFmtId="164" fontId="47" fillId="0" borderId="40" xfId="1" applyNumberFormat="1" applyFont="1" applyFill="1" applyBorder="1" applyAlignment="1" applyProtection="1">
      <alignment horizontal="center" vertical="center" wrapText="1"/>
    </xf>
    <xf numFmtId="169" fontId="47" fillId="0" borderId="40" xfId="1" applyNumberFormat="1" applyFont="1" applyFill="1" applyBorder="1" applyAlignment="1" applyProtection="1">
      <alignment horizontal="center" vertical="center" wrapText="1"/>
    </xf>
    <xf numFmtId="0" fontId="51" fillId="0" borderId="40" xfId="0" applyFont="1" applyFill="1" applyBorder="1" applyAlignment="1" applyProtection="1">
      <alignment horizontal="left" vertical="center" wrapText="1" indent="1"/>
      <protection locked="0"/>
    </xf>
    <xf numFmtId="0" fontId="51" fillId="4" borderId="40" xfId="0" applyFont="1" applyFill="1" applyBorder="1" applyAlignment="1" applyProtection="1">
      <alignment horizontal="left" vertical="center" wrapText="1" indent="1"/>
      <protection locked="0"/>
    </xf>
    <xf numFmtId="0" fontId="7" fillId="0" borderId="33" xfId="0" applyFont="1" applyFill="1" applyBorder="1" applyProtection="1"/>
    <xf numFmtId="3" fontId="7" fillId="0" borderId="34" xfId="0" applyNumberFormat="1" applyFont="1" applyFill="1" applyBorder="1" applyAlignment="1" applyProtection="1">
      <alignment horizontal="center" vertical="center"/>
    </xf>
    <xf numFmtId="3" fontId="7" fillId="0" borderId="35" xfId="0" applyNumberFormat="1" applyFont="1" applyFill="1" applyBorder="1" applyAlignment="1" applyProtection="1">
      <alignment horizontal="center" vertical="center"/>
    </xf>
    <xf numFmtId="0" fontId="47" fillId="0" borderId="4" xfId="0" applyNumberFormat="1" applyFont="1" applyFill="1" applyBorder="1" applyAlignment="1" applyProtection="1">
      <alignment horizontal="center" vertical="center" wrapText="1"/>
    </xf>
    <xf numFmtId="0" fontId="47" fillId="0" borderId="4" xfId="0" applyNumberFormat="1" applyFont="1" applyFill="1" applyBorder="1" applyAlignment="1" applyProtection="1">
      <alignment horizontal="center" vertical="center" wrapText="1"/>
      <protection locked="0"/>
    </xf>
    <xf numFmtId="0" fontId="47" fillId="0" borderId="21" xfId="0" applyNumberFormat="1" applyFont="1" applyFill="1" applyBorder="1" applyAlignment="1" applyProtection="1">
      <alignment horizontal="center" vertical="center" wrapText="1"/>
    </xf>
    <xf numFmtId="0" fontId="47" fillId="0" borderId="21" xfId="0" applyNumberFormat="1" applyFont="1" applyFill="1" applyBorder="1" applyAlignment="1" applyProtection="1">
      <alignment horizontal="center" vertical="center" wrapText="1"/>
      <protection locked="0"/>
    </xf>
    <xf numFmtId="0" fontId="47" fillId="0" borderId="40" xfId="0" applyNumberFormat="1" applyFont="1" applyFill="1" applyBorder="1" applyAlignment="1" applyProtection="1">
      <alignment horizontal="center" vertical="center" wrapText="1"/>
    </xf>
    <xf numFmtId="0" fontId="47" fillId="0" borderId="40" xfId="0" applyNumberFormat="1" applyFont="1" applyFill="1" applyBorder="1" applyAlignment="1" applyProtection="1">
      <alignment horizontal="center" vertical="center" wrapText="1"/>
      <protection locked="0"/>
    </xf>
    <xf numFmtId="0" fontId="10" fillId="2" borderId="0" xfId="0" applyFont="1" applyFill="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center" vertical="center"/>
    </xf>
    <xf numFmtId="164" fontId="3" fillId="2" borderId="1" xfId="0" applyNumberFormat="1" applyFont="1" applyFill="1" applyBorder="1" applyAlignment="1" applyProtection="1">
      <alignment vertical="center"/>
    </xf>
    <xf numFmtId="164" fontId="3" fillId="2" borderId="1" xfId="0" applyNumberFormat="1" applyFont="1" applyFill="1" applyBorder="1" applyAlignment="1" applyProtection="1">
      <alignment vertical="center"/>
      <protection locked="0"/>
    </xf>
    <xf numFmtId="170" fontId="1" fillId="0" borderId="0" xfId="1" applyNumberFormat="1" applyFont="1" applyProtection="1"/>
    <xf numFmtId="0" fontId="0" fillId="0" borderId="0" xfId="0" applyFill="1" applyAlignment="1" applyProtection="1">
      <alignment vertical="center"/>
      <protection locked="0"/>
    </xf>
    <xf numFmtId="164" fontId="0" fillId="0" borderId="0" xfId="0" applyNumberFormat="1" applyAlignment="1" applyProtection="1">
      <alignment vertical="center"/>
    </xf>
    <xf numFmtId="164" fontId="0" fillId="8" borderId="0" xfId="0" applyNumberFormat="1" applyFill="1" applyAlignment="1" applyProtection="1">
      <alignment vertical="center"/>
    </xf>
    <xf numFmtId="164" fontId="0" fillId="0" borderId="0" xfId="0" applyNumberFormat="1" applyFill="1" applyAlignment="1" applyProtection="1">
      <alignment vertical="center"/>
    </xf>
    <xf numFmtId="171" fontId="0" fillId="0" borderId="0" xfId="0" applyNumberFormat="1" applyAlignment="1" applyProtection="1">
      <alignment vertical="center"/>
    </xf>
    <xf numFmtId="1" fontId="0" fillId="0" borderId="0" xfId="0" applyNumberFormat="1" applyAlignment="1" applyProtection="1">
      <alignment vertical="center"/>
    </xf>
    <xf numFmtId="0" fontId="0" fillId="0" borderId="0" xfId="0" applyAlignment="1" applyProtection="1">
      <alignment vertical="center" wrapText="1"/>
    </xf>
    <xf numFmtId="172" fontId="0" fillId="0" borderId="0" xfId="0" applyNumberFormat="1" applyFill="1" applyAlignment="1" applyProtection="1">
      <alignment vertical="center"/>
    </xf>
    <xf numFmtId="173" fontId="0" fillId="0" borderId="0" xfId="0" applyNumberFormat="1" applyFill="1" applyAlignment="1" applyProtection="1">
      <alignment vertical="center"/>
    </xf>
    <xf numFmtId="2" fontId="0" fillId="0" borderId="0" xfId="0" applyNumberFormat="1" applyAlignment="1" applyProtection="1">
      <alignment vertical="center"/>
    </xf>
    <xf numFmtId="169" fontId="0" fillId="0" borderId="0" xfId="0" applyNumberFormat="1" applyAlignment="1" applyProtection="1">
      <alignment vertical="center"/>
    </xf>
    <xf numFmtId="165" fontId="1" fillId="0" borderId="0" xfId="1" applyFont="1" applyAlignment="1" applyProtection="1">
      <alignment vertical="center"/>
    </xf>
    <xf numFmtId="0" fontId="0" fillId="0" borderId="0" xfId="0" applyAlignment="1" applyProtection="1">
      <alignment horizontal="left" vertical="center"/>
    </xf>
    <xf numFmtId="174" fontId="0" fillId="0" borderId="0" xfId="0" applyNumberFormat="1" applyAlignment="1" applyProtection="1">
      <alignment vertical="center"/>
    </xf>
    <xf numFmtId="175" fontId="0" fillId="0" borderId="0" xfId="0" applyNumberFormat="1" applyAlignment="1" applyProtection="1">
      <alignment vertical="center"/>
    </xf>
    <xf numFmtId="176" fontId="1" fillId="9" borderId="41" xfId="1" applyNumberFormat="1" applyFont="1" applyFill="1" applyBorder="1" applyAlignment="1" applyProtection="1">
      <alignment vertical="center"/>
    </xf>
    <xf numFmtId="9" fontId="1" fillId="0" borderId="0" xfId="6" applyFont="1" applyAlignment="1" applyProtection="1">
      <alignment vertical="center"/>
    </xf>
    <xf numFmtId="176" fontId="1" fillId="0" borderId="0" xfId="1" applyNumberFormat="1" applyFont="1" applyAlignment="1" applyProtection="1">
      <alignment vertical="center"/>
    </xf>
    <xf numFmtId="176" fontId="0" fillId="9" borderId="41" xfId="0" applyNumberFormat="1" applyFill="1" applyBorder="1" applyAlignment="1" applyProtection="1">
      <alignment vertical="center"/>
    </xf>
    <xf numFmtId="0" fontId="41" fillId="0" borderId="28" xfId="0" applyFont="1" applyBorder="1" applyAlignment="1">
      <alignment wrapText="1"/>
    </xf>
    <xf numFmtId="0" fontId="41" fillId="0" borderId="0" xfId="0" applyFont="1" applyBorder="1" applyAlignment="1">
      <alignment wrapText="1"/>
    </xf>
    <xf numFmtId="0" fontId="41" fillId="0" borderId="37" xfId="0" applyFont="1" applyBorder="1" applyAlignment="1">
      <alignment wrapText="1"/>
    </xf>
    <xf numFmtId="0" fontId="5" fillId="0" borderId="0" xfId="0" applyFont="1" applyProtection="1"/>
    <xf numFmtId="0" fontId="7" fillId="0" borderId="0" xfId="0" applyFont="1" applyAlignment="1" applyProtection="1">
      <alignment vertical="center"/>
    </xf>
    <xf numFmtId="0" fontId="3" fillId="2" borderId="42" xfId="0" applyFont="1" applyFill="1" applyBorder="1" applyAlignment="1" applyProtection="1">
      <alignment horizontal="center" vertical="center" wrapText="1"/>
    </xf>
    <xf numFmtId="0" fontId="3" fillId="2" borderId="42" xfId="0" applyFont="1" applyFill="1" applyBorder="1" applyAlignment="1" applyProtection="1">
      <alignment horizontal="center" vertical="center" wrapText="1"/>
    </xf>
    <xf numFmtId="0" fontId="3" fillId="2" borderId="3" xfId="0" applyFont="1" applyFill="1" applyBorder="1" applyAlignment="1" applyProtection="1">
      <alignment vertical="center" wrapText="1"/>
    </xf>
    <xf numFmtId="3" fontId="3" fillId="2" borderId="9" xfId="0" applyNumberFormat="1" applyFont="1" applyFill="1" applyBorder="1" applyAlignment="1" applyProtection="1">
      <alignment horizontal="center" vertical="center" wrapText="1"/>
    </xf>
    <xf numFmtId="3" fontId="3" fillId="2" borderId="10" xfId="0" applyNumberFormat="1" applyFont="1" applyFill="1" applyBorder="1" applyAlignment="1" applyProtection="1">
      <alignment horizontal="center" vertical="center" wrapText="1"/>
    </xf>
    <xf numFmtId="3" fontId="3" fillId="2" borderId="11" xfId="0" applyNumberFormat="1" applyFont="1" applyFill="1" applyBorder="1" applyAlignment="1" applyProtection="1">
      <alignment horizontal="center" vertical="center" wrapText="1"/>
    </xf>
    <xf numFmtId="0" fontId="3" fillId="2" borderId="43" xfId="0" applyFont="1" applyFill="1" applyBorder="1" applyAlignment="1" applyProtection="1">
      <alignment horizontal="center" vertical="center" wrapText="1"/>
    </xf>
    <xf numFmtId="3" fontId="4" fillId="2" borderId="2" xfId="0" applyNumberFormat="1" applyFont="1" applyFill="1" applyBorder="1" applyAlignment="1" applyProtection="1">
      <alignment horizontal="center" vertical="center" wrapText="1"/>
    </xf>
    <xf numFmtId="177" fontId="47" fillId="3" borderId="1" xfId="0" applyNumberFormat="1" applyFont="1" applyFill="1" applyBorder="1" applyAlignment="1" applyProtection="1">
      <alignment horizontal="center" vertical="center"/>
    </xf>
    <xf numFmtId="0" fontId="47" fillId="3" borderId="1" xfId="0" applyFont="1" applyFill="1" applyBorder="1" applyAlignment="1" applyProtection="1">
      <alignment horizontal="center" vertical="center"/>
    </xf>
    <xf numFmtId="0" fontId="19" fillId="3" borderId="1" xfId="0" applyFont="1" applyFill="1" applyBorder="1" applyAlignment="1" applyProtection="1">
      <alignment horizontal="justify" vertical="center" wrapText="1"/>
    </xf>
    <xf numFmtId="0" fontId="54" fillId="3" borderId="1" xfId="0" applyFont="1" applyFill="1" applyBorder="1" applyAlignment="1">
      <alignment horizontal="justify" vertical="center" wrapText="1"/>
    </xf>
    <xf numFmtId="0" fontId="47" fillId="3" borderId="1" xfId="0" applyFont="1" applyFill="1" applyBorder="1" applyAlignment="1" applyProtection="1">
      <alignment horizontal="left" vertical="center" wrapText="1"/>
    </xf>
    <xf numFmtId="0" fontId="47" fillId="3" borderId="1" xfId="0" applyFont="1" applyFill="1" applyBorder="1" applyAlignment="1" applyProtection="1">
      <alignment horizontal="center" vertical="center" wrapText="1"/>
    </xf>
    <xf numFmtId="0" fontId="54" fillId="3" borderId="1" xfId="0" applyFont="1" applyFill="1" applyBorder="1" applyAlignment="1">
      <alignment horizontal="center" vertical="center" wrapText="1"/>
    </xf>
    <xf numFmtId="9" fontId="11" fillId="3" borderId="1" xfId="6" applyFont="1" applyFill="1" applyBorder="1" applyAlignment="1">
      <alignment horizontal="right" vertical="center" wrapText="1"/>
    </xf>
    <xf numFmtId="9" fontId="11" fillId="3" borderId="1" xfId="6" applyFont="1" applyFill="1" applyBorder="1" applyAlignment="1" applyProtection="1">
      <alignment horizontal="right" vertical="center" wrapText="1"/>
      <protection locked="0"/>
    </xf>
    <xf numFmtId="3" fontId="41" fillId="3" borderId="1" xfId="0" applyNumberFormat="1" applyFont="1" applyFill="1" applyBorder="1" applyAlignment="1">
      <alignment horizontal="center" vertical="center" wrapText="1"/>
    </xf>
    <xf numFmtId="3" fontId="47" fillId="3" borderId="1" xfId="0" applyNumberFormat="1" applyFont="1" applyFill="1" applyBorder="1" applyAlignment="1" applyProtection="1">
      <alignment horizontal="center" vertical="center"/>
      <protection locked="0"/>
    </xf>
    <xf numFmtId="176" fontId="55" fillId="3" borderId="1" xfId="1" applyNumberFormat="1" applyFont="1" applyFill="1" applyBorder="1" applyAlignment="1" applyProtection="1">
      <alignment horizontal="center" vertical="center" wrapText="1"/>
    </xf>
    <xf numFmtId="0" fontId="6" fillId="3" borderId="1" xfId="0" applyFont="1" applyFill="1" applyBorder="1" applyAlignment="1" applyProtection="1">
      <alignment horizontal="justify" vertical="top" wrapText="1"/>
      <protection locked="0"/>
    </xf>
    <xf numFmtId="166" fontId="47" fillId="3" borderId="1" xfId="6" applyNumberFormat="1" applyFont="1" applyFill="1" applyBorder="1" applyAlignment="1" applyProtection="1">
      <alignment horizontal="center" vertical="center"/>
      <protection locked="0"/>
    </xf>
    <xf numFmtId="0" fontId="47" fillId="3" borderId="1" xfId="0" applyFont="1" applyFill="1" applyBorder="1" applyAlignment="1" applyProtection="1">
      <alignment horizontal="center" vertical="center"/>
      <protection locked="0"/>
    </xf>
    <xf numFmtId="165" fontId="11" fillId="3" borderId="1" xfId="1" applyFont="1" applyFill="1" applyBorder="1" applyAlignment="1">
      <alignment horizontal="right" vertical="center" wrapText="1"/>
    </xf>
    <xf numFmtId="165" fontId="11" fillId="0" borderId="1" xfId="1" applyFont="1" applyFill="1" applyBorder="1" applyAlignment="1" applyProtection="1">
      <alignment horizontal="right" vertical="center" wrapText="1"/>
      <protection locked="0"/>
    </xf>
    <xf numFmtId="0" fontId="6" fillId="0" borderId="1" xfId="0" applyFont="1" applyFill="1" applyBorder="1" applyAlignment="1" applyProtection="1">
      <alignment horizontal="justify" vertical="top" wrapText="1"/>
      <protection locked="0"/>
    </xf>
    <xf numFmtId="0" fontId="6" fillId="4" borderId="1" xfId="0" applyFont="1" applyFill="1" applyBorder="1" applyAlignment="1" applyProtection="1">
      <alignment horizontal="justify" vertical="top" wrapText="1"/>
      <protection locked="0"/>
    </xf>
    <xf numFmtId="177" fontId="47" fillId="0" borderId="1" xfId="0" applyNumberFormat="1" applyFont="1" applyFill="1" applyBorder="1" applyAlignment="1" applyProtection="1">
      <alignment horizontal="center" vertical="center"/>
    </xf>
    <xf numFmtId="0" fontId="47" fillId="0" borderId="1" xfId="0" applyFont="1" applyFill="1" applyBorder="1" applyAlignment="1" applyProtection="1">
      <alignment horizontal="center" vertical="center"/>
    </xf>
    <xf numFmtId="0" fontId="54" fillId="0" borderId="1" xfId="0" applyFont="1" applyFill="1" applyBorder="1" applyAlignment="1">
      <alignment horizontal="justify" vertical="center" wrapText="1"/>
    </xf>
    <xf numFmtId="0" fontId="47" fillId="0" borderId="1" xfId="0" applyFont="1" applyFill="1" applyBorder="1" applyAlignment="1" applyProtection="1">
      <alignment horizontal="left" vertical="center" wrapText="1"/>
    </xf>
    <xf numFmtId="0" fontId="47" fillId="0" borderId="1" xfId="0" applyFont="1" applyFill="1" applyBorder="1" applyAlignment="1" applyProtection="1">
      <alignment horizontal="center" vertical="center" wrapText="1"/>
    </xf>
    <xf numFmtId="0" fontId="54" fillId="0" borderId="1" xfId="0" applyFont="1" applyFill="1" applyBorder="1" applyAlignment="1">
      <alignment horizontal="center" vertical="center" wrapText="1"/>
    </xf>
    <xf numFmtId="9" fontId="11" fillId="0" borderId="1" xfId="6" applyFont="1" applyFill="1" applyBorder="1" applyAlignment="1">
      <alignment horizontal="right" vertical="center" wrapText="1"/>
    </xf>
    <xf numFmtId="9" fontId="49" fillId="0" borderId="1" xfId="4" applyNumberFormat="1" applyFont="1" applyFill="1" applyBorder="1" applyAlignment="1" applyProtection="1">
      <alignment horizontal="center" vertical="center" wrapText="1"/>
      <protection locked="0"/>
    </xf>
    <xf numFmtId="3" fontId="41" fillId="0" borderId="1" xfId="0" applyNumberFormat="1" applyFont="1" applyFill="1" applyBorder="1" applyAlignment="1">
      <alignment horizontal="center" vertical="center" wrapText="1"/>
    </xf>
    <xf numFmtId="3" fontId="47" fillId="0" borderId="1" xfId="0" applyNumberFormat="1" applyFont="1" applyFill="1" applyBorder="1" applyAlignment="1" applyProtection="1">
      <alignment horizontal="center" vertical="center"/>
      <protection locked="0"/>
    </xf>
    <xf numFmtId="176" fontId="55" fillId="0" borderId="1" xfId="1" applyNumberFormat="1" applyFont="1" applyFill="1" applyBorder="1" applyAlignment="1" applyProtection="1">
      <alignment horizontal="center" vertical="center" wrapText="1"/>
    </xf>
    <xf numFmtId="0" fontId="51" fillId="0" borderId="1" xfId="0" applyFont="1" applyFill="1" applyBorder="1" applyAlignment="1" applyProtection="1">
      <alignment vertical="center"/>
      <protection locked="0"/>
    </xf>
    <xf numFmtId="166" fontId="47" fillId="0" borderId="1" xfId="6" applyNumberFormat="1" applyFont="1" applyFill="1" applyBorder="1" applyAlignment="1" applyProtection="1">
      <alignment horizontal="center" vertical="center"/>
      <protection locked="0"/>
    </xf>
    <xf numFmtId="0" fontId="47" fillId="0" borderId="1" xfId="0" applyFont="1" applyFill="1" applyBorder="1" applyAlignment="1" applyProtection="1">
      <alignment horizontal="center" vertical="center"/>
      <protection locked="0"/>
    </xf>
    <xf numFmtId="177" fontId="57" fillId="10" borderId="1" xfId="0" applyNumberFormat="1" applyFont="1" applyFill="1" applyBorder="1" applyAlignment="1" applyProtection="1">
      <alignment horizontal="center" vertical="center"/>
    </xf>
    <xf numFmtId="177" fontId="47" fillId="10" borderId="1" xfId="0" applyNumberFormat="1" applyFont="1" applyFill="1" applyBorder="1" applyAlignment="1" applyProtection="1">
      <alignment horizontal="center" vertical="center"/>
    </xf>
    <xf numFmtId="0" fontId="47" fillId="10" borderId="1" xfId="0" applyFont="1" applyFill="1" applyBorder="1" applyAlignment="1" applyProtection="1">
      <alignment horizontal="center" vertical="center"/>
    </xf>
    <xf numFmtId="0" fontId="47" fillId="10" borderId="1" xfId="0" applyFont="1" applyFill="1" applyBorder="1" applyAlignment="1" applyProtection="1">
      <alignment horizontal="left" vertical="center" wrapText="1"/>
    </xf>
    <xf numFmtId="0" fontId="0" fillId="10" borderId="0" xfId="0" applyFill="1" applyAlignment="1" applyProtection="1">
      <alignment vertical="center"/>
    </xf>
    <xf numFmtId="0" fontId="47" fillId="10" borderId="1" xfId="0" applyFont="1" applyFill="1" applyBorder="1" applyAlignment="1" applyProtection="1">
      <alignment horizontal="center" vertical="center"/>
      <protection locked="0"/>
    </xf>
    <xf numFmtId="176" fontId="0" fillId="10" borderId="1" xfId="0" applyNumberFormat="1" applyFill="1" applyBorder="1" applyAlignment="1" applyProtection="1">
      <alignment vertical="center"/>
    </xf>
    <xf numFmtId="176" fontId="0" fillId="10" borderId="0" xfId="0" applyNumberFormat="1" applyFill="1" applyAlignment="1" applyProtection="1">
      <alignment vertical="center"/>
    </xf>
    <xf numFmtId="0" fontId="51" fillId="10" borderId="1" xfId="0" applyFont="1" applyFill="1" applyBorder="1" applyAlignment="1" applyProtection="1">
      <alignment horizontal="center" vertical="center" wrapText="1"/>
    </xf>
    <xf numFmtId="0" fontId="51" fillId="10" borderId="1" xfId="0" applyFont="1" applyFill="1" applyBorder="1" applyAlignment="1" applyProtection="1">
      <alignment vertical="center"/>
    </xf>
    <xf numFmtId="3" fontId="47" fillId="10" borderId="1" xfId="0" applyNumberFormat="1" applyFont="1" applyFill="1" applyBorder="1" applyAlignment="1" applyProtection="1">
      <alignment horizontal="center" vertical="center"/>
    </xf>
    <xf numFmtId="166" fontId="47" fillId="10" borderId="1" xfId="6" applyNumberFormat="1" applyFont="1" applyFill="1" applyBorder="1" applyAlignment="1" applyProtection="1">
      <alignment horizontal="center" vertical="center"/>
    </xf>
    <xf numFmtId="177" fontId="57" fillId="3" borderId="1" xfId="0" applyNumberFormat="1" applyFont="1" applyFill="1" applyBorder="1" applyAlignment="1" applyProtection="1">
      <alignment horizontal="center" vertical="center"/>
    </xf>
    <xf numFmtId="0" fontId="25" fillId="3" borderId="1" xfId="0" applyFont="1" applyFill="1" applyBorder="1" applyAlignment="1" applyProtection="1">
      <alignment horizontal="justify" vertical="center" wrapText="1"/>
    </xf>
    <xf numFmtId="9" fontId="47" fillId="3" borderId="1" xfId="0" applyNumberFormat="1" applyFont="1" applyFill="1" applyBorder="1" applyAlignment="1" applyProtection="1">
      <alignment horizontal="center" vertical="center"/>
      <protection locked="0"/>
    </xf>
    <xf numFmtId="176" fontId="41" fillId="3" borderId="1" xfId="1" applyNumberFormat="1" applyFont="1" applyFill="1" applyBorder="1" applyAlignment="1">
      <alignment horizontal="center" vertical="center" wrapText="1"/>
    </xf>
    <xf numFmtId="0" fontId="58" fillId="3" borderId="1" xfId="0" applyFont="1" applyFill="1" applyBorder="1" applyAlignment="1" applyProtection="1">
      <alignment horizontal="justify" vertical="top" wrapText="1"/>
      <protection locked="0"/>
    </xf>
    <xf numFmtId="0" fontId="51" fillId="3" borderId="1" xfId="0" applyFont="1" applyFill="1" applyBorder="1" applyAlignment="1" applyProtection="1">
      <alignment vertical="center"/>
      <protection locked="0"/>
    </xf>
    <xf numFmtId="176" fontId="41" fillId="3" borderId="4" xfId="1" applyNumberFormat="1" applyFont="1" applyFill="1" applyBorder="1" applyAlignment="1">
      <alignment horizontal="center" vertical="center" wrapText="1"/>
    </xf>
    <xf numFmtId="0" fontId="56" fillId="3" borderId="1" xfId="0" applyFont="1" applyFill="1" applyBorder="1" applyAlignment="1" applyProtection="1">
      <alignment horizontal="justify" vertical="top" wrapText="1"/>
      <protection locked="0"/>
    </xf>
    <xf numFmtId="177" fontId="57" fillId="11" borderId="1" xfId="0" applyNumberFormat="1" applyFont="1" applyFill="1" applyBorder="1" applyAlignment="1" applyProtection="1">
      <alignment horizontal="center" vertical="center"/>
    </xf>
    <xf numFmtId="177" fontId="47" fillId="11" borderId="1" xfId="0" applyNumberFormat="1" applyFont="1" applyFill="1" applyBorder="1" applyAlignment="1" applyProtection="1">
      <alignment horizontal="center" vertical="center"/>
    </xf>
    <xf numFmtId="0" fontId="47" fillId="11" borderId="1" xfId="0" applyFont="1" applyFill="1" applyBorder="1" applyAlignment="1" applyProtection="1">
      <alignment horizontal="center" vertical="center"/>
    </xf>
    <xf numFmtId="0" fontId="47" fillId="11" borderId="1" xfId="0" applyFont="1" applyFill="1" applyBorder="1" applyAlignment="1" applyProtection="1">
      <alignment horizontal="left" vertical="center" wrapText="1"/>
    </xf>
    <xf numFmtId="165" fontId="47" fillId="11" borderId="1" xfId="1" applyFont="1" applyFill="1" applyBorder="1" applyAlignment="1" applyProtection="1">
      <alignment horizontal="center" vertical="center"/>
    </xf>
    <xf numFmtId="3" fontId="47" fillId="11" borderId="1" xfId="0" applyNumberFormat="1" applyFont="1" applyFill="1" applyBorder="1" applyAlignment="1" applyProtection="1">
      <alignment horizontal="center" vertical="center"/>
    </xf>
    <xf numFmtId="0" fontId="51" fillId="11" borderId="1" xfId="0" applyFont="1" applyFill="1" applyBorder="1" applyAlignment="1" applyProtection="1">
      <alignment horizontal="center" vertical="center" wrapText="1"/>
    </xf>
    <xf numFmtId="0" fontId="51" fillId="11" borderId="1" xfId="0" applyFont="1" applyFill="1" applyBorder="1" applyAlignment="1" applyProtection="1">
      <alignment vertical="center"/>
    </xf>
    <xf numFmtId="166" fontId="47" fillId="11" borderId="1" xfId="6" applyNumberFormat="1" applyFont="1" applyFill="1" applyBorder="1" applyAlignment="1" applyProtection="1">
      <alignment horizontal="center" vertical="center"/>
    </xf>
    <xf numFmtId="0" fontId="0" fillId="11" borderId="0" xfId="0" applyFill="1" applyAlignment="1" applyProtection="1">
      <alignment vertical="center"/>
    </xf>
    <xf numFmtId="177" fontId="57" fillId="0" borderId="0" xfId="0" applyNumberFormat="1" applyFont="1" applyFill="1" applyBorder="1" applyAlignment="1" applyProtection="1">
      <alignment horizontal="center" vertical="center"/>
    </xf>
    <xf numFmtId="0" fontId="3" fillId="12" borderId="1" xfId="0" applyFont="1" applyFill="1" applyBorder="1" applyAlignment="1" applyProtection="1">
      <alignment horizontal="center" vertical="center"/>
    </xf>
    <xf numFmtId="0" fontId="3" fillId="12" borderId="1" xfId="0" applyFont="1" applyFill="1" applyBorder="1" applyAlignment="1" applyProtection="1">
      <alignment horizontal="left" vertical="center" wrapText="1"/>
    </xf>
    <xf numFmtId="9" fontId="3" fillId="12" borderId="1" xfId="0" applyNumberFormat="1" applyFont="1" applyFill="1" applyBorder="1" applyAlignment="1" applyProtection="1">
      <alignment horizontal="center" vertical="center" wrapText="1"/>
    </xf>
    <xf numFmtId="9" fontId="59" fillId="12" borderId="1" xfId="0" applyNumberFormat="1" applyFont="1" applyFill="1" applyBorder="1" applyAlignment="1" applyProtection="1">
      <alignment horizontal="center" vertical="center" wrapText="1"/>
    </xf>
    <xf numFmtId="3" fontId="3" fillId="12" borderId="1" xfId="0" applyNumberFormat="1" applyFont="1" applyFill="1" applyBorder="1" applyAlignment="1" applyProtection="1">
      <alignment horizontal="center" vertical="center"/>
    </xf>
    <xf numFmtId="3" fontId="60" fillId="13" borderId="1" xfId="0" applyNumberFormat="1" applyFont="1" applyFill="1" applyBorder="1" applyAlignment="1" applyProtection="1">
      <alignment horizontal="center" vertical="center"/>
    </xf>
    <xf numFmtId="0" fontId="20" fillId="0" borderId="0" xfId="0" applyFont="1" applyAlignment="1" applyProtection="1">
      <alignment vertical="center"/>
    </xf>
    <xf numFmtId="176" fontId="1" fillId="0" borderId="0" xfId="1" applyNumberFormat="1" applyFont="1" applyFill="1" applyAlignment="1" applyProtection="1">
      <alignment vertical="center"/>
    </xf>
    <xf numFmtId="176" fontId="0" fillId="0" borderId="0" xfId="0" applyNumberFormat="1" applyFill="1" applyAlignment="1" applyProtection="1">
      <alignment vertical="center"/>
    </xf>
    <xf numFmtId="176" fontId="1" fillId="8" borderId="0" xfId="1" applyNumberFormat="1" applyFont="1" applyFill="1" applyAlignment="1" applyProtection="1">
      <alignment vertical="center"/>
    </xf>
    <xf numFmtId="176" fontId="0" fillId="8" borderId="0" xfId="0" applyNumberFormat="1" applyFill="1" applyAlignment="1" applyProtection="1">
      <alignment vertical="center"/>
    </xf>
    <xf numFmtId="178" fontId="0" fillId="0" borderId="0" xfId="0" applyNumberFormat="1" applyAlignment="1" applyProtection="1">
      <alignment vertical="center"/>
    </xf>
    <xf numFmtId="3" fontId="0" fillId="0" borderId="0" xfId="0" applyNumberFormat="1" applyAlignment="1" applyProtection="1">
      <alignment vertical="center"/>
    </xf>
    <xf numFmtId="0" fontId="0" fillId="0" borderId="0" xfId="0" applyBorder="1" applyAlignment="1" applyProtection="1">
      <alignment vertical="center"/>
    </xf>
    <xf numFmtId="176" fontId="0" fillId="0" borderId="0" xfId="0" applyNumberFormat="1" applyAlignment="1" applyProtection="1">
      <alignment vertical="center"/>
    </xf>
    <xf numFmtId="179" fontId="0" fillId="0" borderId="0" xfId="0" applyNumberFormat="1" applyAlignment="1" applyProtection="1">
      <alignment vertical="center"/>
    </xf>
    <xf numFmtId="176" fontId="0" fillId="0" borderId="0" xfId="1" applyNumberFormat="1" applyFont="1" applyAlignment="1" applyProtection="1">
      <alignment vertical="center"/>
    </xf>
    <xf numFmtId="0" fontId="51" fillId="0" borderId="0" xfId="0" applyFont="1" applyBorder="1" applyAlignment="1" applyProtection="1">
      <alignment wrapText="1"/>
    </xf>
    <xf numFmtId="0" fontId="51" fillId="0" borderId="0" xfId="0" applyFont="1" applyBorder="1" applyProtection="1"/>
  </cellXfs>
  <cellStyles count="8">
    <cellStyle name="Millares 5" xfId="1"/>
    <cellStyle name="Normal" xfId="0" builtinId="0"/>
    <cellStyle name="Normal 2" xfId="7"/>
    <cellStyle name="Normal_Actividades" xfId="2"/>
    <cellStyle name="Porcentaje 2" xfId="3"/>
    <cellStyle name="Porcentual 2" xfId="4"/>
    <cellStyle name="Porcentual 3" xfId="5"/>
    <cellStyle name="Porcentual 4" xfId="6"/>
  </cellStyles>
  <dxfs count="6">
    <dxf>
      <fill>
        <patternFill>
          <bgColor theme="1"/>
        </patternFill>
      </fill>
    </dxf>
    <dxf>
      <fill>
        <patternFill>
          <bgColor theme="1" tint="0.499984740745262"/>
        </patternFill>
      </fill>
    </dxf>
    <dxf>
      <font>
        <color theme="0"/>
      </font>
      <fill>
        <patternFill>
          <bgColor theme="5"/>
        </patternFill>
      </fill>
    </dxf>
    <dxf>
      <font>
        <color indexed="9"/>
      </font>
      <fill>
        <patternFill>
          <bgColor indexed="10"/>
        </patternFill>
      </fill>
    </dxf>
    <dxf>
      <font>
        <color theme="0"/>
      </font>
      <fill>
        <patternFill>
          <bgColor theme="5"/>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114300</xdr:colOff>
      <xdr:row>0</xdr:row>
      <xdr:rowOff>76200</xdr:rowOff>
    </xdr:from>
    <xdr:to>
      <xdr:col>19</xdr:col>
      <xdr:colOff>1152525</xdr:colOff>
      <xdr:row>7</xdr:row>
      <xdr:rowOff>66675</xdr:rowOff>
    </xdr:to>
    <xdr:pic>
      <xdr:nvPicPr>
        <xdr:cNvPr id="2" name="3 Imagen" descr="SIG.jpg"/>
        <xdr:cNvPicPr>
          <a:picLocks noChangeAspect="1"/>
        </xdr:cNvPicPr>
      </xdr:nvPicPr>
      <xdr:blipFill>
        <a:blip xmlns:r="http://schemas.openxmlformats.org/officeDocument/2006/relationships" r:embed="rId1" cstate="print"/>
        <a:srcRect/>
        <a:stretch>
          <a:fillRect/>
        </a:stretch>
      </xdr:blipFill>
      <xdr:spPr bwMode="auto">
        <a:xfrm>
          <a:off x="13296900" y="76200"/>
          <a:ext cx="1038225" cy="1057275"/>
        </a:xfrm>
        <a:prstGeom prst="rect">
          <a:avLst/>
        </a:prstGeom>
        <a:noFill/>
        <a:ln w="9525">
          <a:noFill/>
          <a:miter lim="800000"/>
          <a:headEnd/>
          <a:tailEnd/>
        </a:ln>
      </xdr:spPr>
    </xdr:pic>
    <xdr:clientData/>
  </xdr:twoCellAnchor>
  <xdr:twoCellAnchor editAs="oneCell">
    <xdr:from>
      <xdr:col>1</xdr:col>
      <xdr:colOff>0</xdr:colOff>
      <xdr:row>1</xdr:row>
      <xdr:rowOff>19050</xdr:rowOff>
    </xdr:from>
    <xdr:to>
      <xdr:col>8</xdr:col>
      <xdr:colOff>171450</xdr:colOff>
      <xdr:row>6</xdr:row>
      <xdr:rowOff>123825</xdr:rowOff>
    </xdr:to>
    <xdr:pic>
      <xdr:nvPicPr>
        <xdr:cNvPr id="3" name="2 Imagen" descr="Escudo Bogotá_sds_color.jpg"/>
        <xdr:cNvPicPr>
          <a:picLocks noChangeAspect="1"/>
        </xdr:cNvPicPr>
      </xdr:nvPicPr>
      <xdr:blipFill>
        <a:blip xmlns:r="http://schemas.openxmlformats.org/officeDocument/2006/relationships" r:embed="rId2" cstate="print"/>
        <a:srcRect/>
        <a:stretch>
          <a:fillRect/>
        </a:stretch>
      </xdr:blipFill>
      <xdr:spPr bwMode="auto">
        <a:xfrm>
          <a:off x="0" y="171450"/>
          <a:ext cx="790575" cy="866775"/>
        </a:xfrm>
        <a:prstGeom prst="rect">
          <a:avLst/>
        </a:prstGeom>
        <a:noFill/>
        <a:ln w="9525">
          <a:noFill/>
          <a:miter lim="800000"/>
          <a:headEnd/>
          <a:tailEnd/>
        </a:ln>
      </xdr:spPr>
    </xdr:pic>
    <xdr:clientData/>
  </xdr:twoCellAnchor>
  <xdr:twoCellAnchor editAs="oneCell">
    <xdr:from>
      <xdr:col>41</xdr:col>
      <xdr:colOff>171450</xdr:colOff>
      <xdr:row>1</xdr:row>
      <xdr:rowOff>114300</xdr:rowOff>
    </xdr:from>
    <xdr:to>
      <xdr:col>42</xdr:col>
      <xdr:colOff>333375</xdr:colOff>
      <xdr:row>8</xdr:row>
      <xdr:rowOff>66675</xdr:rowOff>
    </xdr:to>
    <xdr:pic>
      <xdr:nvPicPr>
        <xdr:cNvPr id="4" name="3 Imagen" descr="SIG.jpg"/>
        <xdr:cNvPicPr>
          <a:picLocks noChangeAspect="1"/>
        </xdr:cNvPicPr>
      </xdr:nvPicPr>
      <xdr:blipFill>
        <a:blip xmlns:r="http://schemas.openxmlformats.org/officeDocument/2006/relationships" r:embed="rId1" cstate="print"/>
        <a:srcRect/>
        <a:stretch>
          <a:fillRect/>
        </a:stretch>
      </xdr:blipFill>
      <xdr:spPr bwMode="auto">
        <a:xfrm>
          <a:off x="45462825" y="266700"/>
          <a:ext cx="876300" cy="1028700"/>
        </a:xfrm>
        <a:prstGeom prst="rect">
          <a:avLst/>
        </a:prstGeom>
        <a:noFill/>
        <a:ln w="9525">
          <a:noFill/>
          <a:miter lim="800000"/>
          <a:headEnd/>
          <a:tailEnd/>
        </a:ln>
      </xdr:spPr>
    </xdr:pic>
    <xdr:clientData/>
  </xdr:twoCellAnchor>
  <xdr:twoCellAnchor editAs="oneCell">
    <xdr:from>
      <xdr:col>22</xdr:col>
      <xdr:colOff>1047750</xdr:colOff>
      <xdr:row>0</xdr:row>
      <xdr:rowOff>123825</xdr:rowOff>
    </xdr:from>
    <xdr:to>
      <xdr:col>22</xdr:col>
      <xdr:colOff>2076450</xdr:colOff>
      <xdr:row>6</xdr:row>
      <xdr:rowOff>114300</xdr:rowOff>
    </xdr:to>
    <xdr:pic>
      <xdr:nvPicPr>
        <xdr:cNvPr id="5" name="6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17792700" y="123825"/>
          <a:ext cx="1028700" cy="904875"/>
        </a:xfrm>
        <a:prstGeom prst="rect">
          <a:avLst/>
        </a:prstGeom>
        <a:noFill/>
        <a:ln w="9525">
          <a:noFill/>
          <a:miter lim="800000"/>
          <a:headEnd/>
          <a:tailEnd/>
        </a:ln>
      </xdr:spPr>
    </xdr:pic>
    <xdr:clientData/>
  </xdr:twoCellAnchor>
  <xdr:twoCellAnchor editAs="oneCell">
    <xdr:from>
      <xdr:col>19</xdr:col>
      <xdr:colOff>114300</xdr:colOff>
      <xdr:row>0</xdr:row>
      <xdr:rowOff>76200</xdr:rowOff>
    </xdr:from>
    <xdr:to>
      <xdr:col>22</xdr:col>
      <xdr:colOff>1038225</xdr:colOff>
      <xdr:row>7</xdr:row>
      <xdr:rowOff>66675</xdr:rowOff>
    </xdr:to>
    <xdr:pic>
      <xdr:nvPicPr>
        <xdr:cNvPr id="6" name="3 Imagen" descr="SIG.jpg"/>
        <xdr:cNvPicPr>
          <a:picLocks noChangeAspect="1"/>
        </xdr:cNvPicPr>
      </xdr:nvPicPr>
      <xdr:blipFill>
        <a:blip xmlns:r="http://schemas.openxmlformats.org/officeDocument/2006/relationships" r:embed="rId1" cstate="print"/>
        <a:srcRect/>
        <a:stretch>
          <a:fillRect/>
        </a:stretch>
      </xdr:blipFill>
      <xdr:spPr bwMode="auto">
        <a:xfrm>
          <a:off x="13296900" y="76200"/>
          <a:ext cx="4486275" cy="1057275"/>
        </a:xfrm>
        <a:prstGeom prst="rect">
          <a:avLst/>
        </a:prstGeom>
        <a:noFill/>
        <a:ln w="9525">
          <a:noFill/>
          <a:miter lim="800000"/>
          <a:headEnd/>
          <a:tailEnd/>
        </a:ln>
      </xdr:spPr>
    </xdr:pic>
    <xdr:clientData/>
  </xdr:twoCellAnchor>
  <xdr:twoCellAnchor editAs="oneCell">
    <xdr:from>
      <xdr:col>22</xdr:col>
      <xdr:colOff>1047750</xdr:colOff>
      <xdr:row>0</xdr:row>
      <xdr:rowOff>123825</xdr:rowOff>
    </xdr:from>
    <xdr:to>
      <xdr:col>22</xdr:col>
      <xdr:colOff>2076450</xdr:colOff>
      <xdr:row>6</xdr:row>
      <xdr:rowOff>114300</xdr:rowOff>
    </xdr:to>
    <xdr:pic>
      <xdr:nvPicPr>
        <xdr:cNvPr id="7" name="6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17792700" y="123825"/>
          <a:ext cx="1028700" cy="9048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276225</xdr:colOff>
      <xdr:row>3</xdr:row>
      <xdr:rowOff>76200</xdr:rowOff>
    </xdr:from>
    <xdr:to>
      <xdr:col>14</xdr:col>
      <xdr:colOff>183696</xdr:colOff>
      <xdr:row>8</xdr:row>
      <xdr:rowOff>76200</xdr:rowOff>
    </xdr:to>
    <xdr:pic>
      <xdr:nvPicPr>
        <xdr:cNvPr id="2" name="3 Imagen" descr="SIG.jpg"/>
        <xdr:cNvPicPr>
          <a:picLocks noChangeAspect="1"/>
        </xdr:cNvPicPr>
      </xdr:nvPicPr>
      <xdr:blipFill>
        <a:blip xmlns:r="http://schemas.openxmlformats.org/officeDocument/2006/relationships" r:embed="rId1" cstate="print"/>
        <a:srcRect/>
        <a:stretch>
          <a:fillRect/>
        </a:stretch>
      </xdr:blipFill>
      <xdr:spPr bwMode="auto">
        <a:xfrm>
          <a:off x="12534900" y="533400"/>
          <a:ext cx="993321" cy="771525"/>
        </a:xfrm>
        <a:prstGeom prst="rect">
          <a:avLst/>
        </a:prstGeom>
        <a:noFill/>
        <a:ln w="9525">
          <a:noFill/>
          <a:miter lim="800000"/>
          <a:headEnd/>
          <a:tailEnd/>
        </a:ln>
      </xdr:spPr>
    </xdr:pic>
    <xdr:clientData/>
  </xdr:twoCellAnchor>
  <xdr:twoCellAnchor editAs="oneCell">
    <xdr:from>
      <xdr:col>0</xdr:col>
      <xdr:colOff>495300</xdr:colOff>
      <xdr:row>1</xdr:row>
      <xdr:rowOff>38100</xdr:rowOff>
    </xdr:from>
    <xdr:to>
      <xdr:col>2</xdr:col>
      <xdr:colOff>238125</xdr:colOff>
      <xdr:row>7</xdr:row>
      <xdr:rowOff>57150</xdr:rowOff>
    </xdr:to>
    <xdr:pic>
      <xdr:nvPicPr>
        <xdr:cNvPr id="3" name="10 Imagen" descr="Escudo Bogotá_sds_color.jpg"/>
        <xdr:cNvPicPr>
          <a:picLocks noChangeAspect="1"/>
        </xdr:cNvPicPr>
      </xdr:nvPicPr>
      <xdr:blipFill>
        <a:blip xmlns:r="http://schemas.openxmlformats.org/officeDocument/2006/relationships" r:embed="rId2" cstate="print"/>
        <a:srcRect/>
        <a:stretch>
          <a:fillRect/>
        </a:stretch>
      </xdr:blipFill>
      <xdr:spPr bwMode="auto">
        <a:xfrm>
          <a:off x="495300" y="190500"/>
          <a:ext cx="809625" cy="933450"/>
        </a:xfrm>
        <a:prstGeom prst="rect">
          <a:avLst/>
        </a:prstGeom>
        <a:noFill/>
        <a:ln w="9525">
          <a:noFill/>
          <a:miter lim="800000"/>
          <a:headEnd/>
          <a:tailEnd/>
        </a:ln>
      </xdr:spPr>
    </xdr:pic>
    <xdr:clientData/>
  </xdr:twoCellAnchor>
  <xdr:twoCellAnchor editAs="oneCell">
    <xdr:from>
      <xdr:col>48</xdr:col>
      <xdr:colOff>847725</xdr:colOff>
      <xdr:row>1</xdr:row>
      <xdr:rowOff>9525</xdr:rowOff>
    </xdr:from>
    <xdr:to>
      <xdr:col>48</xdr:col>
      <xdr:colOff>0</xdr:colOff>
      <xdr:row>7</xdr:row>
      <xdr:rowOff>114300</xdr:rowOff>
    </xdr:to>
    <xdr:pic>
      <xdr:nvPicPr>
        <xdr:cNvPr id="4" name="3 Imagen" descr="SIG.jpg"/>
        <xdr:cNvPicPr>
          <a:picLocks noChangeAspect="1"/>
        </xdr:cNvPicPr>
      </xdr:nvPicPr>
      <xdr:blipFill>
        <a:blip xmlns:r="http://schemas.openxmlformats.org/officeDocument/2006/relationships" r:embed="rId1"/>
        <a:srcRect/>
        <a:stretch>
          <a:fillRect/>
        </a:stretch>
      </xdr:blipFill>
      <xdr:spPr bwMode="auto">
        <a:xfrm>
          <a:off x="50682525" y="161925"/>
          <a:ext cx="0" cy="1019175"/>
        </a:xfrm>
        <a:prstGeom prst="rect">
          <a:avLst/>
        </a:prstGeom>
        <a:noFill/>
        <a:ln w="9525">
          <a:noFill/>
          <a:miter lim="800000"/>
          <a:headEnd/>
          <a:tailEnd/>
        </a:ln>
      </xdr:spPr>
    </xdr:pic>
    <xdr:clientData/>
  </xdr:twoCellAnchor>
  <xdr:twoCellAnchor editAs="oneCell">
    <xdr:from>
      <xdr:col>15</xdr:col>
      <xdr:colOff>495300</xdr:colOff>
      <xdr:row>1</xdr:row>
      <xdr:rowOff>180975</xdr:rowOff>
    </xdr:from>
    <xdr:to>
      <xdr:col>16</xdr:col>
      <xdr:colOff>438150</xdr:colOff>
      <xdr:row>8</xdr:row>
      <xdr:rowOff>57150</xdr:rowOff>
    </xdr:to>
    <xdr:pic>
      <xdr:nvPicPr>
        <xdr:cNvPr id="5" name="12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15106650" y="304800"/>
          <a:ext cx="923925" cy="981075"/>
        </a:xfrm>
        <a:prstGeom prst="rect">
          <a:avLst/>
        </a:prstGeom>
        <a:noFill/>
        <a:ln w="9525">
          <a:noFill/>
          <a:miter lim="800000"/>
          <a:headEnd/>
          <a:tailEnd/>
        </a:ln>
      </xdr:spPr>
    </xdr:pic>
    <xdr:clientData/>
  </xdr:twoCellAnchor>
  <xdr:twoCellAnchor editAs="oneCell">
    <xdr:from>
      <xdr:col>31</xdr:col>
      <xdr:colOff>438150</xdr:colOff>
      <xdr:row>2</xdr:row>
      <xdr:rowOff>104775</xdr:rowOff>
    </xdr:from>
    <xdr:to>
      <xdr:col>32</xdr:col>
      <xdr:colOff>752475</xdr:colOff>
      <xdr:row>7</xdr:row>
      <xdr:rowOff>104775</xdr:rowOff>
    </xdr:to>
    <xdr:pic>
      <xdr:nvPicPr>
        <xdr:cNvPr id="6" name="3 Imagen" descr="SIG.jpg"/>
        <xdr:cNvPicPr>
          <a:picLocks noChangeAspect="1"/>
        </xdr:cNvPicPr>
      </xdr:nvPicPr>
      <xdr:blipFill>
        <a:blip xmlns:r="http://schemas.openxmlformats.org/officeDocument/2006/relationships" r:embed="rId1" cstate="print"/>
        <a:srcRect/>
        <a:stretch>
          <a:fillRect/>
        </a:stretch>
      </xdr:blipFill>
      <xdr:spPr bwMode="auto">
        <a:xfrm>
          <a:off x="35994975" y="409575"/>
          <a:ext cx="962025" cy="762000"/>
        </a:xfrm>
        <a:prstGeom prst="rect">
          <a:avLst/>
        </a:prstGeom>
        <a:noFill/>
        <a:ln w="9525">
          <a:noFill/>
          <a:miter lim="800000"/>
          <a:headEnd/>
          <a:tailEnd/>
        </a:ln>
      </xdr:spPr>
    </xdr:pic>
    <xdr:clientData/>
  </xdr:twoCellAnchor>
  <xdr:twoCellAnchor editAs="oneCell">
    <xdr:from>
      <xdr:col>33</xdr:col>
      <xdr:colOff>809625</xdr:colOff>
      <xdr:row>1</xdr:row>
      <xdr:rowOff>76200</xdr:rowOff>
    </xdr:from>
    <xdr:to>
      <xdr:col>35</xdr:col>
      <xdr:colOff>57150</xdr:colOff>
      <xdr:row>7</xdr:row>
      <xdr:rowOff>142875</xdr:rowOff>
    </xdr:to>
    <xdr:pic>
      <xdr:nvPicPr>
        <xdr:cNvPr id="7" name="15 Imagen" descr="Escudo Bogotá_sds_color.jpg"/>
        <xdr:cNvPicPr>
          <a:picLocks noChangeAspect="1"/>
        </xdr:cNvPicPr>
      </xdr:nvPicPr>
      <xdr:blipFill>
        <a:blip xmlns:r="http://schemas.openxmlformats.org/officeDocument/2006/relationships" r:embed="rId3" cstate="print"/>
        <a:srcRect/>
        <a:stretch>
          <a:fillRect/>
        </a:stretch>
      </xdr:blipFill>
      <xdr:spPr bwMode="auto">
        <a:xfrm>
          <a:off x="38061900" y="228600"/>
          <a:ext cx="942975" cy="9810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1.%20Direccion%20Planeacion%20y%20Sistemas\SEGUIMIENTO%20PROYECTOS%202015\SEGUIMIENTO%20JUNIO%202015\Seguimiento%20948%20junio%202015%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sers\mmmadrid\AppData\Local\Microsoft\Windows\Temporary%20Internet%20Files\Content.Outlook\SHOKXKKR\EJECUCIONES%20OCTUBRE%2031%202014%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as"/>
      <sheetName val="Actividades"/>
      <sheetName val="99-METROPOLITANO"/>
    </sheetNames>
    <sheetDataSet>
      <sheetData sheetId="0"/>
      <sheetData sheetId="1"/>
      <sheetData sheetId="2">
        <row r="14">
          <cell r="N14">
            <v>847968000</v>
          </cell>
          <cell r="O14">
            <v>847968000</v>
          </cell>
          <cell r="P14">
            <v>652079739</v>
          </cell>
          <cell r="Q14">
            <v>120446233</v>
          </cell>
          <cell r="R14">
            <v>159229963</v>
          </cell>
          <cell r="S14">
            <v>97802421</v>
          </cell>
        </row>
        <row r="30">
          <cell r="N30">
            <v>230000000</v>
          </cell>
          <cell r="O30">
            <v>230000000</v>
          </cell>
          <cell r="P30">
            <v>0</v>
          </cell>
          <cell r="Q30">
            <v>0</v>
          </cell>
          <cell r="R30">
            <v>165144824</v>
          </cell>
          <cell r="S30">
            <v>43567280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GASTOS VIGENCIA"/>
      <sheetName val="FUENTES VIGENCIA"/>
      <sheetName val="RESERVAS GASTOS"/>
    </sheetNames>
    <sheetDataSet>
      <sheetData sheetId="0">
        <row r="1079">
          <cell r="E1079">
            <v>1376000000</v>
          </cell>
          <cell r="J1079">
            <v>706735657</v>
          </cell>
          <cell r="L1079">
            <v>457025681</v>
          </cell>
          <cell r="O1079">
            <v>245261333</v>
          </cell>
        </row>
      </sheetData>
      <sheetData sheetId="1"/>
      <sheetData sheetId="2">
        <row r="577">
          <cell r="H577">
            <v>462429600</v>
          </cell>
          <cell r="J577">
            <v>323590388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C000"/>
  </sheetPr>
  <dimension ref="A1:BW324"/>
  <sheetViews>
    <sheetView showGridLines="0" topLeftCell="H10" zoomScaleNormal="100" workbookViewId="0">
      <selection activeCell="D14" sqref="D14"/>
    </sheetView>
  </sheetViews>
  <sheetFormatPr baseColWidth="10" defaultColWidth="11.42578125" defaultRowHeight="15"/>
  <cols>
    <col min="1" max="1" width="8.28515625" style="4" hidden="1" customWidth="1"/>
    <col min="2" max="2" width="6.140625" style="4" hidden="1" customWidth="1"/>
    <col min="3" max="3" width="6.5703125" style="4" hidden="1" customWidth="1"/>
    <col min="4" max="4" width="5.5703125" style="4" hidden="1" customWidth="1"/>
    <col min="5" max="5" width="6.7109375" style="4" hidden="1" customWidth="1"/>
    <col min="6" max="6" width="7" style="4" hidden="1" customWidth="1"/>
    <col min="7" max="7" width="13" style="4" hidden="1" customWidth="1"/>
    <col min="8" max="8" width="9.28515625" style="5" customWidth="1"/>
    <col min="9" max="9" width="40.7109375" style="10" customWidth="1"/>
    <col min="10" max="12" width="7.5703125" style="5" customWidth="1"/>
    <col min="13" max="13" width="16.5703125" style="5" customWidth="1"/>
    <col min="14" max="14" width="14.42578125" style="5" customWidth="1"/>
    <col min="15" max="15" width="11.7109375" style="5" customWidth="1"/>
    <col min="16" max="16" width="12.5703125" style="5" customWidth="1"/>
    <col min="17" max="17" width="23.5703125" style="4" customWidth="1"/>
    <col min="18" max="18" width="24.28515625" style="4" customWidth="1"/>
    <col min="19" max="19" width="21.85546875" style="4" customWidth="1"/>
    <col min="20" max="20" width="19.7109375" style="4" customWidth="1"/>
    <col min="21" max="22" width="16.85546875" style="4" customWidth="1"/>
    <col min="23" max="27" width="50.7109375" style="4" customWidth="1"/>
    <col min="28" max="28" width="35.28515625" style="4" customWidth="1"/>
    <col min="29" max="44" width="10.7109375" style="4" customWidth="1"/>
    <col min="45" max="48" width="11.42578125" style="4"/>
    <col min="49" max="50" width="14.85546875" style="226" customWidth="1"/>
    <col min="51" max="51" width="14.42578125" style="226" customWidth="1"/>
    <col min="52" max="52" width="18" style="226" customWidth="1"/>
    <col min="53" max="54" width="14" style="226" customWidth="1"/>
    <col min="55" max="57" width="11.42578125" style="4"/>
    <col min="58" max="75" width="11.42578125" style="5"/>
    <col min="76" max="16384" width="11.42578125" style="4"/>
  </cols>
  <sheetData>
    <row r="1" spans="1:75" s="191" customFormat="1" ht="12">
      <c r="A1" s="175"/>
      <c r="B1" s="176"/>
      <c r="C1" s="176"/>
      <c r="D1" s="177"/>
      <c r="E1" s="178" t="s">
        <v>90</v>
      </c>
      <c r="F1" s="179"/>
      <c r="G1" s="179"/>
      <c r="H1" s="179"/>
      <c r="I1" s="179"/>
      <c r="J1" s="179"/>
      <c r="K1" s="179"/>
      <c r="L1" s="179"/>
      <c r="M1" s="179"/>
      <c r="N1" s="180"/>
      <c r="O1" s="181" t="s">
        <v>91</v>
      </c>
      <c r="P1" s="182"/>
      <c r="Q1" s="182"/>
      <c r="R1" s="183"/>
      <c r="S1" s="184"/>
      <c r="T1" s="185"/>
      <c r="U1" s="185"/>
      <c r="V1" s="186"/>
      <c r="W1" s="184"/>
      <c r="X1" s="185"/>
      <c r="Y1" s="187"/>
      <c r="Z1" s="188" t="s">
        <v>92</v>
      </c>
      <c r="AA1" s="189"/>
      <c r="AB1" s="189"/>
      <c r="AC1" s="189"/>
      <c r="AD1" s="189"/>
      <c r="AE1" s="189"/>
      <c r="AF1" s="189"/>
      <c r="AG1" s="189"/>
      <c r="AH1" s="189"/>
      <c r="AI1" s="189"/>
      <c r="AJ1" s="190"/>
      <c r="AK1" s="181" t="s">
        <v>91</v>
      </c>
      <c r="AL1" s="182"/>
      <c r="AM1" s="182"/>
      <c r="AN1" s="183"/>
      <c r="AO1" s="184"/>
      <c r="AP1" s="185"/>
      <c r="AQ1" s="185"/>
      <c r="AR1" s="186"/>
    </row>
    <row r="2" spans="1:75" s="191" customFormat="1" ht="12">
      <c r="A2" s="192"/>
      <c r="B2" s="193"/>
      <c r="C2" s="193"/>
      <c r="D2" s="194"/>
      <c r="E2" s="195"/>
      <c r="F2" s="196"/>
      <c r="G2" s="196"/>
      <c r="H2" s="196"/>
      <c r="I2" s="196"/>
      <c r="J2" s="196"/>
      <c r="K2" s="196"/>
      <c r="L2" s="196"/>
      <c r="M2" s="196"/>
      <c r="N2" s="197"/>
      <c r="O2" s="198"/>
      <c r="P2" s="199"/>
      <c r="Q2" s="199"/>
      <c r="R2" s="200"/>
      <c r="S2" s="201"/>
      <c r="T2" s="202"/>
      <c r="U2" s="202"/>
      <c r="V2" s="203"/>
      <c r="W2" s="201"/>
      <c r="X2" s="202"/>
      <c r="Y2" s="204"/>
      <c r="Z2" s="205"/>
      <c r="AA2" s="206"/>
      <c r="AB2" s="206"/>
      <c r="AC2" s="206"/>
      <c r="AD2" s="206"/>
      <c r="AE2" s="206"/>
      <c r="AF2" s="206"/>
      <c r="AG2" s="206"/>
      <c r="AH2" s="206"/>
      <c r="AI2" s="206"/>
      <c r="AJ2" s="207"/>
      <c r="AK2" s="198"/>
      <c r="AL2" s="199"/>
      <c r="AM2" s="199"/>
      <c r="AN2" s="200"/>
      <c r="AO2" s="201"/>
      <c r="AP2" s="202"/>
      <c r="AQ2" s="202"/>
      <c r="AR2" s="203"/>
    </row>
    <row r="3" spans="1:75" s="191" customFormat="1" ht="12">
      <c r="A3" s="192"/>
      <c r="B3" s="193"/>
      <c r="C3" s="193"/>
      <c r="D3" s="194"/>
      <c r="E3" s="195"/>
      <c r="F3" s="196"/>
      <c r="G3" s="196"/>
      <c r="H3" s="196"/>
      <c r="I3" s="196"/>
      <c r="J3" s="196"/>
      <c r="K3" s="196"/>
      <c r="L3" s="196"/>
      <c r="M3" s="196"/>
      <c r="N3" s="197"/>
      <c r="O3" s="198"/>
      <c r="P3" s="199"/>
      <c r="Q3" s="199"/>
      <c r="R3" s="200"/>
      <c r="S3" s="201"/>
      <c r="T3" s="202"/>
      <c r="U3" s="202"/>
      <c r="V3" s="203"/>
      <c r="W3" s="201"/>
      <c r="X3" s="202"/>
      <c r="Y3" s="204"/>
      <c r="Z3" s="205"/>
      <c r="AA3" s="206"/>
      <c r="AB3" s="206"/>
      <c r="AC3" s="206"/>
      <c r="AD3" s="206"/>
      <c r="AE3" s="206"/>
      <c r="AF3" s="206"/>
      <c r="AG3" s="206"/>
      <c r="AH3" s="206"/>
      <c r="AI3" s="206"/>
      <c r="AJ3" s="207"/>
      <c r="AK3" s="198"/>
      <c r="AL3" s="199"/>
      <c r="AM3" s="199"/>
      <c r="AN3" s="200"/>
      <c r="AO3" s="201"/>
      <c r="AP3" s="202"/>
      <c r="AQ3" s="202"/>
      <c r="AR3" s="203"/>
    </row>
    <row r="4" spans="1:75" s="191" customFormat="1" ht="12">
      <c r="A4" s="192"/>
      <c r="B4" s="193"/>
      <c r="C4" s="193"/>
      <c r="D4" s="194"/>
      <c r="E4" s="195"/>
      <c r="F4" s="196"/>
      <c r="G4" s="196"/>
      <c r="H4" s="196"/>
      <c r="I4" s="196"/>
      <c r="J4" s="196"/>
      <c r="K4" s="196"/>
      <c r="L4" s="196"/>
      <c r="M4" s="196"/>
      <c r="N4" s="197"/>
      <c r="O4" s="198"/>
      <c r="P4" s="199"/>
      <c r="Q4" s="199"/>
      <c r="R4" s="200"/>
      <c r="S4" s="201"/>
      <c r="T4" s="202"/>
      <c r="U4" s="202"/>
      <c r="V4" s="203"/>
      <c r="W4" s="201"/>
      <c r="X4" s="202"/>
      <c r="Y4" s="204"/>
      <c r="Z4" s="205"/>
      <c r="AA4" s="206"/>
      <c r="AB4" s="206"/>
      <c r="AC4" s="206"/>
      <c r="AD4" s="206"/>
      <c r="AE4" s="206"/>
      <c r="AF4" s="206"/>
      <c r="AG4" s="206"/>
      <c r="AH4" s="206"/>
      <c r="AI4" s="206"/>
      <c r="AJ4" s="207"/>
      <c r="AK4" s="198"/>
      <c r="AL4" s="199"/>
      <c r="AM4" s="199"/>
      <c r="AN4" s="200"/>
      <c r="AO4" s="201"/>
      <c r="AP4" s="202"/>
      <c r="AQ4" s="202"/>
      <c r="AR4" s="203"/>
    </row>
    <row r="5" spans="1:75" s="191" customFormat="1" ht="12">
      <c r="A5" s="192"/>
      <c r="B5" s="193"/>
      <c r="C5" s="193"/>
      <c r="D5" s="194"/>
      <c r="E5" s="195"/>
      <c r="F5" s="196"/>
      <c r="G5" s="196"/>
      <c r="H5" s="196"/>
      <c r="I5" s="196"/>
      <c r="J5" s="196"/>
      <c r="K5" s="196"/>
      <c r="L5" s="196"/>
      <c r="M5" s="196"/>
      <c r="N5" s="197"/>
      <c r="O5" s="198"/>
      <c r="P5" s="199"/>
      <c r="Q5" s="199"/>
      <c r="R5" s="200"/>
      <c r="S5" s="201"/>
      <c r="T5" s="202"/>
      <c r="U5" s="202"/>
      <c r="V5" s="203"/>
      <c r="W5" s="201"/>
      <c r="X5" s="202"/>
      <c r="Y5" s="204"/>
      <c r="Z5" s="205"/>
      <c r="AA5" s="206"/>
      <c r="AB5" s="206"/>
      <c r="AC5" s="206"/>
      <c r="AD5" s="206"/>
      <c r="AE5" s="206"/>
      <c r="AF5" s="206"/>
      <c r="AG5" s="206"/>
      <c r="AH5" s="206"/>
      <c r="AI5" s="206"/>
      <c r="AJ5" s="207"/>
      <c r="AK5" s="198"/>
      <c r="AL5" s="199"/>
      <c r="AM5" s="199"/>
      <c r="AN5" s="200"/>
      <c r="AO5" s="201"/>
      <c r="AP5" s="202"/>
      <c r="AQ5" s="202"/>
      <c r="AR5" s="203"/>
    </row>
    <row r="6" spans="1:75" s="191" customFormat="1" ht="12">
      <c r="A6" s="192"/>
      <c r="B6" s="193"/>
      <c r="C6" s="193"/>
      <c r="D6" s="194"/>
      <c r="E6" s="195"/>
      <c r="F6" s="196"/>
      <c r="G6" s="196"/>
      <c r="H6" s="196"/>
      <c r="I6" s="196"/>
      <c r="J6" s="196"/>
      <c r="K6" s="196"/>
      <c r="L6" s="196"/>
      <c r="M6" s="196"/>
      <c r="N6" s="197"/>
      <c r="O6" s="198"/>
      <c r="P6" s="199"/>
      <c r="Q6" s="199"/>
      <c r="R6" s="200"/>
      <c r="S6" s="201"/>
      <c r="T6" s="202"/>
      <c r="U6" s="202"/>
      <c r="V6" s="203"/>
      <c r="W6" s="201"/>
      <c r="X6" s="202"/>
      <c r="Y6" s="204"/>
      <c r="Z6" s="205"/>
      <c r="AA6" s="206"/>
      <c r="AB6" s="206"/>
      <c r="AC6" s="206"/>
      <c r="AD6" s="206"/>
      <c r="AE6" s="206"/>
      <c r="AF6" s="206"/>
      <c r="AG6" s="206"/>
      <c r="AH6" s="206"/>
      <c r="AI6" s="206"/>
      <c r="AJ6" s="207"/>
      <c r="AK6" s="198"/>
      <c r="AL6" s="199"/>
      <c r="AM6" s="199"/>
      <c r="AN6" s="200"/>
      <c r="AO6" s="201"/>
      <c r="AP6" s="202"/>
      <c r="AQ6" s="202"/>
      <c r="AR6" s="203"/>
    </row>
    <row r="7" spans="1:75" s="191" customFormat="1" ht="12">
      <c r="A7" s="192"/>
      <c r="B7" s="193"/>
      <c r="C7" s="193"/>
      <c r="D7" s="194"/>
      <c r="E7" s="195"/>
      <c r="F7" s="196"/>
      <c r="G7" s="196"/>
      <c r="H7" s="196"/>
      <c r="I7" s="196"/>
      <c r="J7" s="196"/>
      <c r="K7" s="196"/>
      <c r="L7" s="196"/>
      <c r="M7" s="196"/>
      <c r="N7" s="197"/>
      <c r="O7" s="198"/>
      <c r="P7" s="199"/>
      <c r="Q7" s="199"/>
      <c r="R7" s="200"/>
      <c r="S7" s="201"/>
      <c r="T7" s="202"/>
      <c r="U7" s="202"/>
      <c r="V7" s="203"/>
      <c r="W7" s="201"/>
      <c r="X7" s="202"/>
      <c r="Y7" s="204"/>
      <c r="Z7" s="205"/>
      <c r="AA7" s="206"/>
      <c r="AB7" s="206"/>
      <c r="AC7" s="206"/>
      <c r="AD7" s="206"/>
      <c r="AE7" s="206"/>
      <c r="AF7" s="206"/>
      <c r="AG7" s="206"/>
      <c r="AH7" s="206"/>
      <c r="AI7" s="206"/>
      <c r="AJ7" s="207"/>
      <c r="AK7" s="198"/>
      <c r="AL7" s="199"/>
      <c r="AM7" s="199"/>
      <c r="AN7" s="200"/>
      <c r="AO7" s="201"/>
      <c r="AP7" s="202"/>
      <c r="AQ7" s="202"/>
      <c r="AR7" s="203"/>
    </row>
    <row r="8" spans="1:75" s="191" customFormat="1" ht="12.75" thickBot="1">
      <c r="A8" s="208"/>
      <c r="B8" s="209"/>
      <c r="C8" s="209"/>
      <c r="D8" s="210"/>
      <c r="E8" s="211"/>
      <c r="F8" s="212"/>
      <c r="G8" s="212"/>
      <c r="H8" s="212"/>
      <c r="I8" s="212"/>
      <c r="J8" s="212"/>
      <c r="K8" s="212"/>
      <c r="L8" s="212"/>
      <c r="M8" s="212"/>
      <c r="N8" s="213"/>
      <c r="O8" s="214"/>
      <c r="P8" s="215"/>
      <c r="Q8" s="215"/>
      <c r="R8" s="216"/>
      <c r="S8" s="217"/>
      <c r="T8" s="218"/>
      <c r="U8" s="218"/>
      <c r="V8" s="219"/>
      <c r="W8" s="217"/>
      <c r="X8" s="218"/>
      <c r="Y8" s="220"/>
      <c r="Z8" s="221"/>
      <c r="AA8" s="222"/>
      <c r="AB8" s="222"/>
      <c r="AC8" s="222"/>
      <c r="AD8" s="222"/>
      <c r="AE8" s="222"/>
      <c r="AF8" s="222"/>
      <c r="AG8" s="222"/>
      <c r="AH8" s="222"/>
      <c r="AI8" s="222"/>
      <c r="AJ8" s="223"/>
      <c r="AK8" s="214"/>
      <c r="AL8" s="215"/>
      <c r="AM8" s="215"/>
      <c r="AN8" s="216"/>
      <c r="AO8" s="217"/>
      <c r="AP8" s="218"/>
      <c r="AQ8" s="218"/>
      <c r="AR8" s="219"/>
    </row>
    <row r="10" spans="1:75">
      <c r="I10" s="224" t="s">
        <v>93</v>
      </c>
      <c r="J10" s="225"/>
    </row>
    <row r="11" spans="1:75">
      <c r="I11" s="224" t="s">
        <v>94</v>
      </c>
      <c r="J11" s="225"/>
    </row>
    <row r="12" spans="1:75">
      <c r="I12" s="224" t="s">
        <v>95</v>
      </c>
      <c r="J12" s="225"/>
    </row>
    <row r="13" spans="1:75">
      <c r="I13" s="224" t="s">
        <v>96</v>
      </c>
      <c r="J13" s="225"/>
    </row>
    <row r="14" spans="1:75" ht="15" customHeight="1">
      <c r="G14" s="227" t="s">
        <v>97</v>
      </c>
      <c r="H14" s="228" t="s">
        <v>98</v>
      </c>
      <c r="I14" s="229" t="s">
        <v>9</v>
      </c>
      <c r="J14" s="174" t="s">
        <v>52</v>
      </c>
      <c r="K14" s="163"/>
      <c r="L14" s="164"/>
      <c r="M14" s="144"/>
      <c r="N14" s="144"/>
      <c r="O14" s="149" t="s">
        <v>0</v>
      </c>
      <c r="P14" s="149"/>
      <c r="Q14" s="149" t="s">
        <v>61</v>
      </c>
      <c r="R14" s="149"/>
      <c r="S14" s="149" t="s">
        <v>62</v>
      </c>
      <c r="T14" s="149"/>
      <c r="U14" s="149" t="s">
        <v>56</v>
      </c>
      <c r="V14" s="149"/>
      <c r="W14" s="150" t="s">
        <v>57</v>
      </c>
      <c r="X14" s="150" t="s">
        <v>58</v>
      </c>
      <c r="Y14" s="150" t="s">
        <v>59</v>
      </c>
      <c r="Z14" s="150" t="s">
        <v>60</v>
      </c>
      <c r="AA14" s="150" t="s">
        <v>2</v>
      </c>
      <c r="AB14" s="150" t="s">
        <v>99</v>
      </c>
      <c r="AC14" s="150" t="s">
        <v>100</v>
      </c>
      <c r="AD14" s="150"/>
      <c r="AE14" s="150" t="s">
        <v>101</v>
      </c>
      <c r="AF14" s="150"/>
      <c r="AG14" s="150" t="s">
        <v>102</v>
      </c>
      <c r="AH14" s="150"/>
      <c r="AI14" s="150" t="s">
        <v>103</v>
      </c>
      <c r="AJ14" s="150"/>
      <c r="AK14" s="150" t="s">
        <v>104</v>
      </c>
      <c r="AL14" s="150"/>
      <c r="AM14" s="150" t="s">
        <v>105</v>
      </c>
      <c r="AN14" s="150"/>
      <c r="AO14" s="150" t="s">
        <v>106</v>
      </c>
      <c r="AP14" s="150"/>
      <c r="AQ14" s="150" t="s">
        <v>107</v>
      </c>
      <c r="AR14" s="150"/>
      <c r="AW14" s="230" t="s">
        <v>61</v>
      </c>
      <c r="AX14" s="230"/>
      <c r="AY14" s="230" t="s">
        <v>62</v>
      </c>
      <c r="AZ14" s="230"/>
      <c r="BA14" s="230" t="s">
        <v>56</v>
      </c>
      <c r="BB14" s="230"/>
    </row>
    <row r="15" spans="1:75" ht="48" customHeight="1" thickBot="1">
      <c r="A15" s="1" t="s">
        <v>108</v>
      </c>
      <c r="B15" s="1" t="s">
        <v>98</v>
      </c>
      <c r="C15" s="1" t="s">
        <v>109</v>
      </c>
      <c r="D15" s="1" t="s">
        <v>110</v>
      </c>
      <c r="E15" s="1" t="s">
        <v>111</v>
      </c>
      <c r="F15" s="1" t="s">
        <v>112</v>
      </c>
      <c r="G15" s="231"/>
      <c r="H15" s="228"/>
      <c r="I15" s="232"/>
      <c r="J15" s="3" t="s">
        <v>4</v>
      </c>
      <c r="K15" s="3" t="s">
        <v>5</v>
      </c>
      <c r="L15" s="3" t="s">
        <v>6</v>
      </c>
      <c r="M15" s="3" t="s">
        <v>53</v>
      </c>
      <c r="N15" s="3" t="s">
        <v>7</v>
      </c>
      <c r="O15" s="145" t="s">
        <v>47</v>
      </c>
      <c r="P15" s="145" t="s">
        <v>113</v>
      </c>
      <c r="Q15" s="145" t="s">
        <v>65</v>
      </c>
      <c r="R15" s="145" t="s">
        <v>66</v>
      </c>
      <c r="S15" s="145" t="s">
        <v>67</v>
      </c>
      <c r="T15" s="145" t="s">
        <v>68</v>
      </c>
      <c r="U15" s="145" t="s">
        <v>63</v>
      </c>
      <c r="V15" s="145" t="s">
        <v>68</v>
      </c>
      <c r="W15" s="150"/>
      <c r="X15" s="150"/>
      <c r="Y15" s="150"/>
      <c r="Z15" s="150"/>
      <c r="AA15" s="150"/>
      <c r="AB15" s="150"/>
      <c r="AC15" s="145" t="s">
        <v>114</v>
      </c>
      <c r="AD15" s="145" t="s">
        <v>115</v>
      </c>
      <c r="AE15" s="145" t="s">
        <v>114</v>
      </c>
      <c r="AF15" s="145" t="s">
        <v>115</v>
      </c>
      <c r="AG15" s="145" t="s">
        <v>114</v>
      </c>
      <c r="AH15" s="145" t="s">
        <v>115</v>
      </c>
      <c r="AI15" s="145" t="s">
        <v>114</v>
      </c>
      <c r="AJ15" s="145" t="s">
        <v>115</v>
      </c>
      <c r="AK15" s="145" t="s">
        <v>114</v>
      </c>
      <c r="AL15" s="145" t="s">
        <v>115</v>
      </c>
      <c r="AM15" s="145" t="s">
        <v>114</v>
      </c>
      <c r="AN15" s="145" t="s">
        <v>115</v>
      </c>
      <c r="AO15" s="145" t="s">
        <v>114</v>
      </c>
      <c r="AP15" s="145" t="s">
        <v>115</v>
      </c>
      <c r="AQ15" s="145" t="s">
        <v>114</v>
      </c>
      <c r="AR15" s="145" t="s">
        <v>115</v>
      </c>
      <c r="AW15" s="233" t="s">
        <v>65</v>
      </c>
      <c r="AX15" s="233" t="s">
        <v>66</v>
      </c>
      <c r="AY15" s="233" t="s">
        <v>67</v>
      </c>
      <c r="AZ15" s="233" t="s">
        <v>68</v>
      </c>
      <c r="BA15" s="233" t="s">
        <v>63</v>
      </c>
      <c r="BB15" s="233" t="s">
        <v>68</v>
      </c>
    </row>
    <row r="16" spans="1:75" s="250" customFormat="1" ht="11.25" customHeight="1">
      <c r="A16" s="234"/>
      <c r="B16" s="234" t="s">
        <v>116</v>
      </c>
      <c r="C16" s="234"/>
      <c r="D16" s="234" t="s">
        <v>117</v>
      </c>
      <c r="E16" s="234" t="s">
        <v>118</v>
      </c>
      <c r="F16" s="234" t="s">
        <v>118</v>
      </c>
      <c r="G16" s="235">
        <v>11</v>
      </c>
      <c r="H16" s="236">
        <v>948</v>
      </c>
      <c r="I16" s="237" t="s">
        <v>119</v>
      </c>
      <c r="J16" s="238"/>
      <c r="K16" s="239"/>
      <c r="L16" s="239"/>
      <c r="M16" s="239" t="s">
        <v>120</v>
      </c>
      <c r="N16" s="237" t="s">
        <v>121</v>
      </c>
      <c r="O16" s="240">
        <v>1</v>
      </c>
      <c r="P16" s="241">
        <v>1</v>
      </c>
      <c r="Q16" s="242">
        <f>SUMIF('Actividades inversión 948'!$B$14:$B$20,'Metas inversión 948'!$B16,'Actividades inversión 948'!M$14:M$20)</f>
        <v>847968000</v>
      </c>
      <c r="R16" s="242">
        <f>SUMIF('Actividades inversión 948'!$B$14:$B$20,'Metas inversión 948'!$B16,'Actividades inversión 948'!N$14:N$20)</f>
        <v>847968000</v>
      </c>
      <c r="S16" s="243">
        <f>SUMIF('Actividades inversión 948'!$B$14:$B$20,'Metas inversión 948'!$B16,'Actividades inversión 948'!O$14:O$20)</f>
        <v>652079739</v>
      </c>
      <c r="T16" s="242">
        <f>SUMIF('Actividades inversión 948'!$B$14:$B$20,'Metas inversión 948'!$B16,'Actividades inversión 948'!P$14:P$20)</f>
        <v>120446233</v>
      </c>
      <c r="U16" s="242">
        <f>SUMIF('Actividades inversión 948'!$B$14:$B$20,'Metas inversión 948'!$B16,'Actividades inversión 948'!Q$14:Q$20)</f>
        <v>159229963</v>
      </c>
      <c r="V16" s="242">
        <f>SUMIF('Actividades inversión 948'!$B$14:$B$20,'Metas inversión 948'!$B16,'Actividades inversión 948'!R$14:R$20)</f>
        <v>97802421</v>
      </c>
      <c r="W16" s="244" t="s">
        <v>122</v>
      </c>
      <c r="X16" s="244" t="s">
        <v>123</v>
      </c>
      <c r="Y16" s="245" t="s">
        <v>124</v>
      </c>
      <c r="Z16" s="244"/>
      <c r="AA16" s="244"/>
      <c r="AB16" s="246" t="s">
        <v>125</v>
      </c>
      <c r="AC16" s="247"/>
      <c r="AD16" s="247"/>
      <c r="AE16" s="247"/>
      <c r="AF16" s="247"/>
      <c r="AG16" s="247"/>
      <c r="AH16" s="247"/>
      <c r="AI16" s="247"/>
      <c r="AJ16" s="247"/>
      <c r="AK16" s="247"/>
      <c r="AL16" s="247"/>
      <c r="AM16" s="247"/>
      <c r="AN16" s="247"/>
      <c r="AO16" s="247"/>
      <c r="AP16" s="247"/>
      <c r="AQ16" s="247">
        <f t="shared" ref="AQ16:AR21" si="0">+AC16+AE16+AG16+AI16+AK16+AM16+AO16</f>
        <v>0</v>
      </c>
      <c r="AR16" s="248">
        <f t="shared" si="0"/>
        <v>0</v>
      </c>
      <c r="AS16" s="5"/>
      <c r="AT16" s="5"/>
      <c r="AU16" s="5"/>
      <c r="AV16" s="5"/>
      <c r="AW16" s="249">
        <f>+'[1]99-METROPOLITANO'!N14</f>
        <v>847968000</v>
      </c>
      <c r="AX16" s="249">
        <f>+'[1]99-METROPOLITANO'!O14</f>
        <v>847968000</v>
      </c>
      <c r="AY16" s="249">
        <f>+'[1]99-METROPOLITANO'!P14</f>
        <v>652079739</v>
      </c>
      <c r="AZ16" s="249">
        <f>+'[1]99-METROPOLITANO'!Q14</f>
        <v>120446233</v>
      </c>
      <c r="BA16" s="249">
        <f>+'[1]99-METROPOLITANO'!R14</f>
        <v>159229963</v>
      </c>
      <c r="BB16" s="249">
        <f>+'[1]99-METROPOLITANO'!S14</f>
        <v>97802421</v>
      </c>
      <c r="BF16" s="5"/>
      <c r="BG16" s="5"/>
      <c r="BH16" s="5"/>
      <c r="BI16" s="5"/>
      <c r="BJ16" s="5"/>
      <c r="BK16" s="5"/>
      <c r="BL16" s="5"/>
      <c r="BM16" s="5"/>
      <c r="BN16" s="5"/>
      <c r="BO16" s="5"/>
      <c r="BP16" s="5"/>
      <c r="BQ16" s="5"/>
      <c r="BR16" s="5"/>
      <c r="BS16" s="5"/>
      <c r="BT16" s="5"/>
      <c r="BU16" s="5"/>
      <c r="BV16" s="5"/>
      <c r="BW16" s="5"/>
    </row>
    <row r="17" spans="1:75" s="250" customFormat="1" ht="11.25" customHeight="1">
      <c r="A17" s="234"/>
      <c r="B17" s="234"/>
      <c r="C17" s="234"/>
      <c r="D17" s="234"/>
      <c r="E17" s="234"/>
      <c r="F17" s="234"/>
      <c r="G17" s="235"/>
      <c r="H17" s="251"/>
      <c r="I17" s="252"/>
      <c r="J17" s="253"/>
      <c r="K17" s="253"/>
      <c r="L17" s="253"/>
      <c r="M17" s="253"/>
      <c r="N17" s="252"/>
      <c r="O17" s="254"/>
      <c r="P17" s="255"/>
      <c r="Q17" s="256"/>
      <c r="R17" s="256"/>
      <c r="S17" s="257"/>
      <c r="T17" s="256"/>
      <c r="U17" s="256"/>
      <c r="V17" s="256"/>
      <c r="W17" s="258"/>
      <c r="X17" s="258"/>
      <c r="Y17" s="259"/>
      <c r="Z17" s="258"/>
      <c r="AA17" s="258"/>
      <c r="AB17" s="260" t="s">
        <v>126</v>
      </c>
      <c r="AC17" s="261"/>
      <c r="AD17" s="261"/>
      <c r="AE17" s="261"/>
      <c r="AF17" s="261"/>
      <c r="AG17" s="261"/>
      <c r="AH17" s="261"/>
      <c r="AI17" s="261"/>
      <c r="AJ17" s="261"/>
      <c r="AK17" s="261"/>
      <c r="AL17" s="261"/>
      <c r="AM17" s="261"/>
      <c r="AN17" s="261"/>
      <c r="AO17" s="261"/>
      <c r="AP17" s="261"/>
      <c r="AQ17" s="261">
        <f t="shared" si="0"/>
        <v>0</v>
      </c>
      <c r="AR17" s="262">
        <f t="shared" si="0"/>
        <v>0</v>
      </c>
      <c r="AS17" s="5"/>
      <c r="AT17" s="5"/>
      <c r="AU17" s="5"/>
      <c r="AV17" s="5"/>
      <c r="AW17" s="249"/>
      <c r="AX17" s="249"/>
      <c r="AY17" s="249"/>
      <c r="AZ17" s="249"/>
      <c r="BA17" s="249"/>
      <c r="BB17" s="249"/>
      <c r="BF17" s="5"/>
      <c r="BG17" s="5"/>
      <c r="BH17" s="5"/>
      <c r="BI17" s="5"/>
      <c r="BJ17" s="5"/>
      <c r="BK17" s="5"/>
      <c r="BL17" s="5"/>
      <c r="BM17" s="5"/>
      <c r="BN17" s="5"/>
      <c r="BO17" s="5"/>
      <c r="BP17" s="5"/>
      <c r="BQ17" s="5"/>
      <c r="BR17" s="5"/>
      <c r="BS17" s="5"/>
      <c r="BT17" s="5"/>
      <c r="BU17" s="5"/>
      <c r="BV17" s="5"/>
      <c r="BW17" s="5"/>
    </row>
    <row r="18" spans="1:75" s="250" customFormat="1" ht="11.25" customHeight="1">
      <c r="A18" s="234"/>
      <c r="B18" s="234"/>
      <c r="C18" s="234"/>
      <c r="D18" s="234"/>
      <c r="E18" s="234"/>
      <c r="F18" s="234"/>
      <c r="G18" s="235"/>
      <c r="H18" s="251"/>
      <c r="I18" s="252"/>
      <c r="J18" s="253"/>
      <c r="K18" s="253"/>
      <c r="L18" s="253"/>
      <c r="M18" s="253"/>
      <c r="N18" s="252"/>
      <c r="O18" s="254"/>
      <c r="P18" s="255"/>
      <c r="Q18" s="256"/>
      <c r="R18" s="256"/>
      <c r="S18" s="257"/>
      <c r="T18" s="256"/>
      <c r="U18" s="256"/>
      <c r="V18" s="256"/>
      <c r="W18" s="258"/>
      <c r="X18" s="258"/>
      <c r="Y18" s="259"/>
      <c r="Z18" s="258"/>
      <c r="AA18" s="258"/>
      <c r="AB18" s="260" t="s">
        <v>127</v>
      </c>
      <c r="AC18" s="261"/>
      <c r="AD18" s="261"/>
      <c r="AE18" s="261"/>
      <c r="AF18" s="261"/>
      <c r="AG18" s="261"/>
      <c r="AH18" s="261"/>
      <c r="AI18" s="261"/>
      <c r="AJ18" s="261"/>
      <c r="AK18" s="261"/>
      <c r="AL18" s="261"/>
      <c r="AM18" s="261"/>
      <c r="AN18" s="261"/>
      <c r="AO18" s="261"/>
      <c r="AP18" s="261"/>
      <c r="AQ18" s="261">
        <f t="shared" si="0"/>
        <v>0</v>
      </c>
      <c r="AR18" s="262">
        <f t="shared" si="0"/>
        <v>0</v>
      </c>
      <c r="AS18" s="5"/>
      <c r="AT18" s="5"/>
      <c r="AU18" s="5"/>
      <c r="AV18" s="5"/>
      <c r="AW18" s="249"/>
      <c r="AX18" s="249"/>
      <c r="AY18" s="249"/>
      <c r="AZ18" s="249"/>
      <c r="BA18" s="249"/>
      <c r="BB18" s="249"/>
      <c r="BF18" s="5"/>
      <c r="BG18" s="5"/>
      <c r="BH18" s="5"/>
      <c r="BI18" s="5"/>
      <c r="BJ18" s="5"/>
      <c r="BK18" s="5"/>
      <c r="BL18" s="5"/>
      <c r="BM18" s="5"/>
      <c r="BN18" s="5"/>
      <c r="BO18" s="5"/>
      <c r="BP18" s="5"/>
      <c r="BQ18" s="5"/>
      <c r="BR18" s="5"/>
      <c r="BS18" s="5"/>
      <c r="BT18" s="5"/>
      <c r="BU18" s="5"/>
      <c r="BV18" s="5"/>
      <c r="BW18" s="5"/>
    </row>
    <row r="19" spans="1:75" s="250" customFormat="1" ht="11.25" customHeight="1">
      <c r="A19" s="234"/>
      <c r="B19" s="234"/>
      <c r="C19" s="234"/>
      <c r="D19" s="234"/>
      <c r="E19" s="234"/>
      <c r="F19" s="234"/>
      <c r="G19" s="235"/>
      <c r="H19" s="251"/>
      <c r="I19" s="252"/>
      <c r="J19" s="253"/>
      <c r="K19" s="253"/>
      <c r="L19" s="253"/>
      <c r="M19" s="253"/>
      <c r="N19" s="252"/>
      <c r="O19" s="254"/>
      <c r="P19" s="255"/>
      <c r="Q19" s="256"/>
      <c r="R19" s="256"/>
      <c r="S19" s="257"/>
      <c r="T19" s="256"/>
      <c r="U19" s="256"/>
      <c r="V19" s="256"/>
      <c r="W19" s="258"/>
      <c r="X19" s="258"/>
      <c r="Y19" s="259"/>
      <c r="Z19" s="258"/>
      <c r="AA19" s="258"/>
      <c r="AB19" s="260" t="s">
        <v>128</v>
      </c>
      <c r="AC19" s="261"/>
      <c r="AD19" s="261"/>
      <c r="AE19" s="261"/>
      <c r="AF19" s="261"/>
      <c r="AG19" s="261"/>
      <c r="AH19" s="261"/>
      <c r="AI19" s="261"/>
      <c r="AJ19" s="261"/>
      <c r="AK19" s="261"/>
      <c r="AL19" s="261"/>
      <c r="AM19" s="261"/>
      <c r="AN19" s="261"/>
      <c r="AO19" s="261"/>
      <c r="AP19" s="261"/>
      <c r="AQ19" s="261">
        <f t="shared" si="0"/>
        <v>0</v>
      </c>
      <c r="AR19" s="262">
        <f t="shared" si="0"/>
        <v>0</v>
      </c>
      <c r="AS19" s="5"/>
      <c r="AT19" s="5"/>
      <c r="AU19" s="5"/>
      <c r="AV19" s="5"/>
      <c r="AW19" s="249"/>
      <c r="AX19" s="249"/>
      <c r="AY19" s="249"/>
      <c r="AZ19" s="249"/>
      <c r="BA19" s="249"/>
      <c r="BB19" s="249"/>
      <c r="BF19" s="5"/>
      <c r="BG19" s="5"/>
      <c r="BH19" s="5"/>
      <c r="BI19" s="5"/>
      <c r="BJ19" s="5"/>
      <c r="BK19" s="5"/>
      <c r="BL19" s="5"/>
      <c r="BM19" s="5"/>
      <c r="BN19" s="5"/>
      <c r="BO19" s="5"/>
      <c r="BP19" s="5"/>
      <c r="BQ19" s="5"/>
      <c r="BR19" s="5"/>
      <c r="BS19" s="5"/>
      <c r="BT19" s="5"/>
      <c r="BU19" s="5"/>
      <c r="BV19" s="5"/>
      <c r="BW19" s="5"/>
    </row>
    <row r="20" spans="1:75" s="250" customFormat="1" ht="11.25" customHeight="1">
      <c r="A20" s="234"/>
      <c r="B20" s="234"/>
      <c r="C20" s="234"/>
      <c r="D20" s="234"/>
      <c r="E20" s="234"/>
      <c r="F20" s="234"/>
      <c r="G20" s="235"/>
      <c r="H20" s="251"/>
      <c r="I20" s="252"/>
      <c r="J20" s="253"/>
      <c r="K20" s="253"/>
      <c r="L20" s="253"/>
      <c r="M20" s="253"/>
      <c r="N20" s="252"/>
      <c r="O20" s="254"/>
      <c r="P20" s="255"/>
      <c r="Q20" s="256"/>
      <c r="R20" s="256"/>
      <c r="S20" s="257"/>
      <c r="T20" s="256"/>
      <c r="U20" s="256"/>
      <c r="V20" s="256"/>
      <c r="W20" s="258"/>
      <c r="X20" s="258"/>
      <c r="Y20" s="259"/>
      <c r="Z20" s="258"/>
      <c r="AA20" s="258"/>
      <c r="AB20" s="260" t="s">
        <v>129</v>
      </c>
      <c r="AC20" s="261"/>
      <c r="AD20" s="261"/>
      <c r="AE20" s="261"/>
      <c r="AF20" s="261"/>
      <c r="AG20" s="261"/>
      <c r="AH20" s="261"/>
      <c r="AI20" s="261"/>
      <c r="AJ20" s="261"/>
      <c r="AK20" s="261"/>
      <c r="AL20" s="261"/>
      <c r="AM20" s="261"/>
      <c r="AN20" s="261"/>
      <c r="AO20" s="261"/>
      <c r="AP20" s="261"/>
      <c r="AQ20" s="261">
        <f t="shared" si="0"/>
        <v>0</v>
      </c>
      <c r="AR20" s="262">
        <f t="shared" si="0"/>
        <v>0</v>
      </c>
      <c r="AS20" s="5"/>
      <c r="AT20" s="5"/>
      <c r="AU20" s="5"/>
      <c r="AV20" s="5"/>
      <c r="AW20" s="249"/>
      <c r="AX20" s="249"/>
      <c r="AY20" s="249"/>
      <c r="AZ20" s="249"/>
      <c r="BA20" s="249"/>
      <c r="BB20" s="249"/>
      <c r="BF20" s="5"/>
      <c r="BG20" s="5"/>
      <c r="BH20" s="5"/>
      <c r="BI20" s="5"/>
      <c r="BJ20" s="5"/>
      <c r="BK20" s="5"/>
      <c r="BL20" s="5"/>
      <c r="BM20" s="5"/>
      <c r="BN20" s="5"/>
      <c r="BO20" s="5"/>
      <c r="BP20" s="5"/>
      <c r="BQ20" s="5"/>
      <c r="BR20" s="5"/>
      <c r="BS20" s="5"/>
      <c r="BT20" s="5"/>
      <c r="BU20" s="5"/>
      <c r="BV20" s="5"/>
      <c r="BW20" s="5"/>
    </row>
    <row r="21" spans="1:75" s="250" customFormat="1" ht="11.25" customHeight="1">
      <c r="A21" s="234"/>
      <c r="B21" s="234"/>
      <c r="C21" s="234"/>
      <c r="D21" s="234"/>
      <c r="E21" s="234"/>
      <c r="F21" s="234"/>
      <c r="G21" s="235"/>
      <c r="H21" s="251"/>
      <c r="I21" s="252"/>
      <c r="J21" s="253"/>
      <c r="K21" s="253"/>
      <c r="L21" s="253"/>
      <c r="M21" s="253"/>
      <c r="N21" s="252"/>
      <c r="O21" s="254"/>
      <c r="P21" s="255"/>
      <c r="Q21" s="256"/>
      <c r="R21" s="256"/>
      <c r="S21" s="257"/>
      <c r="T21" s="256"/>
      <c r="U21" s="256"/>
      <c r="V21" s="256"/>
      <c r="W21" s="258"/>
      <c r="X21" s="258"/>
      <c r="Y21" s="259"/>
      <c r="Z21" s="258"/>
      <c r="AA21" s="258"/>
      <c r="AB21" s="263" t="s">
        <v>130</v>
      </c>
      <c r="AC21" s="261"/>
      <c r="AD21" s="261"/>
      <c r="AE21" s="261"/>
      <c r="AF21" s="261"/>
      <c r="AG21" s="261"/>
      <c r="AH21" s="261"/>
      <c r="AI21" s="261"/>
      <c r="AJ21" s="261"/>
      <c r="AK21" s="261"/>
      <c r="AL21" s="261"/>
      <c r="AM21" s="261"/>
      <c r="AN21" s="261"/>
      <c r="AO21" s="261"/>
      <c r="AP21" s="261"/>
      <c r="AQ21" s="261">
        <f t="shared" si="0"/>
        <v>0</v>
      </c>
      <c r="AR21" s="262">
        <f t="shared" si="0"/>
        <v>0</v>
      </c>
      <c r="AS21" s="5"/>
      <c r="AT21" s="5"/>
      <c r="AU21" s="5"/>
      <c r="AV21" s="5"/>
      <c r="AW21" s="249"/>
      <c r="AX21" s="249"/>
      <c r="AY21" s="249"/>
      <c r="AZ21" s="249"/>
      <c r="BA21" s="249"/>
      <c r="BB21" s="249"/>
      <c r="BF21" s="5"/>
      <c r="BG21" s="5"/>
      <c r="BH21" s="5"/>
      <c r="BI21" s="5"/>
      <c r="BJ21" s="5"/>
      <c r="BK21" s="5"/>
      <c r="BL21" s="5"/>
      <c r="BM21" s="5"/>
      <c r="BN21" s="5"/>
      <c r="BO21" s="5"/>
      <c r="BP21" s="5"/>
      <c r="BQ21" s="5"/>
      <c r="BR21" s="5"/>
      <c r="BS21" s="5"/>
      <c r="BT21" s="5"/>
      <c r="BU21" s="5"/>
      <c r="BV21" s="5"/>
      <c r="BW21" s="5"/>
    </row>
    <row r="22" spans="1:75" s="250" customFormat="1" ht="11.25" customHeight="1">
      <c r="A22" s="234"/>
      <c r="B22" s="234"/>
      <c r="C22" s="234"/>
      <c r="D22" s="234"/>
      <c r="E22" s="234"/>
      <c r="F22" s="234"/>
      <c r="G22" s="235"/>
      <c r="H22" s="251"/>
      <c r="I22" s="252"/>
      <c r="J22" s="253"/>
      <c r="K22" s="253"/>
      <c r="L22" s="253"/>
      <c r="M22" s="253"/>
      <c r="N22" s="252"/>
      <c r="O22" s="254"/>
      <c r="P22" s="255"/>
      <c r="Q22" s="256"/>
      <c r="R22" s="256"/>
      <c r="S22" s="257"/>
      <c r="T22" s="256"/>
      <c r="U22" s="256"/>
      <c r="V22" s="256"/>
      <c r="W22" s="258"/>
      <c r="X22" s="258"/>
      <c r="Y22" s="259"/>
      <c r="Z22" s="258"/>
      <c r="AA22" s="258"/>
      <c r="AB22" s="264" t="s">
        <v>131</v>
      </c>
      <c r="AC22" s="265">
        <f t="shared" ref="AC22:AR22" si="1">SUM(AC16:AC21)</f>
        <v>0</v>
      </c>
      <c r="AD22" s="265">
        <f t="shared" si="1"/>
        <v>0</v>
      </c>
      <c r="AE22" s="265">
        <f t="shared" si="1"/>
        <v>0</v>
      </c>
      <c r="AF22" s="265">
        <f t="shared" si="1"/>
        <v>0</v>
      </c>
      <c r="AG22" s="265">
        <f t="shared" si="1"/>
        <v>0</v>
      </c>
      <c r="AH22" s="265">
        <f t="shared" si="1"/>
        <v>0</v>
      </c>
      <c r="AI22" s="265">
        <f t="shared" si="1"/>
        <v>0</v>
      </c>
      <c r="AJ22" s="265">
        <f t="shared" si="1"/>
        <v>0</v>
      </c>
      <c r="AK22" s="265">
        <f t="shared" si="1"/>
        <v>0</v>
      </c>
      <c r="AL22" s="265">
        <f t="shared" si="1"/>
        <v>0</v>
      </c>
      <c r="AM22" s="265">
        <f t="shared" si="1"/>
        <v>0</v>
      </c>
      <c r="AN22" s="265">
        <f t="shared" si="1"/>
        <v>0</v>
      </c>
      <c r="AO22" s="265">
        <f t="shared" si="1"/>
        <v>0</v>
      </c>
      <c r="AP22" s="265">
        <f t="shared" si="1"/>
        <v>0</v>
      </c>
      <c r="AQ22" s="265">
        <f t="shared" si="1"/>
        <v>0</v>
      </c>
      <c r="AR22" s="266">
        <f t="shared" si="1"/>
        <v>0</v>
      </c>
      <c r="AS22" s="5"/>
      <c r="AT22" s="5"/>
      <c r="AU22" s="5"/>
      <c r="AV22" s="5"/>
      <c r="AW22" s="249"/>
      <c r="AX22" s="249"/>
      <c r="AY22" s="249"/>
      <c r="AZ22" s="249"/>
      <c r="BA22" s="249"/>
      <c r="BB22" s="249"/>
      <c r="BF22" s="5"/>
      <c r="BG22" s="5"/>
      <c r="BH22" s="5"/>
      <c r="BI22" s="5"/>
      <c r="BJ22" s="5"/>
      <c r="BK22" s="5"/>
      <c r="BL22" s="5"/>
      <c r="BM22" s="5"/>
      <c r="BN22" s="5"/>
      <c r="BO22" s="5"/>
      <c r="BP22" s="5"/>
      <c r="BQ22" s="5"/>
      <c r="BR22" s="5"/>
      <c r="BS22" s="5"/>
      <c r="BT22" s="5"/>
      <c r="BU22" s="5"/>
      <c r="BV22" s="5"/>
      <c r="BW22" s="5"/>
    </row>
    <row r="23" spans="1:75" s="250" customFormat="1" ht="11.25" customHeight="1">
      <c r="A23" s="234"/>
      <c r="B23" s="234"/>
      <c r="C23" s="234"/>
      <c r="D23" s="234"/>
      <c r="E23" s="234"/>
      <c r="F23" s="234"/>
      <c r="G23" s="235"/>
      <c r="H23" s="251"/>
      <c r="I23" s="252"/>
      <c r="J23" s="253"/>
      <c r="K23" s="253"/>
      <c r="L23" s="253"/>
      <c r="M23" s="253"/>
      <c r="N23" s="252"/>
      <c r="O23" s="254"/>
      <c r="P23" s="255"/>
      <c r="Q23" s="256"/>
      <c r="R23" s="256"/>
      <c r="S23" s="257"/>
      <c r="T23" s="256"/>
      <c r="U23" s="256"/>
      <c r="V23" s="256"/>
      <c r="W23" s="258"/>
      <c r="X23" s="258"/>
      <c r="Y23" s="259"/>
      <c r="Z23" s="258"/>
      <c r="AA23" s="258"/>
      <c r="AB23" s="260" t="s">
        <v>132</v>
      </c>
      <c r="AC23" s="261"/>
      <c r="AD23" s="261"/>
      <c r="AE23" s="261"/>
      <c r="AF23" s="261"/>
      <c r="AG23" s="261"/>
      <c r="AH23" s="261"/>
      <c r="AI23" s="261"/>
      <c r="AJ23" s="261"/>
      <c r="AK23" s="261"/>
      <c r="AL23" s="261"/>
      <c r="AM23" s="261"/>
      <c r="AN23" s="261"/>
      <c r="AO23" s="261"/>
      <c r="AP23" s="261"/>
      <c r="AQ23" s="261">
        <f>+AC23+AE23+AG23+AI23+AK23+AM23+AO23</f>
        <v>0</v>
      </c>
      <c r="AR23" s="262">
        <f t="shared" ref="AR23:AR29" si="2">+AD23+AF23+AH23+AJ23+AL23+AN23+AP23</f>
        <v>0</v>
      </c>
      <c r="AS23" s="5"/>
      <c r="AT23" s="5"/>
      <c r="AU23" s="5"/>
      <c r="AV23" s="5"/>
      <c r="AW23" s="249"/>
      <c r="AX23" s="249"/>
      <c r="AY23" s="249"/>
      <c r="AZ23" s="249"/>
      <c r="BA23" s="249"/>
      <c r="BB23" s="249"/>
      <c r="BF23" s="5"/>
      <c r="BG23" s="5"/>
      <c r="BH23" s="5"/>
      <c r="BI23" s="5"/>
      <c r="BJ23" s="5"/>
      <c r="BK23" s="5"/>
      <c r="BL23" s="5"/>
      <c r="BM23" s="5"/>
      <c r="BN23" s="5"/>
      <c r="BO23" s="5"/>
      <c r="BP23" s="5"/>
      <c r="BQ23" s="5"/>
      <c r="BR23" s="5"/>
      <c r="BS23" s="5"/>
      <c r="BT23" s="5"/>
      <c r="BU23" s="5"/>
      <c r="BV23" s="5"/>
      <c r="BW23" s="5"/>
    </row>
    <row r="24" spans="1:75" s="250" customFormat="1" ht="11.25" customHeight="1">
      <c r="A24" s="234"/>
      <c r="B24" s="234"/>
      <c r="C24" s="234"/>
      <c r="D24" s="234"/>
      <c r="E24" s="234"/>
      <c r="F24" s="234"/>
      <c r="G24" s="235"/>
      <c r="H24" s="251"/>
      <c r="I24" s="252"/>
      <c r="J24" s="253"/>
      <c r="K24" s="253"/>
      <c r="L24" s="253"/>
      <c r="M24" s="253"/>
      <c r="N24" s="252"/>
      <c r="O24" s="254"/>
      <c r="P24" s="255"/>
      <c r="Q24" s="256"/>
      <c r="R24" s="256"/>
      <c r="S24" s="257"/>
      <c r="T24" s="256"/>
      <c r="U24" s="256"/>
      <c r="V24" s="256"/>
      <c r="W24" s="258"/>
      <c r="X24" s="258"/>
      <c r="Y24" s="259"/>
      <c r="Z24" s="258"/>
      <c r="AA24" s="258"/>
      <c r="AB24" s="260" t="s">
        <v>133</v>
      </c>
      <c r="AC24" s="261"/>
      <c r="AD24" s="261"/>
      <c r="AE24" s="261"/>
      <c r="AF24" s="261"/>
      <c r="AG24" s="261"/>
      <c r="AH24" s="261"/>
      <c r="AI24" s="261"/>
      <c r="AJ24" s="261"/>
      <c r="AK24" s="261"/>
      <c r="AL24" s="261"/>
      <c r="AM24" s="261"/>
      <c r="AN24" s="261"/>
      <c r="AO24" s="261"/>
      <c r="AP24" s="261"/>
      <c r="AQ24" s="261">
        <f t="shared" ref="AQ24:AQ29" si="3">+AC24+AE24+AG24+AI24+AK24+AM24+AO24</f>
        <v>0</v>
      </c>
      <c r="AR24" s="262">
        <f t="shared" si="2"/>
        <v>0</v>
      </c>
      <c r="AS24" s="5"/>
      <c r="AT24" s="5"/>
      <c r="AU24" s="5"/>
      <c r="AV24" s="5"/>
      <c r="AW24" s="249"/>
      <c r="AX24" s="249"/>
      <c r="AY24" s="249"/>
      <c r="AZ24" s="249"/>
      <c r="BA24" s="249"/>
      <c r="BB24" s="249"/>
      <c r="BF24" s="5"/>
      <c r="BG24" s="5"/>
      <c r="BH24" s="5"/>
      <c r="BI24" s="5"/>
      <c r="BJ24" s="5"/>
      <c r="BK24" s="5"/>
      <c r="BL24" s="5"/>
      <c r="BM24" s="5"/>
      <c r="BN24" s="5"/>
      <c r="BO24" s="5"/>
      <c r="BP24" s="5"/>
      <c r="BQ24" s="5"/>
      <c r="BR24" s="5"/>
      <c r="BS24" s="5"/>
      <c r="BT24" s="5"/>
      <c r="BU24" s="5"/>
      <c r="BV24" s="5"/>
      <c r="BW24" s="5"/>
    </row>
    <row r="25" spans="1:75" s="250" customFormat="1" ht="11.25" customHeight="1">
      <c r="A25" s="234"/>
      <c r="B25" s="234"/>
      <c r="C25" s="234"/>
      <c r="D25" s="234"/>
      <c r="E25" s="234"/>
      <c r="F25" s="234"/>
      <c r="G25" s="235"/>
      <c r="H25" s="251"/>
      <c r="I25" s="252"/>
      <c r="J25" s="253"/>
      <c r="K25" s="253"/>
      <c r="L25" s="253"/>
      <c r="M25" s="253"/>
      <c r="N25" s="252"/>
      <c r="O25" s="254"/>
      <c r="P25" s="255"/>
      <c r="Q25" s="256"/>
      <c r="R25" s="256"/>
      <c r="S25" s="257"/>
      <c r="T25" s="256"/>
      <c r="U25" s="256"/>
      <c r="V25" s="256"/>
      <c r="W25" s="258"/>
      <c r="X25" s="258"/>
      <c r="Y25" s="259"/>
      <c r="Z25" s="258"/>
      <c r="AA25" s="258"/>
      <c r="AB25" s="263" t="s">
        <v>134</v>
      </c>
      <c r="AC25" s="261"/>
      <c r="AD25" s="261"/>
      <c r="AE25" s="261"/>
      <c r="AF25" s="261"/>
      <c r="AG25" s="261"/>
      <c r="AH25" s="261"/>
      <c r="AI25" s="261"/>
      <c r="AJ25" s="261"/>
      <c r="AK25" s="261"/>
      <c r="AL25" s="261"/>
      <c r="AM25" s="261"/>
      <c r="AN25" s="261"/>
      <c r="AO25" s="261"/>
      <c r="AP25" s="261"/>
      <c r="AQ25" s="261">
        <f t="shared" si="3"/>
        <v>0</v>
      </c>
      <c r="AR25" s="262">
        <f t="shared" si="2"/>
        <v>0</v>
      </c>
      <c r="AS25" s="5"/>
      <c r="AT25" s="5"/>
      <c r="AU25" s="5"/>
      <c r="AV25" s="5"/>
      <c r="AW25" s="249"/>
      <c r="AX25" s="249"/>
      <c r="AY25" s="249"/>
      <c r="AZ25" s="249"/>
      <c r="BA25" s="249"/>
      <c r="BB25" s="249"/>
      <c r="BF25" s="5"/>
      <c r="BG25" s="5"/>
      <c r="BH25" s="5"/>
      <c r="BI25" s="5"/>
      <c r="BJ25" s="5"/>
      <c r="BK25" s="5"/>
      <c r="BL25" s="5"/>
      <c r="BM25" s="5"/>
      <c r="BN25" s="5"/>
      <c r="BO25" s="5"/>
      <c r="BP25" s="5"/>
      <c r="BQ25" s="5"/>
      <c r="BR25" s="5"/>
      <c r="BS25" s="5"/>
      <c r="BT25" s="5"/>
      <c r="BU25" s="5"/>
      <c r="BV25" s="5"/>
      <c r="BW25" s="5"/>
    </row>
    <row r="26" spans="1:75" s="250" customFormat="1" ht="11.25" customHeight="1">
      <c r="A26" s="234"/>
      <c r="B26" s="234"/>
      <c r="C26" s="234"/>
      <c r="D26" s="234"/>
      <c r="E26" s="234"/>
      <c r="F26" s="234"/>
      <c r="G26" s="235"/>
      <c r="H26" s="251"/>
      <c r="I26" s="252"/>
      <c r="J26" s="253"/>
      <c r="K26" s="253"/>
      <c r="L26" s="253"/>
      <c r="M26" s="253"/>
      <c r="N26" s="252"/>
      <c r="O26" s="254"/>
      <c r="P26" s="255"/>
      <c r="Q26" s="256"/>
      <c r="R26" s="256"/>
      <c r="S26" s="257"/>
      <c r="T26" s="256"/>
      <c r="U26" s="256"/>
      <c r="V26" s="256"/>
      <c r="W26" s="258"/>
      <c r="X26" s="258"/>
      <c r="Y26" s="259"/>
      <c r="Z26" s="258"/>
      <c r="AA26" s="258"/>
      <c r="AB26" s="263" t="s">
        <v>135</v>
      </c>
      <c r="AC26" s="261"/>
      <c r="AD26" s="261"/>
      <c r="AE26" s="261"/>
      <c r="AF26" s="261"/>
      <c r="AG26" s="261"/>
      <c r="AH26" s="261"/>
      <c r="AI26" s="261"/>
      <c r="AJ26" s="261"/>
      <c r="AK26" s="261"/>
      <c r="AL26" s="261"/>
      <c r="AM26" s="261"/>
      <c r="AN26" s="261"/>
      <c r="AO26" s="261"/>
      <c r="AP26" s="261"/>
      <c r="AQ26" s="261">
        <f t="shared" si="3"/>
        <v>0</v>
      </c>
      <c r="AR26" s="262">
        <f t="shared" si="2"/>
        <v>0</v>
      </c>
      <c r="AS26" s="5"/>
      <c r="AT26" s="5"/>
      <c r="AU26" s="5"/>
      <c r="AV26" s="5"/>
      <c r="AW26" s="249"/>
      <c r="AX26" s="249"/>
      <c r="AY26" s="249"/>
      <c r="AZ26" s="249"/>
      <c r="BA26" s="249"/>
      <c r="BB26" s="249"/>
      <c r="BF26" s="5"/>
      <c r="BG26" s="5"/>
      <c r="BH26" s="5"/>
      <c r="BI26" s="5"/>
      <c r="BJ26" s="5"/>
      <c r="BK26" s="5"/>
      <c r="BL26" s="5"/>
      <c r="BM26" s="5"/>
      <c r="BN26" s="5"/>
      <c r="BO26" s="5"/>
      <c r="BP26" s="5"/>
      <c r="BQ26" s="5"/>
      <c r="BR26" s="5"/>
      <c r="BS26" s="5"/>
      <c r="BT26" s="5"/>
      <c r="BU26" s="5"/>
      <c r="BV26" s="5"/>
      <c r="BW26" s="5"/>
    </row>
    <row r="27" spans="1:75" s="250" customFormat="1" ht="11.25" customHeight="1">
      <c r="A27" s="234"/>
      <c r="B27" s="234"/>
      <c r="C27" s="234"/>
      <c r="D27" s="234"/>
      <c r="E27" s="234"/>
      <c r="F27" s="234"/>
      <c r="G27" s="235"/>
      <c r="H27" s="251"/>
      <c r="I27" s="252"/>
      <c r="J27" s="253"/>
      <c r="K27" s="253"/>
      <c r="L27" s="253"/>
      <c r="M27" s="253"/>
      <c r="N27" s="252"/>
      <c r="O27" s="254"/>
      <c r="P27" s="255"/>
      <c r="Q27" s="256"/>
      <c r="R27" s="256"/>
      <c r="S27" s="257"/>
      <c r="T27" s="256"/>
      <c r="U27" s="256"/>
      <c r="V27" s="256"/>
      <c r="W27" s="258"/>
      <c r="X27" s="258"/>
      <c r="Y27" s="259"/>
      <c r="Z27" s="258"/>
      <c r="AA27" s="258"/>
      <c r="AB27" s="263" t="s">
        <v>136</v>
      </c>
      <c r="AC27" s="261"/>
      <c r="AD27" s="261"/>
      <c r="AE27" s="261"/>
      <c r="AF27" s="261"/>
      <c r="AG27" s="261"/>
      <c r="AH27" s="261"/>
      <c r="AI27" s="261"/>
      <c r="AJ27" s="261"/>
      <c r="AK27" s="261"/>
      <c r="AL27" s="261"/>
      <c r="AM27" s="261"/>
      <c r="AN27" s="261"/>
      <c r="AO27" s="261"/>
      <c r="AP27" s="261"/>
      <c r="AQ27" s="261">
        <f t="shared" si="3"/>
        <v>0</v>
      </c>
      <c r="AR27" s="262">
        <f t="shared" si="2"/>
        <v>0</v>
      </c>
      <c r="AS27" s="5"/>
      <c r="AT27" s="5"/>
      <c r="AU27" s="5"/>
      <c r="AV27" s="5"/>
      <c r="AW27" s="249"/>
      <c r="AX27" s="249"/>
      <c r="AY27" s="249"/>
      <c r="AZ27" s="249"/>
      <c r="BA27" s="249"/>
      <c r="BB27" s="249"/>
      <c r="BF27" s="5"/>
      <c r="BG27" s="5"/>
      <c r="BH27" s="5"/>
      <c r="BI27" s="5"/>
      <c r="BJ27" s="5"/>
      <c r="BK27" s="5"/>
      <c r="BL27" s="5"/>
      <c r="BM27" s="5"/>
      <c r="BN27" s="5"/>
      <c r="BO27" s="5"/>
      <c r="BP27" s="5"/>
      <c r="BQ27" s="5"/>
      <c r="BR27" s="5"/>
      <c r="BS27" s="5"/>
      <c r="BT27" s="5"/>
      <c r="BU27" s="5"/>
      <c r="BV27" s="5"/>
      <c r="BW27" s="5"/>
    </row>
    <row r="28" spans="1:75" s="250" customFormat="1" ht="11.25" customHeight="1">
      <c r="A28" s="234"/>
      <c r="B28" s="234"/>
      <c r="C28" s="234"/>
      <c r="D28" s="234"/>
      <c r="E28" s="234"/>
      <c r="F28" s="234"/>
      <c r="G28" s="235"/>
      <c r="H28" s="251"/>
      <c r="I28" s="252"/>
      <c r="J28" s="253"/>
      <c r="K28" s="253"/>
      <c r="L28" s="253"/>
      <c r="M28" s="253"/>
      <c r="N28" s="252"/>
      <c r="O28" s="254"/>
      <c r="P28" s="255"/>
      <c r="Q28" s="256"/>
      <c r="R28" s="256"/>
      <c r="S28" s="257"/>
      <c r="T28" s="256"/>
      <c r="U28" s="256"/>
      <c r="V28" s="256"/>
      <c r="W28" s="258"/>
      <c r="X28" s="258"/>
      <c r="Y28" s="259"/>
      <c r="Z28" s="258"/>
      <c r="AA28" s="258"/>
      <c r="AB28" s="263" t="s">
        <v>137</v>
      </c>
      <c r="AC28" s="261"/>
      <c r="AD28" s="261"/>
      <c r="AE28" s="261"/>
      <c r="AF28" s="261"/>
      <c r="AG28" s="261"/>
      <c r="AH28" s="261"/>
      <c r="AI28" s="261"/>
      <c r="AJ28" s="261"/>
      <c r="AK28" s="261"/>
      <c r="AL28" s="261"/>
      <c r="AM28" s="261"/>
      <c r="AN28" s="261"/>
      <c r="AO28" s="261"/>
      <c r="AP28" s="261"/>
      <c r="AQ28" s="261">
        <f t="shared" si="3"/>
        <v>0</v>
      </c>
      <c r="AR28" s="262">
        <f t="shared" si="2"/>
        <v>0</v>
      </c>
      <c r="AS28" s="5"/>
      <c r="AT28" s="5"/>
      <c r="AU28" s="5"/>
      <c r="AV28" s="5"/>
      <c r="AW28" s="249"/>
      <c r="AX28" s="249"/>
      <c r="AY28" s="249"/>
      <c r="AZ28" s="249"/>
      <c r="BA28" s="249"/>
      <c r="BB28" s="249"/>
      <c r="BF28" s="5"/>
      <c r="BG28" s="5"/>
      <c r="BH28" s="5"/>
      <c r="BI28" s="5"/>
      <c r="BJ28" s="5"/>
      <c r="BK28" s="5"/>
      <c r="BL28" s="5"/>
      <c r="BM28" s="5"/>
      <c r="BN28" s="5"/>
      <c r="BO28" s="5"/>
      <c r="BP28" s="5"/>
      <c r="BQ28" s="5"/>
      <c r="BR28" s="5"/>
      <c r="BS28" s="5"/>
      <c r="BT28" s="5"/>
      <c r="BU28" s="5"/>
      <c r="BV28" s="5"/>
      <c r="BW28" s="5"/>
    </row>
    <row r="29" spans="1:75" s="250" customFormat="1" ht="11.25" customHeight="1">
      <c r="A29" s="234"/>
      <c r="B29" s="234"/>
      <c r="C29" s="234"/>
      <c r="D29" s="234"/>
      <c r="E29" s="234"/>
      <c r="F29" s="234"/>
      <c r="G29" s="235"/>
      <c r="H29" s="251"/>
      <c r="I29" s="252"/>
      <c r="J29" s="253"/>
      <c r="K29" s="253"/>
      <c r="L29" s="253"/>
      <c r="M29" s="253"/>
      <c r="N29" s="252"/>
      <c r="O29" s="254"/>
      <c r="P29" s="255"/>
      <c r="Q29" s="256"/>
      <c r="R29" s="256"/>
      <c r="S29" s="257"/>
      <c r="T29" s="256"/>
      <c r="U29" s="256"/>
      <c r="V29" s="256"/>
      <c r="W29" s="258"/>
      <c r="X29" s="258"/>
      <c r="Y29" s="259"/>
      <c r="Z29" s="258"/>
      <c r="AA29" s="258"/>
      <c r="AB29" s="263" t="s">
        <v>138</v>
      </c>
      <c r="AC29" s="261"/>
      <c r="AD29" s="261"/>
      <c r="AE29" s="261"/>
      <c r="AF29" s="261"/>
      <c r="AG29" s="261"/>
      <c r="AH29" s="261"/>
      <c r="AI29" s="261"/>
      <c r="AJ29" s="261"/>
      <c r="AK29" s="261"/>
      <c r="AL29" s="261"/>
      <c r="AM29" s="261"/>
      <c r="AN29" s="261"/>
      <c r="AO29" s="261"/>
      <c r="AP29" s="261"/>
      <c r="AQ29" s="261">
        <f t="shared" si="3"/>
        <v>0</v>
      </c>
      <c r="AR29" s="262">
        <f t="shared" si="2"/>
        <v>0</v>
      </c>
      <c r="AS29" s="5"/>
      <c r="AT29" s="5"/>
      <c r="AU29" s="5"/>
      <c r="AV29" s="5"/>
      <c r="AW29" s="249"/>
      <c r="AX29" s="249"/>
      <c r="AY29" s="249"/>
      <c r="AZ29" s="249"/>
      <c r="BA29" s="249"/>
      <c r="BB29" s="249"/>
      <c r="BF29" s="5"/>
      <c r="BG29" s="5"/>
      <c r="BH29" s="5"/>
      <c r="BI29" s="5"/>
      <c r="BJ29" s="5"/>
      <c r="BK29" s="5"/>
      <c r="BL29" s="5"/>
      <c r="BM29" s="5"/>
      <c r="BN29" s="5"/>
      <c r="BO29" s="5"/>
      <c r="BP29" s="5"/>
      <c r="BQ29" s="5"/>
      <c r="BR29" s="5"/>
      <c r="BS29" s="5"/>
      <c r="BT29" s="5"/>
      <c r="BU29" s="5"/>
      <c r="BV29" s="5"/>
      <c r="BW29" s="5"/>
    </row>
    <row r="30" spans="1:75" s="250" customFormat="1" ht="11.25" customHeight="1">
      <c r="A30" s="234"/>
      <c r="B30" s="234"/>
      <c r="C30" s="234"/>
      <c r="D30" s="234"/>
      <c r="E30" s="234"/>
      <c r="F30" s="234"/>
      <c r="G30" s="235"/>
      <c r="H30" s="251"/>
      <c r="I30" s="252"/>
      <c r="J30" s="253"/>
      <c r="K30" s="253"/>
      <c r="L30" s="253"/>
      <c r="M30" s="253"/>
      <c r="N30" s="252"/>
      <c r="O30" s="254"/>
      <c r="P30" s="255"/>
      <c r="Q30" s="256"/>
      <c r="R30" s="256"/>
      <c r="S30" s="257"/>
      <c r="T30" s="256"/>
      <c r="U30" s="256"/>
      <c r="V30" s="256"/>
      <c r="W30" s="258"/>
      <c r="X30" s="258"/>
      <c r="Y30" s="259"/>
      <c r="Z30" s="258"/>
      <c r="AA30" s="258"/>
      <c r="AB30" s="264" t="s">
        <v>139</v>
      </c>
      <c r="AC30" s="265">
        <f t="shared" ref="AC30:AR30" si="4">SUM(AC24:AC29)+IF(AC22=0,AC23,AC22)</f>
        <v>0</v>
      </c>
      <c r="AD30" s="265">
        <f t="shared" si="4"/>
        <v>0</v>
      </c>
      <c r="AE30" s="265">
        <f t="shared" si="4"/>
        <v>0</v>
      </c>
      <c r="AF30" s="265">
        <f t="shared" si="4"/>
        <v>0</v>
      </c>
      <c r="AG30" s="265">
        <f t="shared" si="4"/>
        <v>0</v>
      </c>
      <c r="AH30" s="265">
        <f t="shared" si="4"/>
        <v>0</v>
      </c>
      <c r="AI30" s="265">
        <f t="shared" si="4"/>
        <v>0</v>
      </c>
      <c r="AJ30" s="265">
        <f t="shared" si="4"/>
        <v>0</v>
      </c>
      <c r="AK30" s="265">
        <f t="shared" si="4"/>
        <v>0</v>
      </c>
      <c r="AL30" s="265">
        <f t="shared" si="4"/>
        <v>0</v>
      </c>
      <c r="AM30" s="265">
        <f t="shared" si="4"/>
        <v>0</v>
      </c>
      <c r="AN30" s="265">
        <f t="shared" si="4"/>
        <v>0</v>
      </c>
      <c r="AO30" s="265">
        <f t="shared" si="4"/>
        <v>0</v>
      </c>
      <c r="AP30" s="265">
        <f t="shared" si="4"/>
        <v>0</v>
      </c>
      <c r="AQ30" s="265">
        <f t="shared" si="4"/>
        <v>0</v>
      </c>
      <c r="AR30" s="266">
        <f t="shared" si="4"/>
        <v>0</v>
      </c>
      <c r="AS30" s="5"/>
      <c r="AT30" s="5"/>
      <c r="AU30" s="5"/>
      <c r="AV30" s="5"/>
      <c r="AW30" s="249"/>
      <c r="AX30" s="249"/>
      <c r="AY30" s="249"/>
      <c r="AZ30" s="249"/>
      <c r="BA30" s="249"/>
      <c r="BB30" s="249"/>
      <c r="BF30" s="5"/>
      <c r="BG30" s="5"/>
      <c r="BH30" s="5"/>
      <c r="BI30" s="5"/>
      <c r="BJ30" s="5"/>
      <c r="BK30" s="5"/>
      <c r="BL30" s="5"/>
      <c r="BM30" s="5"/>
      <c r="BN30" s="5"/>
      <c r="BO30" s="5"/>
      <c r="BP30" s="5"/>
      <c r="BQ30" s="5"/>
      <c r="BR30" s="5"/>
      <c r="BS30" s="5"/>
      <c r="BT30" s="5"/>
      <c r="BU30" s="5"/>
      <c r="BV30" s="5"/>
      <c r="BW30" s="5"/>
    </row>
    <row r="31" spans="1:75" s="250" customFormat="1" ht="11.25" customHeight="1" thickBot="1">
      <c r="A31" s="234"/>
      <c r="B31" s="234"/>
      <c r="C31" s="234"/>
      <c r="D31" s="234"/>
      <c r="E31" s="234"/>
      <c r="F31" s="234"/>
      <c r="G31" s="235"/>
      <c r="H31" s="267"/>
      <c r="I31" s="268"/>
      <c r="J31" s="269"/>
      <c r="K31" s="269"/>
      <c r="L31" s="269"/>
      <c r="M31" s="269"/>
      <c r="N31" s="268"/>
      <c r="O31" s="270"/>
      <c r="P31" s="271"/>
      <c r="Q31" s="272"/>
      <c r="R31" s="272"/>
      <c r="S31" s="273"/>
      <c r="T31" s="272"/>
      <c r="U31" s="272"/>
      <c r="V31" s="272"/>
      <c r="W31" s="274"/>
      <c r="X31" s="274"/>
      <c r="Y31" s="275"/>
      <c r="Z31" s="274"/>
      <c r="AA31" s="274"/>
      <c r="AB31" s="276" t="s">
        <v>140</v>
      </c>
      <c r="AC31" s="277"/>
      <c r="AD31" s="277"/>
      <c r="AE31" s="277"/>
      <c r="AF31" s="277"/>
      <c r="AG31" s="277"/>
      <c r="AH31" s="277"/>
      <c r="AI31" s="277"/>
      <c r="AJ31" s="277"/>
      <c r="AK31" s="277"/>
      <c r="AL31" s="277"/>
      <c r="AM31" s="277"/>
      <c r="AN31" s="277"/>
      <c r="AO31" s="277"/>
      <c r="AP31" s="277"/>
      <c r="AQ31" s="277">
        <f t="shared" ref="AQ31:AR37" si="5">+AC31+AE31+AG31+AI31+AK31+AM31+AO31</f>
        <v>0</v>
      </c>
      <c r="AR31" s="278">
        <f t="shared" si="5"/>
        <v>0</v>
      </c>
      <c r="AS31" s="5"/>
      <c r="AT31" s="5"/>
      <c r="AU31" s="5"/>
      <c r="AV31" s="5"/>
      <c r="AW31" s="249"/>
      <c r="AX31" s="249"/>
      <c r="AY31" s="249"/>
      <c r="AZ31" s="249"/>
      <c r="BA31" s="249"/>
      <c r="BB31" s="249"/>
      <c r="BF31" s="5"/>
      <c r="BG31" s="5"/>
      <c r="BH31" s="5"/>
      <c r="BI31" s="5"/>
      <c r="BJ31" s="5"/>
      <c r="BK31" s="5"/>
      <c r="BL31" s="5"/>
      <c r="BM31" s="5"/>
      <c r="BN31" s="5"/>
      <c r="BO31" s="5"/>
      <c r="BP31" s="5"/>
      <c r="BQ31" s="5"/>
      <c r="BR31" s="5"/>
      <c r="BS31" s="5"/>
      <c r="BT31" s="5"/>
      <c r="BU31" s="5"/>
      <c r="BV31" s="5"/>
      <c r="BW31" s="5"/>
    </row>
    <row r="32" spans="1:75" s="250" customFormat="1" ht="11.25" customHeight="1">
      <c r="A32" s="234"/>
      <c r="B32" s="234" t="s">
        <v>141</v>
      </c>
      <c r="C32" s="234"/>
      <c r="D32" s="234" t="s">
        <v>117</v>
      </c>
      <c r="E32" s="234" t="s">
        <v>118</v>
      </c>
      <c r="F32" s="234" t="s">
        <v>142</v>
      </c>
      <c r="G32" s="235">
        <v>12</v>
      </c>
      <c r="H32" s="236">
        <v>948</v>
      </c>
      <c r="I32" s="237" t="s">
        <v>143</v>
      </c>
      <c r="J32" s="239"/>
      <c r="K32" s="239"/>
      <c r="L32" s="239"/>
      <c r="M32" s="239" t="s">
        <v>120</v>
      </c>
      <c r="N32" s="237" t="s">
        <v>144</v>
      </c>
      <c r="O32" s="279">
        <v>2</v>
      </c>
      <c r="P32" s="280">
        <v>2</v>
      </c>
      <c r="Q32" s="242">
        <f>SUMIF('Actividades inversión 948'!$B$14:$B$20,'Metas inversión 948'!$B32,'Actividades inversión 948'!M$14:M$20)</f>
        <v>230000000</v>
      </c>
      <c r="R32" s="242">
        <f>SUMIF('Actividades inversión 948'!$B$14:$B$20,'Metas inversión 948'!$B32,'Actividades inversión 948'!N$14:N$20)</f>
        <v>230000000</v>
      </c>
      <c r="S32" s="242">
        <f>SUMIF('Actividades inversión 948'!$B$14:$B$20,'Metas inversión 948'!$B32,'Actividades inversión 948'!O$14:O$20)</f>
        <v>0</v>
      </c>
      <c r="T32" s="242">
        <f>SUMIF('Actividades inversión 948'!$B$14:$B$20,'Metas inversión 948'!$B32,'Actividades inversión 948'!P$14:P$20)</f>
        <v>0</v>
      </c>
      <c r="U32" s="242">
        <f>SUMIF('Actividades inversión 948'!$B$14:$B$20,'Metas inversión 948'!$B32,'Actividades inversión 948'!Q$14:Q$20)</f>
        <v>165144824</v>
      </c>
      <c r="V32" s="242">
        <f>SUMIF('Actividades inversión 948'!$B$14:$B$20,'Metas inversión 948'!$B32,'Actividades inversión 948'!R$14:R$20)</f>
        <v>43567280</v>
      </c>
      <c r="W32" s="244" t="s">
        <v>145</v>
      </c>
      <c r="X32" s="244" t="s">
        <v>146</v>
      </c>
      <c r="Y32" s="245" t="s">
        <v>147</v>
      </c>
      <c r="Z32" s="244"/>
      <c r="AA32" s="244"/>
      <c r="AB32" s="246" t="s">
        <v>125</v>
      </c>
      <c r="AC32" s="247"/>
      <c r="AD32" s="247"/>
      <c r="AE32" s="247"/>
      <c r="AF32" s="247"/>
      <c r="AG32" s="247"/>
      <c r="AH32" s="247"/>
      <c r="AI32" s="247"/>
      <c r="AJ32" s="247"/>
      <c r="AK32" s="247"/>
      <c r="AL32" s="247"/>
      <c r="AM32" s="247"/>
      <c r="AN32" s="247"/>
      <c r="AO32" s="247"/>
      <c r="AP32" s="247"/>
      <c r="AQ32" s="247">
        <f t="shared" si="5"/>
        <v>0</v>
      </c>
      <c r="AR32" s="248">
        <f t="shared" si="5"/>
        <v>0</v>
      </c>
      <c r="AS32" s="5"/>
      <c r="AT32" s="5"/>
      <c r="AU32" s="5"/>
      <c r="AV32" s="5"/>
      <c r="AW32" s="249">
        <f>+'[1]99-METROPOLITANO'!N30</f>
        <v>230000000</v>
      </c>
      <c r="AX32" s="249">
        <f>+'[1]99-METROPOLITANO'!O30</f>
        <v>230000000</v>
      </c>
      <c r="AY32" s="249">
        <f>+'[1]99-METROPOLITANO'!P30</f>
        <v>0</v>
      </c>
      <c r="AZ32" s="249">
        <f>+'[1]99-METROPOLITANO'!Q30</f>
        <v>0</v>
      </c>
      <c r="BA32" s="249">
        <f>+'[1]99-METROPOLITANO'!R30</f>
        <v>165144824</v>
      </c>
      <c r="BB32" s="249">
        <f>+'[1]99-METROPOLITANO'!S30</f>
        <v>43567280</v>
      </c>
      <c r="BF32" s="5"/>
      <c r="BG32" s="5"/>
      <c r="BH32" s="5"/>
      <c r="BI32" s="5"/>
      <c r="BJ32" s="5"/>
      <c r="BK32" s="5"/>
      <c r="BL32" s="5"/>
      <c r="BM32" s="5"/>
      <c r="BN32" s="5"/>
      <c r="BO32" s="5"/>
      <c r="BP32" s="5"/>
      <c r="BQ32" s="5"/>
      <c r="BR32" s="5"/>
      <c r="BS32" s="5"/>
      <c r="BT32" s="5"/>
      <c r="BU32" s="5"/>
      <c r="BV32" s="5"/>
      <c r="BW32" s="5"/>
    </row>
    <row r="33" spans="1:75" s="250" customFormat="1" ht="11.25" customHeight="1">
      <c r="A33" s="234"/>
      <c r="B33" s="234"/>
      <c r="C33" s="234"/>
      <c r="D33" s="234"/>
      <c r="E33" s="234"/>
      <c r="F33" s="234"/>
      <c r="G33" s="235"/>
      <c r="H33" s="251"/>
      <c r="I33" s="252"/>
      <c r="J33" s="253"/>
      <c r="K33" s="253"/>
      <c r="L33" s="253"/>
      <c r="M33" s="253"/>
      <c r="N33" s="252"/>
      <c r="O33" s="281"/>
      <c r="P33" s="282"/>
      <c r="Q33" s="256"/>
      <c r="R33" s="256"/>
      <c r="S33" s="256"/>
      <c r="T33" s="256"/>
      <c r="U33" s="256"/>
      <c r="V33" s="256"/>
      <c r="W33" s="258"/>
      <c r="X33" s="258"/>
      <c r="Y33" s="259"/>
      <c r="Z33" s="258"/>
      <c r="AA33" s="258"/>
      <c r="AB33" s="260" t="s">
        <v>126</v>
      </c>
      <c r="AC33" s="261"/>
      <c r="AD33" s="261"/>
      <c r="AE33" s="261"/>
      <c r="AF33" s="261"/>
      <c r="AG33" s="261"/>
      <c r="AH33" s="261"/>
      <c r="AI33" s="261"/>
      <c r="AJ33" s="261"/>
      <c r="AK33" s="261"/>
      <c r="AL33" s="261"/>
      <c r="AM33" s="261"/>
      <c r="AN33" s="261"/>
      <c r="AO33" s="261"/>
      <c r="AP33" s="261"/>
      <c r="AQ33" s="261">
        <f t="shared" si="5"/>
        <v>0</v>
      </c>
      <c r="AR33" s="262">
        <f t="shared" si="5"/>
        <v>0</v>
      </c>
      <c r="AS33" s="5"/>
      <c r="AT33" s="5"/>
      <c r="AU33" s="5"/>
      <c r="AV33" s="5"/>
      <c r="AW33" s="249"/>
      <c r="AX33" s="249"/>
      <c r="AY33" s="249"/>
      <c r="AZ33" s="249"/>
      <c r="BA33" s="249"/>
      <c r="BB33" s="249"/>
      <c r="BF33" s="5"/>
      <c r="BG33" s="5"/>
      <c r="BH33" s="5"/>
      <c r="BI33" s="5"/>
      <c r="BJ33" s="5"/>
      <c r="BK33" s="5"/>
      <c r="BL33" s="5"/>
      <c r="BM33" s="5"/>
      <c r="BN33" s="5"/>
      <c r="BO33" s="5"/>
      <c r="BP33" s="5"/>
      <c r="BQ33" s="5"/>
      <c r="BR33" s="5"/>
      <c r="BS33" s="5"/>
      <c r="BT33" s="5"/>
      <c r="BU33" s="5"/>
      <c r="BV33" s="5"/>
      <c r="BW33" s="5"/>
    </row>
    <row r="34" spans="1:75" s="250" customFormat="1" ht="11.25" customHeight="1">
      <c r="A34" s="234"/>
      <c r="B34" s="234"/>
      <c r="C34" s="234"/>
      <c r="D34" s="234"/>
      <c r="E34" s="234"/>
      <c r="F34" s="234"/>
      <c r="G34" s="235"/>
      <c r="H34" s="251"/>
      <c r="I34" s="252"/>
      <c r="J34" s="253"/>
      <c r="K34" s="253"/>
      <c r="L34" s="253"/>
      <c r="M34" s="253"/>
      <c r="N34" s="252"/>
      <c r="O34" s="281"/>
      <c r="P34" s="282"/>
      <c r="Q34" s="256"/>
      <c r="R34" s="256"/>
      <c r="S34" s="256"/>
      <c r="T34" s="256"/>
      <c r="U34" s="256"/>
      <c r="V34" s="256"/>
      <c r="W34" s="258"/>
      <c r="X34" s="258"/>
      <c r="Y34" s="259"/>
      <c r="Z34" s="258"/>
      <c r="AA34" s="258"/>
      <c r="AB34" s="260" t="s">
        <v>127</v>
      </c>
      <c r="AC34" s="261"/>
      <c r="AD34" s="261"/>
      <c r="AE34" s="261"/>
      <c r="AF34" s="261"/>
      <c r="AG34" s="261"/>
      <c r="AH34" s="261"/>
      <c r="AI34" s="261"/>
      <c r="AJ34" s="261"/>
      <c r="AK34" s="261"/>
      <c r="AL34" s="261"/>
      <c r="AM34" s="261"/>
      <c r="AN34" s="261"/>
      <c r="AO34" s="261"/>
      <c r="AP34" s="261"/>
      <c r="AQ34" s="261">
        <f t="shared" si="5"/>
        <v>0</v>
      </c>
      <c r="AR34" s="262">
        <f t="shared" si="5"/>
        <v>0</v>
      </c>
      <c r="AS34" s="5"/>
      <c r="AT34" s="5"/>
      <c r="AU34" s="5"/>
      <c r="AV34" s="5"/>
      <c r="AW34" s="249"/>
      <c r="AX34" s="249"/>
      <c r="AY34" s="249"/>
      <c r="AZ34" s="249"/>
      <c r="BA34" s="249"/>
      <c r="BB34" s="249"/>
      <c r="BF34" s="5"/>
      <c r="BG34" s="5"/>
      <c r="BH34" s="5"/>
      <c r="BI34" s="5"/>
      <c r="BJ34" s="5"/>
      <c r="BK34" s="5"/>
      <c r="BL34" s="5"/>
      <c r="BM34" s="5"/>
      <c r="BN34" s="5"/>
      <c r="BO34" s="5"/>
      <c r="BP34" s="5"/>
      <c r="BQ34" s="5"/>
      <c r="BR34" s="5"/>
      <c r="BS34" s="5"/>
      <c r="BT34" s="5"/>
      <c r="BU34" s="5"/>
      <c r="BV34" s="5"/>
      <c r="BW34" s="5"/>
    </row>
    <row r="35" spans="1:75" s="250" customFormat="1" ht="11.25" customHeight="1">
      <c r="A35" s="234"/>
      <c r="B35" s="234"/>
      <c r="C35" s="234"/>
      <c r="D35" s="234"/>
      <c r="E35" s="234"/>
      <c r="F35" s="234"/>
      <c r="G35" s="235"/>
      <c r="H35" s="251"/>
      <c r="I35" s="252"/>
      <c r="J35" s="253"/>
      <c r="K35" s="253"/>
      <c r="L35" s="253"/>
      <c r="M35" s="253"/>
      <c r="N35" s="252"/>
      <c r="O35" s="281"/>
      <c r="P35" s="282"/>
      <c r="Q35" s="256"/>
      <c r="R35" s="256"/>
      <c r="S35" s="256"/>
      <c r="T35" s="256"/>
      <c r="U35" s="256"/>
      <c r="V35" s="256"/>
      <c r="W35" s="258"/>
      <c r="X35" s="258"/>
      <c r="Y35" s="259"/>
      <c r="Z35" s="258"/>
      <c r="AA35" s="258"/>
      <c r="AB35" s="260" t="s">
        <v>128</v>
      </c>
      <c r="AC35" s="261"/>
      <c r="AD35" s="261"/>
      <c r="AE35" s="261"/>
      <c r="AF35" s="261"/>
      <c r="AG35" s="261"/>
      <c r="AH35" s="261"/>
      <c r="AI35" s="261"/>
      <c r="AJ35" s="261"/>
      <c r="AK35" s="261"/>
      <c r="AL35" s="261"/>
      <c r="AM35" s="261"/>
      <c r="AN35" s="261"/>
      <c r="AO35" s="261"/>
      <c r="AP35" s="261"/>
      <c r="AQ35" s="261">
        <f t="shared" si="5"/>
        <v>0</v>
      </c>
      <c r="AR35" s="262">
        <f t="shared" si="5"/>
        <v>0</v>
      </c>
      <c r="AS35" s="5"/>
      <c r="AT35" s="5"/>
      <c r="AU35" s="5"/>
      <c r="AV35" s="5"/>
      <c r="AW35" s="249"/>
      <c r="AX35" s="249"/>
      <c r="AY35" s="249"/>
      <c r="AZ35" s="249"/>
      <c r="BA35" s="249"/>
      <c r="BB35" s="249"/>
      <c r="BF35" s="5"/>
      <c r="BG35" s="5"/>
      <c r="BH35" s="5"/>
      <c r="BI35" s="5"/>
      <c r="BJ35" s="5"/>
      <c r="BK35" s="5"/>
      <c r="BL35" s="5"/>
      <c r="BM35" s="5"/>
      <c r="BN35" s="5"/>
      <c r="BO35" s="5"/>
      <c r="BP35" s="5"/>
      <c r="BQ35" s="5"/>
      <c r="BR35" s="5"/>
      <c r="BS35" s="5"/>
      <c r="BT35" s="5"/>
      <c r="BU35" s="5"/>
      <c r="BV35" s="5"/>
      <c r="BW35" s="5"/>
    </row>
    <row r="36" spans="1:75" s="250" customFormat="1" ht="11.25" customHeight="1">
      <c r="A36" s="234"/>
      <c r="B36" s="234"/>
      <c r="C36" s="234"/>
      <c r="D36" s="234"/>
      <c r="E36" s="234"/>
      <c r="F36" s="234"/>
      <c r="G36" s="235"/>
      <c r="H36" s="251"/>
      <c r="I36" s="252"/>
      <c r="J36" s="253"/>
      <c r="K36" s="253"/>
      <c r="L36" s="253"/>
      <c r="M36" s="253"/>
      <c r="N36" s="252"/>
      <c r="O36" s="281"/>
      <c r="P36" s="282"/>
      <c r="Q36" s="256"/>
      <c r="R36" s="256"/>
      <c r="S36" s="256"/>
      <c r="T36" s="256"/>
      <c r="U36" s="256"/>
      <c r="V36" s="256"/>
      <c r="W36" s="258"/>
      <c r="X36" s="258"/>
      <c r="Y36" s="259"/>
      <c r="Z36" s="258"/>
      <c r="AA36" s="258"/>
      <c r="AB36" s="260" t="s">
        <v>129</v>
      </c>
      <c r="AC36" s="261"/>
      <c r="AD36" s="261"/>
      <c r="AE36" s="261"/>
      <c r="AF36" s="261"/>
      <c r="AG36" s="261"/>
      <c r="AH36" s="261"/>
      <c r="AI36" s="261"/>
      <c r="AJ36" s="261"/>
      <c r="AK36" s="261"/>
      <c r="AL36" s="261"/>
      <c r="AM36" s="261"/>
      <c r="AN36" s="261"/>
      <c r="AO36" s="261"/>
      <c r="AP36" s="261"/>
      <c r="AQ36" s="261">
        <f t="shared" si="5"/>
        <v>0</v>
      </c>
      <c r="AR36" s="262">
        <f t="shared" si="5"/>
        <v>0</v>
      </c>
      <c r="AS36" s="5"/>
      <c r="AT36" s="5"/>
      <c r="AU36" s="5"/>
      <c r="AV36" s="5"/>
      <c r="AW36" s="249"/>
      <c r="AX36" s="249"/>
      <c r="AY36" s="249"/>
      <c r="AZ36" s="249"/>
      <c r="BA36" s="249"/>
      <c r="BB36" s="249"/>
      <c r="BF36" s="5"/>
      <c r="BG36" s="5"/>
      <c r="BH36" s="5"/>
      <c r="BI36" s="5"/>
      <c r="BJ36" s="5"/>
      <c r="BK36" s="5"/>
      <c r="BL36" s="5"/>
      <c r="BM36" s="5"/>
      <c r="BN36" s="5"/>
      <c r="BO36" s="5"/>
      <c r="BP36" s="5"/>
      <c r="BQ36" s="5"/>
      <c r="BR36" s="5"/>
      <c r="BS36" s="5"/>
      <c r="BT36" s="5"/>
      <c r="BU36" s="5"/>
      <c r="BV36" s="5"/>
      <c r="BW36" s="5"/>
    </row>
    <row r="37" spans="1:75" s="250" customFormat="1" ht="11.25" customHeight="1">
      <c r="A37" s="234"/>
      <c r="B37" s="234"/>
      <c r="C37" s="234"/>
      <c r="D37" s="234"/>
      <c r="E37" s="234"/>
      <c r="F37" s="234"/>
      <c r="G37" s="235"/>
      <c r="H37" s="251"/>
      <c r="I37" s="252"/>
      <c r="J37" s="253"/>
      <c r="K37" s="253"/>
      <c r="L37" s="253"/>
      <c r="M37" s="253"/>
      <c r="N37" s="252"/>
      <c r="O37" s="281"/>
      <c r="P37" s="282"/>
      <c r="Q37" s="256"/>
      <c r="R37" s="256"/>
      <c r="S37" s="256"/>
      <c r="T37" s="256"/>
      <c r="U37" s="256"/>
      <c r="V37" s="256"/>
      <c r="W37" s="258"/>
      <c r="X37" s="258"/>
      <c r="Y37" s="259"/>
      <c r="Z37" s="258"/>
      <c r="AA37" s="258"/>
      <c r="AB37" s="263" t="s">
        <v>130</v>
      </c>
      <c r="AC37" s="261"/>
      <c r="AD37" s="261"/>
      <c r="AE37" s="261"/>
      <c r="AF37" s="261"/>
      <c r="AG37" s="261"/>
      <c r="AH37" s="261"/>
      <c r="AI37" s="261"/>
      <c r="AJ37" s="261"/>
      <c r="AK37" s="261"/>
      <c r="AL37" s="261"/>
      <c r="AM37" s="261"/>
      <c r="AN37" s="261"/>
      <c r="AO37" s="261"/>
      <c r="AP37" s="261"/>
      <c r="AQ37" s="261">
        <f t="shared" si="5"/>
        <v>0</v>
      </c>
      <c r="AR37" s="262">
        <f t="shared" si="5"/>
        <v>0</v>
      </c>
      <c r="AS37" s="5"/>
      <c r="AT37" s="5"/>
      <c r="AU37" s="5"/>
      <c r="AV37" s="5"/>
      <c r="AW37" s="249"/>
      <c r="AX37" s="249"/>
      <c r="AY37" s="249"/>
      <c r="AZ37" s="249"/>
      <c r="BA37" s="249"/>
      <c r="BB37" s="249"/>
      <c r="BF37" s="5"/>
      <c r="BG37" s="5"/>
      <c r="BH37" s="5"/>
      <c r="BI37" s="5"/>
      <c r="BJ37" s="5"/>
      <c r="BK37" s="5"/>
      <c r="BL37" s="5"/>
      <c r="BM37" s="5"/>
      <c r="BN37" s="5"/>
      <c r="BO37" s="5"/>
      <c r="BP37" s="5"/>
      <c r="BQ37" s="5"/>
      <c r="BR37" s="5"/>
      <c r="BS37" s="5"/>
      <c r="BT37" s="5"/>
      <c r="BU37" s="5"/>
      <c r="BV37" s="5"/>
      <c r="BW37" s="5"/>
    </row>
    <row r="38" spans="1:75" s="250" customFormat="1" ht="11.25" customHeight="1">
      <c r="A38" s="234"/>
      <c r="B38" s="234"/>
      <c r="C38" s="234"/>
      <c r="D38" s="234"/>
      <c r="E38" s="234"/>
      <c r="F38" s="234"/>
      <c r="G38" s="235"/>
      <c r="H38" s="251"/>
      <c r="I38" s="252"/>
      <c r="J38" s="253"/>
      <c r="K38" s="253"/>
      <c r="L38" s="253"/>
      <c r="M38" s="253"/>
      <c r="N38" s="252"/>
      <c r="O38" s="281"/>
      <c r="P38" s="282"/>
      <c r="Q38" s="256"/>
      <c r="R38" s="256"/>
      <c r="S38" s="256"/>
      <c r="T38" s="256"/>
      <c r="U38" s="256"/>
      <c r="V38" s="256"/>
      <c r="W38" s="258"/>
      <c r="X38" s="258"/>
      <c r="Y38" s="259"/>
      <c r="Z38" s="258"/>
      <c r="AA38" s="258"/>
      <c r="AB38" s="264" t="s">
        <v>131</v>
      </c>
      <c r="AC38" s="265">
        <f t="shared" ref="AC38:AR38" si="6">SUM(AC32:AC37)</f>
        <v>0</v>
      </c>
      <c r="AD38" s="265">
        <f t="shared" si="6"/>
        <v>0</v>
      </c>
      <c r="AE38" s="265">
        <f t="shared" si="6"/>
        <v>0</v>
      </c>
      <c r="AF38" s="265">
        <f t="shared" si="6"/>
        <v>0</v>
      </c>
      <c r="AG38" s="265">
        <f t="shared" si="6"/>
        <v>0</v>
      </c>
      <c r="AH38" s="265">
        <f t="shared" si="6"/>
        <v>0</v>
      </c>
      <c r="AI38" s="265">
        <f t="shared" si="6"/>
        <v>0</v>
      </c>
      <c r="AJ38" s="265">
        <f t="shared" si="6"/>
        <v>0</v>
      </c>
      <c r="AK38" s="265">
        <f t="shared" si="6"/>
        <v>0</v>
      </c>
      <c r="AL38" s="265">
        <f t="shared" si="6"/>
        <v>0</v>
      </c>
      <c r="AM38" s="265">
        <f t="shared" si="6"/>
        <v>0</v>
      </c>
      <c r="AN38" s="265">
        <f t="shared" si="6"/>
        <v>0</v>
      </c>
      <c r="AO38" s="265">
        <f t="shared" si="6"/>
        <v>0</v>
      </c>
      <c r="AP38" s="265">
        <f t="shared" si="6"/>
        <v>0</v>
      </c>
      <c r="AQ38" s="265">
        <f t="shared" si="6"/>
        <v>0</v>
      </c>
      <c r="AR38" s="266">
        <f t="shared" si="6"/>
        <v>0</v>
      </c>
      <c r="AS38" s="5"/>
      <c r="AT38" s="5"/>
      <c r="AU38" s="5"/>
      <c r="AV38" s="5"/>
      <c r="AW38" s="249"/>
      <c r="AX38" s="249"/>
      <c r="AY38" s="249"/>
      <c r="AZ38" s="249"/>
      <c r="BA38" s="249"/>
      <c r="BB38" s="249"/>
      <c r="BF38" s="5"/>
      <c r="BG38" s="5"/>
      <c r="BH38" s="5"/>
      <c r="BI38" s="5"/>
      <c r="BJ38" s="5"/>
      <c r="BK38" s="5"/>
      <c r="BL38" s="5"/>
      <c r="BM38" s="5"/>
      <c r="BN38" s="5"/>
      <c r="BO38" s="5"/>
      <c r="BP38" s="5"/>
      <c r="BQ38" s="5"/>
      <c r="BR38" s="5"/>
      <c r="BS38" s="5"/>
      <c r="BT38" s="5"/>
      <c r="BU38" s="5"/>
      <c r="BV38" s="5"/>
      <c r="BW38" s="5"/>
    </row>
    <row r="39" spans="1:75" s="250" customFormat="1" ht="11.25" customHeight="1">
      <c r="A39" s="234"/>
      <c r="B39" s="234"/>
      <c r="C39" s="234"/>
      <c r="D39" s="234"/>
      <c r="E39" s="234"/>
      <c r="F39" s="234"/>
      <c r="G39" s="235"/>
      <c r="H39" s="251"/>
      <c r="I39" s="252"/>
      <c r="J39" s="253"/>
      <c r="K39" s="253"/>
      <c r="L39" s="253"/>
      <c r="M39" s="253"/>
      <c r="N39" s="252"/>
      <c r="O39" s="281"/>
      <c r="P39" s="282"/>
      <c r="Q39" s="256"/>
      <c r="R39" s="256"/>
      <c r="S39" s="256"/>
      <c r="T39" s="256"/>
      <c r="U39" s="256"/>
      <c r="V39" s="256"/>
      <c r="W39" s="258"/>
      <c r="X39" s="258"/>
      <c r="Y39" s="259"/>
      <c r="Z39" s="258"/>
      <c r="AA39" s="258"/>
      <c r="AB39" s="260" t="s">
        <v>132</v>
      </c>
      <c r="AC39" s="261"/>
      <c r="AD39" s="261"/>
      <c r="AE39" s="261"/>
      <c r="AF39" s="261"/>
      <c r="AG39" s="261"/>
      <c r="AH39" s="261"/>
      <c r="AI39" s="261"/>
      <c r="AJ39" s="261"/>
      <c r="AK39" s="261"/>
      <c r="AL39" s="261"/>
      <c r="AM39" s="261"/>
      <c r="AN39" s="261"/>
      <c r="AO39" s="261"/>
      <c r="AP39" s="261"/>
      <c r="AQ39" s="261">
        <f>+AC39+AE39+AG39+AI39+AK39+AM39+AO39</f>
        <v>0</v>
      </c>
      <c r="AR39" s="262">
        <f t="shared" ref="AR39:AR45" si="7">+AD39+AF39+AH39+AJ39+AL39+AN39+AP39</f>
        <v>0</v>
      </c>
      <c r="AS39" s="5"/>
      <c r="AT39" s="5"/>
      <c r="AU39" s="5"/>
      <c r="AV39" s="5"/>
      <c r="AW39" s="249"/>
      <c r="AX39" s="249"/>
      <c r="AY39" s="249"/>
      <c r="AZ39" s="249"/>
      <c r="BA39" s="249"/>
      <c r="BB39" s="249"/>
      <c r="BF39" s="5"/>
      <c r="BG39" s="5"/>
      <c r="BH39" s="5"/>
      <c r="BI39" s="5"/>
      <c r="BJ39" s="5"/>
      <c r="BK39" s="5"/>
      <c r="BL39" s="5"/>
      <c r="BM39" s="5"/>
      <c r="BN39" s="5"/>
      <c r="BO39" s="5"/>
      <c r="BP39" s="5"/>
      <c r="BQ39" s="5"/>
      <c r="BR39" s="5"/>
      <c r="BS39" s="5"/>
      <c r="BT39" s="5"/>
      <c r="BU39" s="5"/>
      <c r="BV39" s="5"/>
      <c r="BW39" s="5"/>
    </row>
    <row r="40" spans="1:75" s="250" customFormat="1" ht="11.25" customHeight="1">
      <c r="A40" s="234"/>
      <c r="B40" s="234"/>
      <c r="C40" s="234"/>
      <c r="D40" s="234"/>
      <c r="E40" s="234"/>
      <c r="F40" s="234"/>
      <c r="G40" s="235"/>
      <c r="H40" s="251"/>
      <c r="I40" s="252"/>
      <c r="J40" s="253"/>
      <c r="K40" s="253"/>
      <c r="L40" s="253"/>
      <c r="M40" s="253"/>
      <c r="N40" s="252"/>
      <c r="O40" s="281"/>
      <c r="P40" s="282"/>
      <c r="Q40" s="256"/>
      <c r="R40" s="256"/>
      <c r="S40" s="256"/>
      <c r="T40" s="256"/>
      <c r="U40" s="256"/>
      <c r="V40" s="256"/>
      <c r="W40" s="258"/>
      <c r="X40" s="258"/>
      <c r="Y40" s="259"/>
      <c r="Z40" s="258"/>
      <c r="AA40" s="258"/>
      <c r="AB40" s="260" t="s">
        <v>133</v>
      </c>
      <c r="AC40" s="261"/>
      <c r="AD40" s="261"/>
      <c r="AE40" s="261"/>
      <c r="AF40" s="261"/>
      <c r="AG40" s="261"/>
      <c r="AH40" s="261"/>
      <c r="AI40" s="261"/>
      <c r="AJ40" s="261"/>
      <c r="AK40" s="261"/>
      <c r="AL40" s="261"/>
      <c r="AM40" s="261"/>
      <c r="AN40" s="261"/>
      <c r="AO40" s="261"/>
      <c r="AP40" s="261"/>
      <c r="AQ40" s="261">
        <f t="shared" ref="AQ40:AQ45" si="8">+AC40+AE40+AG40+AI40+AK40+AM40+AO40</f>
        <v>0</v>
      </c>
      <c r="AR40" s="262">
        <f t="shared" si="7"/>
        <v>0</v>
      </c>
      <c r="AS40" s="5"/>
      <c r="AT40" s="5"/>
      <c r="AU40" s="5"/>
      <c r="AV40" s="5"/>
      <c r="AW40" s="249"/>
      <c r="AX40" s="249"/>
      <c r="AY40" s="249"/>
      <c r="AZ40" s="249"/>
      <c r="BA40" s="249"/>
      <c r="BB40" s="249"/>
      <c r="BF40" s="5"/>
      <c r="BG40" s="5"/>
      <c r="BH40" s="5"/>
      <c r="BI40" s="5"/>
      <c r="BJ40" s="5"/>
      <c r="BK40" s="5"/>
      <c r="BL40" s="5"/>
      <c r="BM40" s="5"/>
      <c r="BN40" s="5"/>
      <c r="BO40" s="5"/>
      <c r="BP40" s="5"/>
      <c r="BQ40" s="5"/>
      <c r="BR40" s="5"/>
      <c r="BS40" s="5"/>
      <c r="BT40" s="5"/>
      <c r="BU40" s="5"/>
      <c r="BV40" s="5"/>
      <c r="BW40" s="5"/>
    </row>
    <row r="41" spans="1:75" s="250" customFormat="1" ht="11.25" customHeight="1">
      <c r="A41" s="234"/>
      <c r="B41" s="234"/>
      <c r="C41" s="234"/>
      <c r="D41" s="234"/>
      <c r="E41" s="234"/>
      <c r="F41" s="234"/>
      <c r="G41" s="235"/>
      <c r="H41" s="251"/>
      <c r="I41" s="252"/>
      <c r="J41" s="253"/>
      <c r="K41" s="253"/>
      <c r="L41" s="253"/>
      <c r="M41" s="253"/>
      <c r="N41" s="252"/>
      <c r="O41" s="281"/>
      <c r="P41" s="282"/>
      <c r="Q41" s="256"/>
      <c r="R41" s="256"/>
      <c r="S41" s="256"/>
      <c r="T41" s="256"/>
      <c r="U41" s="256"/>
      <c r="V41" s="256"/>
      <c r="W41" s="258"/>
      <c r="X41" s="258"/>
      <c r="Y41" s="259"/>
      <c r="Z41" s="258"/>
      <c r="AA41" s="258"/>
      <c r="AB41" s="263" t="s">
        <v>134</v>
      </c>
      <c r="AC41" s="261"/>
      <c r="AD41" s="261"/>
      <c r="AE41" s="261"/>
      <c r="AF41" s="261"/>
      <c r="AG41" s="261"/>
      <c r="AH41" s="261"/>
      <c r="AI41" s="261"/>
      <c r="AJ41" s="261"/>
      <c r="AK41" s="261"/>
      <c r="AL41" s="261"/>
      <c r="AM41" s="261"/>
      <c r="AN41" s="261"/>
      <c r="AO41" s="261"/>
      <c r="AP41" s="261"/>
      <c r="AQ41" s="261">
        <f t="shared" si="8"/>
        <v>0</v>
      </c>
      <c r="AR41" s="262">
        <f t="shared" si="7"/>
        <v>0</v>
      </c>
      <c r="AS41" s="5"/>
      <c r="AT41" s="5"/>
      <c r="AU41" s="5"/>
      <c r="AV41" s="5"/>
      <c r="AW41" s="249"/>
      <c r="AX41" s="249"/>
      <c r="AY41" s="249"/>
      <c r="AZ41" s="249"/>
      <c r="BA41" s="249"/>
      <c r="BB41" s="249"/>
      <c r="BF41" s="5"/>
      <c r="BG41" s="5"/>
      <c r="BH41" s="5"/>
      <c r="BI41" s="5"/>
      <c r="BJ41" s="5"/>
      <c r="BK41" s="5"/>
      <c r="BL41" s="5"/>
      <c r="BM41" s="5"/>
      <c r="BN41" s="5"/>
      <c r="BO41" s="5"/>
      <c r="BP41" s="5"/>
      <c r="BQ41" s="5"/>
      <c r="BR41" s="5"/>
      <c r="BS41" s="5"/>
      <c r="BT41" s="5"/>
      <c r="BU41" s="5"/>
      <c r="BV41" s="5"/>
      <c r="BW41" s="5"/>
    </row>
    <row r="42" spans="1:75" s="250" customFormat="1" ht="11.25" customHeight="1">
      <c r="A42" s="234"/>
      <c r="B42" s="234"/>
      <c r="C42" s="234"/>
      <c r="D42" s="234"/>
      <c r="E42" s="234"/>
      <c r="F42" s="234"/>
      <c r="G42" s="235"/>
      <c r="H42" s="251"/>
      <c r="I42" s="252"/>
      <c r="J42" s="253"/>
      <c r="K42" s="253"/>
      <c r="L42" s="253"/>
      <c r="M42" s="253"/>
      <c r="N42" s="252"/>
      <c r="O42" s="281"/>
      <c r="P42" s="282"/>
      <c r="Q42" s="256"/>
      <c r="R42" s="256"/>
      <c r="S42" s="256"/>
      <c r="T42" s="256"/>
      <c r="U42" s="256"/>
      <c r="V42" s="256"/>
      <c r="W42" s="258"/>
      <c r="X42" s="258"/>
      <c r="Y42" s="259"/>
      <c r="Z42" s="258"/>
      <c r="AA42" s="258"/>
      <c r="AB42" s="263" t="s">
        <v>135</v>
      </c>
      <c r="AC42" s="261"/>
      <c r="AD42" s="261"/>
      <c r="AE42" s="261"/>
      <c r="AF42" s="261"/>
      <c r="AG42" s="261"/>
      <c r="AH42" s="261"/>
      <c r="AI42" s="261"/>
      <c r="AJ42" s="261"/>
      <c r="AK42" s="261"/>
      <c r="AL42" s="261"/>
      <c r="AM42" s="261"/>
      <c r="AN42" s="261"/>
      <c r="AO42" s="261"/>
      <c r="AP42" s="261"/>
      <c r="AQ42" s="261">
        <f t="shared" si="8"/>
        <v>0</v>
      </c>
      <c r="AR42" s="262">
        <f t="shared" si="7"/>
        <v>0</v>
      </c>
      <c r="AS42" s="5"/>
      <c r="AT42" s="5"/>
      <c r="AU42" s="5"/>
      <c r="AV42" s="5"/>
      <c r="AW42" s="249"/>
      <c r="AX42" s="249"/>
      <c r="AY42" s="249"/>
      <c r="AZ42" s="249"/>
      <c r="BA42" s="249"/>
      <c r="BB42" s="249"/>
      <c r="BF42" s="5"/>
      <c r="BG42" s="5"/>
      <c r="BH42" s="5"/>
      <c r="BI42" s="5"/>
      <c r="BJ42" s="5"/>
      <c r="BK42" s="5"/>
      <c r="BL42" s="5"/>
      <c r="BM42" s="5"/>
      <c r="BN42" s="5"/>
      <c r="BO42" s="5"/>
      <c r="BP42" s="5"/>
      <c r="BQ42" s="5"/>
      <c r="BR42" s="5"/>
      <c r="BS42" s="5"/>
      <c r="BT42" s="5"/>
      <c r="BU42" s="5"/>
      <c r="BV42" s="5"/>
      <c r="BW42" s="5"/>
    </row>
    <row r="43" spans="1:75" s="250" customFormat="1" ht="11.25" customHeight="1">
      <c r="A43" s="234"/>
      <c r="B43" s="234"/>
      <c r="C43" s="234"/>
      <c r="D43" s="234"/>
      <c r="E43" s="234"/>
      <c r="F43" s="234"/>
      <c r="G43" s="235"/>
      <c r="H43" s="251"/>
      <c r="I43" s="252"/>
      <c r="J43" s="253"/>
      <c r="K43" s="253"/>
      <c r="L43" s="253"/>
      <c r="M43" s="253"/>
      <c r="N43" s="252"/>
      <c r="O43" s="281"/>
      <c r="P43" s="282"/>
      <c r="Q43" s="256"/>
      <c r="R43" s="256"/>
      <c r="S43" s="256"/>
      <c r="T43" s="256"/>
      <c r="U43" s="256"/>
      <c r="V43" s="256"/>
      <c r="W43" s="258"/>
      <c r="X43" s="258"/>
      <c r="Y43" s="259"/>
      <c r="Z43" s="258"/>
      <c r="AA43" s="258"/>
      <c r="AB43" s="263" t="s">
        <v>136</v>
      </c>
      <c r="AC43" s="261"/>
      <c r="AD43" s="261"/>
      <c r="AE43" s="261"/>
      <c r="AF43" s="261"/>
      <c r="AG43" s="261"/>
      <c r="AH43" s="261"/>
      <c r="AI43" s="261"/>
      <c r="AJ43" s="261"/>
      <c r="AK43" s="261"/>
      <c r="AL43" s="261"/>
      <c r="AM43" s="261"/>
      <c r="AN43" s="261"/>
      <c r="AO43" s="261"/>
      <c r="AP43" s="261"/>
      <c r="AQ43" s="261">
        <f t="shared" si="8"/>
        <v>0</v>
      </c>
      <c r="AR43" s="262">
        <f t="shared" si="7"/>
        <v>0</v>
      </c>
      <c r="AS43" s="5"/>
      <c r="AT43" s="5"/>
      <c r="AU43" s="5"/>
      <c r="AV43" s="5"/>
      <c r="AW43" s="249"/>
      <c r="AX43" s="249"/>
      <c r="AY43" s="249"/>
      <c r="AZ43" s="249"/>
      <c r="BA43" s="249"/>
      <c r="BB43" s="249"/>
      <c r="BF43" s="5"/>
      <c r="BG43" s="5"/>
      <c r="BH43" s="5"/>
      <c r="BI43" s="5"/>
      <c r="BJ43" s="5"/>
      <c r="BK43" s="5"/>
      <c r="BL43" s="5"/>
      <c r="BM43" s="5"/>
      <c r="BN43" s="5"/>
      <c r="BO43" s="5"/>
      <c r="BP43" s="5"/>
      <c r="BQ43" s="5"/>
      <c r="BR43" s="5"/>
      <c r="BS43" s="5"/>
      <c r="BT43" s="5"/>
      <c r="BU43" s="5"/>
      <c r="BV43" s="5"/>
      <c r="BW43" s="5"/>
    </row>
    <row r="44" spans="1:75" s="250" customFormat="1" ht="11.25" customHeight="1">
      <c r="A44" s="234"/>
      <c r="B44" s="234"/>
      <c r="C44" s="234"/>
      <c r="D44" s="234"/>
      <c r="E44" s="234"/>
      <c r="F44" s="234"/>
      <c r="G44" s="235"/>
      <c r="H44" s="251"/>
      <c r="I44" s="252"/>
      <c r="J44" s="253"/>
      <c r="K44" s="253"/>
      <c r="L44" s="253"/>
      <c r="M44" s="253"/>
      <c r="N44" s="252"/>
      <c r="O44" s="281"/>
      <c r="P44" s="282"/>
      <c r="Q44" s="256"/>
      <c r="R44" s="256"/>
      <c r="S44" s="256"/>
      <c r="T44" s="256"/>
      <c r="U44" s="256"/>
      <c r="V44" s="256"/>
      <c r="W44" s="258"/>
      <c r="X44" s="258"/>
      <c r="Y44" s="259"/>
      <c r="Z44" s="258"/>
      <c r="AA44" s="258"/>
      <c r="AB44" s="263" t="s">
        <v>137</v>
      </c>
      <c r="AC44" s="261"/>
      <c r="AD44" s="261"/>
      <c r="AE44" s="261"/>
      <c r="AF44" s="261"/>
      <c r="AG44" s="261"/>
      <c r="AH44" s="261"/>
      <c r="AI44" s="261"/>
      <c r="AJ44" s="261"/>
      <c r="AK44" s="261"/>
      <c r="AL44" s="261"/>
      <c r="AM44" s="261"/>
      <c r="AN44" s="261"/>
      <c r="AO44" s="261"/>
      <c r="AP44" s="261"/>
      <c r="AQ44" s="261">
        <f t="shared" si="8"/>
        <v>0</v>
      </c>
      <c r="AR44" s="262">
        <f t="shared" si="7"/>
        <v>0</v>
      </c>
      <c r="AS44" s="5"/>
      <c r="AT44" s="5"/>
      <c r="AU44" s="5"/>
      <c r="AV44" s="5"/>
      <c r="AW44" s="249"/>
      <c r="AX44" s="249"/>
      <c r="AY44" s="249"/>
      <c r="AZ44" s="249"/>
      <c r="BA44" s="249"/>
      <c r="BB44" s="249"/>
      <c r="BF44" s="5"/>
      <c r="BG44" s="5"/>
      <c r="BH44" s="5"/>
      <c r="BI44" s="5"/>
      <c r="BJ44" s="5"/>
      <c r="BK44" s="5"/>
      <c r="BL44" s="5"/>
      <c r="BM44" s="5"/>
      <c r="BN44" s="5"/>
      <c r="BO44" s="5"/>
      <c r="BP44" s="5"/>
      <c r="BQ44" s="5"/>
      <c r="BR44" s="5"/>
      <c r="BS44" s="5"/>
      <c r="BT44" s="5"/>
      <c r="BU44" s="5"/>
      <c r="BV44" s="5"/>
      <c r="BW44" s="5"/>
    </row>
    <row r="45" spans="1:75" s="250" customFormat="1" ht="11.25" customHeight="1">
      <c r="A45" s="234"/>
      <c r="B45" s="234"/>
      <c r="C45" s="234"/>
      <c r="D45" s="234"/>
      <c r="E45" s="234"/>
      <c r="F45" s="234"/>
      <c r="G45" s="235"/>
      <c r="H45" s="251"/>
      <c r="I45" s="252"/>
      <c r="J45" s="253"/>
      <c r="K45" s="253"/>
      <c r="L45" s="253"/>
      <c r="M45" s="253"/>
      <c r="N45" s="252"/>
      <c r="O45" s="281"/>
      <c r="P45" s="282"/>
      <c r="Q45" s="256"/>
      <c r="R45" s="256"/>
      <c r="S45" s="256"/>
      <c r="T45" s="256"/>
      <c r="U45" s="256"/>
      <c r="V45" s="256"/>
      <c r="W45" s="258"/>
      <c r="X45" s="258"/>
      <c r="Y45" s="259"/>
      <c r="Z45" s="258"/>
      <c r="AA45" s="258"/>
      <c r="AB45" s="263" t="s">
        <v>138</v>
      </c>
      <c r="AC45" s="261"/>
      <c r="AD45" s="261"/>
      <c r="AE45" s="261"/>
      <c r="AF45" s="261"/>
      <c r="AG45" s="261"/>
      <c r="AH45" s="261"/>
      <c r="AI45" s="261"/>
      <c r="AJ45" s="261"/>
      <c r="AK45" s="261"/>
      <c r="AL45" s="261"/>
      <c r="AM45" s="261"/>
      <c r="AN45" s="261"/>
      <c r="AO45" s="261"/>
      <c r="AP45" s="261"/>
      <c r="AQ45" s="261">
        <f t="shared" si="8"/>
        <v>0</v>
      </c>
      <c r="AR45" s="262">
        <f t="shared" si="7"/>
        <v>0</v>
      </c>
      <c r="AS45" s="5"/>
      <c r="AT45" s="5"/>
      <c r="AU45" s="5"/>
      <c r="AV45" s="5"/>
      <c r="AW45" s="249"/>
      <c r="AX45" s="249"/>
      <c r="AY45" s="249"/>
      <c r="AZ45" s="249"/>
      <c r="BA45" s="249"/>
      <c r="BB45" s="249"/>
      <c r="BF45" s="5"/>
      <c r="BG45" s="5"/>
      <c r="BH45" s="5"/>
      <c r="BI45" s="5"/>
      <c r="BJ45" s="5"/>
      <c r="BK45" s="5"/>
      <c r="BL45" s="5"/>
      <c r="BM45" s="5"/>
      <c r="BN45" s="5"/>
      <c r="BO45" s="5"/>
      <c r="BP45" s="5"/>
      <c r="BQ45" s="5"/>
      <c r="BR45" s="5"/>
      <c r="BS45" s="5"/>
      <c r="BT45" s="5"/>
      <c r="BU45" s="5"/>
      <c r="BV45" s="5"/>
      <c r="BW45" s="5"/>
    </row>
    <row r="46" spans="1:75" s="250" customFormat="1" ht="11.25" customHeight="1">
      <c r="A46" s="234"/>
      <c r="B46" s="234"/>
      <c r="C46" s="234"/>
      <c r="D46" s="234"/>
      <c r="E46" s="234"/>
      <c r="F46" s="234"/>
      <c r="G46" s="235"/>
      <c r="H46" s="251"/>
      <c r="I46" s="252"/>
      <c r="J46" s="253"/>
      <c r="K46" s="253"/>
      <c r="L46" s="253"/>
      <c r="M46" s="253"/>
      <c r="N46" s="252"/>
      <c r="O46" s="281"/>
      <c r="P46" s="282"/>
      <c r="Q46" s="256"/>
      <c r="R46" s="256"/>
      <c r="S46" s="256"/>
      <c r="T46" s="256"/>
      <c r="U46" s="256"/>
      <c r="V46" s="256"/>
      <c r="W46" s="258"/>
      <c r="X46" s="258"/>
      <c r="Y46" s="259"/>
      <c r="Z46" s="258"/>
      <c r="AA46" s="258"/>
      <c r="AB46" s="264" t="s">
        <v>139</v>
      </c>
      <c r="AC46" s="265">
        <f t="shared" ref="AC46:AR46" si="9">SUM(AC40:AC45)+IF(AC38=0,AC39,AC38)</f>
        <v>0</v>
      </c>
      <c r="AD46" s="265">
        <f t="shared" si="9"/>
        <v>0</v>
      </c>
      <c r="AE46" s="265">
        <f t="shared" si="9"/>
        <v>0</v>
      </c>
      <c r="AF46" s="265">
        <f t="shared" si="9"/>
        <v>0</v>
      </c>
      <c r="AG46" s="265">
        <f t="shared" si="9"/>
        <v>0</v>
      </c>
      <c r="AH46" s="265">
        <f t="shared" si="9"/>
        <v>0</v>
      </c>
      <c r="AI46" s="265">
        <f t="shared" si="9"/>
        <v>0</v>
      </c>
      <c r="AJ46" s="265">
        <f t="shared" si="9"/>
        <v>0</v>
      </c>
      <c r="AK46" s="265">
        <f t="shared" si="9"/>
        <v>0</v>
      </c>
      <c r="AL46" s="265">
        <f t="shared" si="9"/>
        <v>0</v>
      </c>
      <c r="AM46" s="265">
        <f t="shared" si="9"/>
        <v>0</v>
      </c>
      <c r="AN46" s="265">
        <f t="shared" si="9"/>
        <v>0</v>
      </c>
      <c r="AO46" s="265">
        <f t="shared" si="9"/>
        <v>0</v>
      </c>
      <c r="AP46" s="265">
        <f t="shared" si="9"/>
        <v>0</v>
      </c>
      <c r="AQ46" s="265">
        <f t="shared" si="9"/>
        <v>0</v>
      </c>
      <c r="AR46" s="266">
        <f t="shared" si="9"/>
        <v>0</v>
      </c>
      <c r="AS46" s="5"/>
      <c r="AT46" s="5"/>
      <c r="AU46" s="5"/>
      <c r="AV46" s="5"/>
      <c r="AW46" s="249"/>
      <c r="AX46" s="249"/>
      <c r="AY46" s="249"/>
      <c r="AZ46" s="249"/>
      <c r="BA46" s="249"/>
      <c r="BB46" s="249"/>
      <c r="BF46" s="5"/>
      <c r="BG46" s="5"/>
      <c r="BH46" s="5"/>
      <c r="BI46" s="5"/>
      <c r="BJ46" s="5"/>
      <c r="BK46" s="5"/>
      <c r="BL46" s="5"/>
      <c r="BM46" s="5"/>
      <c r="BN46" s="5"/>
      <c r="BO46" s="5"/>
      <c r="BP46" s="5"/>
      <c r="BQ46" s="5"/>
      <c r="BR46" s="5"/>
      <c r="BS46" s="5"/>
      <c r="BT46" s="5"/>
      <c r="BU46" s="5"/>
      <c r="BV46" s="5"/>
      <c r="BW46" s="5"/>
    </row>
    <row r="47" spans="1:75" s="250" customFormat="1" ht="11.25" customHeight="1" thickBot="1">
      <c r="A47" s="234"/>
      <c r="B47" s="234"/>
      <c r="C47" s="234"/>
      <c r="D47" s="234"/>
      <c r="E47" s="234"/>
      <c r="F47" s="234"/>
      <c r="G47" s="235"/>
      <c r="H47" s="267"/>
      <c r="I47" s="268"/>
      <c r="J47" s="269"/>
      <c r="K47" s="269"/>
      <c r="L47" s="269"/>
      <c r="M47" s="269"/>
      <c r="N47" s="268"/>
      <c r="O47" s="283"/>
      <c r="P47" s="284"/>
      <c r="Q47" s="272"/>
      <c r="R47" s="272"/>
      <c r="S47" s="272"/>
      <c r="T47" s="272"/>
      <c r="U47" s="272"/>
      <c r="V47" s="272"/>
      <c r="W47" s="274"/>
      <c r="X47" s="274"/>
      <c r="Y47" s="275"/>
      <c r="Z47" s="274"/>
      <c r="AA47" s="274"/>
      <c r="AB47" s="276" t="s">
        <v>140</v>
      </c>
      <c r="AC47" s="277"/>
      <c r="AD47" s="277"/>
      <c r="AE47" s="277"/>
      <c r="AF47" s="277"/>
      <c r="AG47" s="277"/>
      <c r="AH47" s="277"/>
      <c r="AI47" s="277"/>
      <c r="AJ47" s="277"/>
      <c r="AK47" s="277"/>
      <c r="AL47" s="277"/>
      <c r="AM47" s="277"/>
      <c r="AN47" s="277"/>
      <c r="AO47" s="277"/>
      <c r="AP47" s="277"/>
      <c r="AQ47" s="277">
        <f>+AC47+AE47+AG47+AI47+AK47+AM47+AO47</f>
        <v>0</v>
      </c>
      <c r="AR47" s="278">
        <f>+AD47+AF47+AH47+AJ47+AL47+AN47+AP47</f>
        <v>0</v>
      </c>
      <c r="AS47" s="5"/>
      <c r="AT47" s="5"/>
      <c r="AU47" s="5"/>
      <c r="AV47" s="5"/>
      <c r="AW47" s="249"/>
      <c r="AX47" s="249"/>
      <c r="AY47" s="249"/>
      <c r="AZ47" s="249"/>
      <c r="BA47" s="249"/>
      <c r="BB47" s="249"/>
      <c r="BF47" s="5"/>
      <c r="BG47" s="5"/>
      <c r="BH47" s="5"/>
      <c r="BI47" s="5"/>
      <c r="BJ47" s="5"/>
      <c r="BK47" s="5"/>
      <c r="BL47" s="5"/>
      <c r="BM47" s="5"/>
      <c r="BN47" s="5"/>
      <c r="BO47" s="5"/>
      <c r="BP47" s="5"/>
      <c r="BQ47" s="5"/>
      <c r="BR47" s="5"/>
      <c r="BS47" s="5"/>
      <c r="BT47" s="5"/>
      <c r="BU47" s="5"/>
      <c r="BV47" s="5"/>
      <c r="BW47" s="5"/>
    </row>
    <row r="48" spans="1:75" s="285" customFormat="1">
      <c r="G48" s="286"/>
      <c r="H48" s="286"/>
      <c r="I48" s="287"/>
      <c r="J48" s="286"/>
      <c r="K48" s="286"/>
      <c r="L48" s="286"/>
      <c r="M48" s="286"/>
      <c r="N48" s="286"/>
      <c r="O48" s="286"/>
      <c r="P48" s="286"/>
      <c r="Q48" s="288">
        <f t="shared" ref="Q48:V48" si="10">SUBTOTAL(9,Q16:Q47)</f>
        <v>1077968000</v>
      </c>
      <c r="R48" s="288">
        <f t="shared" si="10"/>
        <v>1077968000</v>
      </c>
      <c r="S48" s="288">
        <f t="shared" si="10"/>
        <v>652079739</v>
      </c>
      <c r="T48" s="288">
        <f t="shared" si="10"/>
        <v>120446233</v>
      </c>
      <c r="U48" s="288">
        <f t="shared" si="10"/>
        <v>324374787</v>
      </c>
      <c r="V48" s="288">
        <f t="shared" si="10"/>
        <v>141369701</v>
      </c>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W48" s="289">
        <f t="shared" ref="AW48:BB48" si="11">SUBTOTAL(9,AW16:AW47)</f>
        <v>1077968000</v>
      </c>
      <c r="AX48" s="289">
        <f t="shared" si="11"/>
        <v>1077968000</v>
      </c>
      <c r="AY48" s="289">
        <f t="shared" si="11"/>
        <v>652079739</v>
      </c>
      <c r="AZ48" s="289">
        <f t="shared" si="11"/>
        <v>120446233</v>
      </c>
      <c r="BA48" s="289">
        <f t="shared" si="11"/>
        <v>324374787</v>
      </c>
      <c r="BB48" s="289">
        <f t="shared" si="11"/>
        <v>141369701</v>
      </c>
    </row>
    <row r="49" spans="17:54" ht="15" hidden="1" customHeight="1">
      <c r="Q49" s="290">
        <f>+'[2]GASTOS VIGENCIA'!$E$1079</f>
        <v>1376000000</v>
      </c>
      <c r="R49" s="290">
        <f>+'[2]GASTOS VIGENCIA'!$J$1079</f>
        <v>706735657</v>
      </c>
      <c r="S49" s="290">
        <f>+'[2]GASTOS VIGENCIA'!$L$1079</f>
        <v>457025681</v>
      </c>
      <c r="T49" s="290">
        <f>+'[2]GASTOS VIGENCIA'!$O$1079</f>
        <v>245261333</v>
      </c>
      <c r="U49" s="290">
        <f>+'[2]RESERVAS GASTOS'!$H$577</f>
        <v>462429600</v>
      </c>
      <c r="V49" s="290">
        <f>+'[2]RESERVAS GASTOS'!$J$577</f>
        <v>323590388</v>
      </c>
      <c r="AB49" s="5"/>
      <c r="AC49" s="5"/>
      <c r="AD49" s="5"/>
      <c r="AE49" s="5"/>
      <c r="AF49" s="5"/>
      <c r="AG49" s="5"/>
      <c r="AH49" s="5"/>
      <c r="AI49" s="5"/>
      <c r="AJ49" s="5"/>
      <c r="AK49" s="5"/>
      <c r="AL49" s="5"/>
      <c r="AM49" s="5"/>
      <c r="AN49" s="5"/>
      <c r="AO49" s="5"/>
      <c r="AP49" s="5"/>
      <c r="AQ49" s="5"/>
      <c r="AR49" s="5"/>
      <c r="AS49" s="5"/>
      <c r="AT49" s="5"/>
      <c r="AU49" s="5"/>
      <c r="AV49" s="5"/>
      <c r="AW49" s="291"/>
      <c r="AX49" s="249"/>
      <c r="AY49" s="249"/>
      <c r="AZ49" s="249"/>
      <c r="BA49" s="249"/>
      <c r="BB49" s="249"/>
    </row>
    <row r="50" spans="17:54" ht="15" hidden="1" customHeight="1">
      <c r="Q50" s="292">
        <f t="shared" ref="Q50:V50" si="12">+Q48-Q49</f>
        <v>-298032000</v>
      </c>
      <c r="R50" s="293">
        <f t="shared" si="12"/>
        <v>371232343</v>
      </c>
      <c r="S50" s="292">
        <f t="shared" si="12"/>
        <v>195054058</v>
      </c>
      <c r="T50" s="294">
        <f>+T48-T49</f>
        <v>-124815100</v>
      </c>
      <c r="U50" s="292">
        <f t="shared" si="12"/>
        <v>-138054813</v>
      </c>
      <c r="V50" s="294">
        <f t="shared" si="12"/>
        <v>-182220687</v>
      </c>
      <c r="AB50" s="5"/>
      <c r="AC50" s="5"/>
      <c r="AD50" s="5"/>
      <c r="AE50" s="5"/>
      <c r="AF50" s="5"/>
      <c r="AG50" s="5"/>
      <c r="AH50" s="5"/>
      <c r="AI50" s="5"/>
      <c r="AJ50" s="5"/>
      <c r="AK50" s="5"/>
      <c r="AL50" s="5"/>
      <c r="AM50" s="5"/>
      <c r="AN50" s="5"/>
      <c r="AO50" s="5"/>
      <c r="AP50" s="5"/>
      <c r="AQ50" s="5"/>
      <c r="AR50" s="5"/>
      <c r="AS50" s="5"/>
      <c r="AT50" s="5"/>
      <c r="AU50" s="5"/>
      <c r="AV50" s="5"/>
      <c r="AW50" s="291"/>
    </row>
    <row r="51" spans="17:54" ht="15" hidden="1" customHeight="1">
      <c r="T51" s="295"/>
      <c r="AB51" s="5"/>
      <c r="AC51" s="5"/>
      <c r="AD51" s="5"/>
      <c r="AE51" s="5"/>
      <c r="AF51" s="5"/>
      <c r="AG51" s="5"/>
      <c r="AH51" s="5"/>
      <c r="AI51" s="5"/>
      <c r="AJ51" s="5"/>
      <c r="AK51" s="5"/>
      <c r="AL51" s="5"/>
      <c r="AM51" s="5"/>
      <c r="AN51" s="5"/>
      <c r="AO51" s="5"/>
      <c r="AP51" s="5"/>
      <c r="AQ51" s="5"/>
      <c r="AR51" s="5"/>
      <c r="AS51" s="5"/>
      <c r="AT51" s="5"/>
      <c r="AU51" s="5"/>
      <c r="AV51" s="5"/>
      <c r="AW51" s="291"/>
    </row>
    <row r="52" spans="17:54">
      <c r="R52" s="296"/>
      <c r="X52" s="297"/>
      <c r="AB52" s="5"/>
      <c r="AC52" s="5"/>
      <c r="AD52" s="5"/>
      <c r="AE52" s="5"/>
      <c r="AF52" s="5"/>
      <c r="AG52" s="5"/>
      <c r="AH52" s="5"/>
      <c r="AI52" s="5"/>
      <c r="AJ52" s="5"/>
      <c r="AK52" s="5"/>
      <c r="AL52" s="5"/>
      <c r="AM52" s="5"/>
      <c r="AN52" s="5"/>
      <c r="AO52" s="5"/>
      <c r="AP52" s="5"/>
      <c r="AQ52" s="5"/>
      <c r="AR52" s="5"/>
      <c r="AS52" s="5"/>
      <c r="AT52" s="5"/>
      <c r="AU52" s="5"/>
      <c r="AV52" s="5"/>
      <c r="AW52" s="291"/>
    </row>
    <row r="53" spans="17:54">
      <c r="AB53" s="5"/>
      <c r="AC53" s="5"/>
      <c r="AD53" s="5"/>
      <c r="AE53" s="5"/>
      <c r="AF53" s="5"/>
      <c r="AG53" s="5"/>
      <c r="AH53" s="5"/>
      <c r="AI53" s="5"/>
      <c r="AJ53" s="5"/>
      <c r="AK53" s="5"/>
      <c r="AL53" s="5"/>
      <c r="AM53" s="5"/>
      <c r="AN53" s="5"/>
      <c r="AO53" s="5"/>
      <c r="AP53" s="5"/>
      <c r="AQ53" s="5"/>
      <c r="AR53" s="5"/>
      <c r="AS53" s="5"/>
      <c r="AT53" s="5"/>
      <c r="AU53" s="5"/>
      <c r="AV53" s="5"/>
      <c r="AW53" s="291"/>
    </row>
    <row r="54" spans="17:54">
      <c r="R54" s="298"/>
      <c r="S54" s="299"/>
      <c r="T54" s="5"/>
      <c r="AB54" s="5"/>
      <c r="AC54" s="5"/>
      <c r="AD54" s="5"/>
      <c r="AE54" s="5"/>
      <c r="AF54" s="5"/>
      <c r="AG54" s="5"/>
      <c r="AH54" s="5"/>
      <c r="AI54" s="5"/>
      <c r="AJ54" s="5"/>
      <c r="AK54" s="5"/>
      <c r="AL54" s="5"/>
      <c r="AM54" s="5"/>
      <c r="AN54" s="5"/>
      <c r="AO54" s="5"/>
      <c r="AP54" s="5"/>
      <c r="AQ54" s="5"/>
      <c r="AR54" s="5"/>
      <c r="AS54" s="5"/>
      <c r="AT54" s="5"/>
      <c r="AU54" s="5"/>
      <c r="AV54" s="5"/>
      <c r="AW54" s="291"/>
    </row>
    <row r="55" spans="17:54">
      <c r="R55" s="298"/>
      <c r="S55" s="299"/>
      <c r="AB55" s="5"/>
      <c r="AC55" s="5"/>
      <c r="AD55" s="5"/>
      <c r="AE55" s="5"/>
      <c r="AF55" s="5"/>
      <c r="AG55" s="5"/>
      <c r="AH55" s="5"/>
      <c r="AI55" s="5"/>
      <c r="AJ55" s="5"/>
      <c r="AK55" s="5"/>
      <c r="AL55" s="5"/>
      <c r="AM55" s="5"/>
      <c r="AN55" s="5"/>
      <c r="AO55" s="5"/>
      <c r="AP55" s="5"/>
      <c r="AQ55" s="5"/>
      <c r="AR55" s="5"/>
      <c r="AS55" s="5"/>
      <c r="AT55" s="5"/>
      <c r="AU55" s="5"/>
      <c r="AV55" s="5"/>
      <c r="AW55" s="291"/>
    </row>
    <row r="56" spans="17:54">
      <c r="R56" s="298"/>
      <c r="S56" s="299"/>
      <c r="AB56" s="5"/>
      <c r="AC56" s="5"/>
      <c r="AD56" s="5"/>
      <c r="AE56" s="5"/>
      <c r="AF56" s="5"/>
      <c r="AG56" s="5"/>
      <c r="AH56" s="5"/>
      <c r="AI56" s="5"/>
      <c r="AJ56" s="5"/>
      <c r="AK56" s="5"/>
      <c r="AL56" s="5"/>
      <c r="AM56" s="5"/>
      <c r="AN56" s="5"/>
      <c r="AO56" s="5"/>
      <c r="AP56" s="5"/>
      <c r="AQ56" s="5"/>
      <c r="AR56" s="5"/>
      <c r="AS56" s="5"/>
      <c r="AT56" s="5"/>
      <c r="AU56" s="5"/>
      <c r="AV56" s="5"/>
      <c r="AW56" s="291"/>
    </row>
    <row r="57" spans="17:54">
      <c r="R57" s="298"/>
      <c r="S57" s="299"/>
      <c r="AB57" s="5"/>
      <c r="AC57" s="5"/>
      <c r="AD57" s="5"/>
      <c r="AE57" s="5"/>
      <c r="AF57" s="5"/>
      <c r="AG57" s="5"/>
      <c r="AH57" s="5"/>
      <c r="AI57" s="5"/>
      <c r="AJ57" s="5"/>
      <c r="AK57" s="5"/>
      <c r="AL57" s="5"/>
      <c r="AM57" s="5"/>
      <c r="AN57" s="5"/>
      <c r="AO57" s="5"/>
      <c r="AP57" s="5"/>
      <c r="AQ57" s="5"/>
      <c r="AR57" s="5"/>
      <c r="AS57" s="5"/>
      <c r="AT57" s="5"/>
      <c r="AU57" s="5"/>
      <c r="AV57" s="5"/>
      <c r="AW57" s="291"/>
    </row>
    <row r="58" spans="17:54">
      <c r="R58" s="298"/>
      <c r="S58" s="299"/>
      <c r="AB58" s="5"/>
      <c r="AC58" s="5"/>
      <c r="AD58" s="5"/>
      <c r="AE58" s="5"/>
      <c r="AF58" s="5"/>
      <c r="AG58" s="5"/>
      <c r="AH58" s="5"/>
      <c r="AI58" s="5"/>
      <c r="AJ58" s="5"/>
      <c r="AK58" s="5"/>
      <c r="AL58" s="5"/>
      <c r="AM58" s="5"/>
      <c r="AN58" s="5"/>
      <c r="AO58" s="5"/>
      <c r="AP58" s="5"/>
      <c r="AQ58" s="5"/>
      <c r="AR58" s="5"/>
      <c r="AS58" s="5"/>
      <c r="AT58" s="5"/>
      <c r="AU58" s="5"/>
      <c r="AV58" s="5"/>
      <c r="AW58" s="291"/>
    </row>
    <row r="59" spans="17:54">
      <c r="R59" s="298"/>
      <c r="S59" s="299"/>
      <c r="U59" s="296"/>
      <c r="AB59" s="5"/>
      <c r="AC59" s="5"/>
      <c r="AD59" s="5"/>
      <c r="AE59" s="5"/>
      <c r="AF59" s="5"/>
      <c r="AG59" s="5"/>
      <c r="AH59" s="5"/>
      <c r="AI59" s="5"/>
      <c r="AJ59" s="5"/>
      <c r="AK59" s="5"/>
      <c r="AL59" s="5"/>
      <c r="AM59" s="5"/>
      <c r="AN59" s="5"/>
      <c r="AO59" s="5"/>
      <c r="AP59" s="5"/>
      <c r="AQ59" s="5"/>
      <c r="AR59" s="5"/>
      <c r="AS59" s="5"/>
      <c r="AT59" s="5"/>
      <c r="AU59" s="5"/>
      <c r="AV59" s="5"/>
      <c r="AW59" s="291"/>
    </row>
    <row r="60" spans="17:54">
      <c r="R60" s="298"/>
      <c r="S60" s="299"/>
      <c r="U60" s="296"/>
      <c r="V60" s="300"/>
      <c r="X60" s="301"/>
      <c r="AB60" s="5"/>
      <c r="AC60" s="5"/>
      <c r="AD60" s="5"/>
      <c r="AE60" s="5"/>
      <c r="AF60" s="5"/>
      <c r="AG60" s="5"/>
      <c r="AH60" s="5"/>
      <c r="AI60" s="5"/>
      <c r="AJ60" s="5"/>
      <c r="AK60" s="5"/>
      <c r="AL60" s="5"/>
      <c r="AM60" s="5"/>
      <c r="AN60" s="5"/>
      <c r="AO60" s="5"/>
      <c r="AP60" s="5"/>
      <c r="AQ60" s="5"/>
      <c r="AR60" s="5"/>
      <c r="AS60" s="5"/>
      <c r="AT60" s="5"/>
      <c r="AU60" s="5"/>
      <c r="AV60" s="5"/>
      <c r="AW60" s="291"/>
    </row>
    <row r="61" spans="17:54">
      <c r="R61" s="298"/>
      <c r="U61" s="296"/>
      <c r="V61" s="300"/>
      <c r="X61" s="301"/>
      <c r="AB61" s="5"/>
      <c r="AC61" s="5"/>
      <c r="AD61" s="5"/>
      <c r="AE61" s="5"/>
      <c r="AF61" s="5"/>
      <c r="AG61" s="5"/>
      <c r="AH61" s="5"/>
      <c r="AI61" s="5"/>
      <c r="AJ61" s="5"/>
      <c r="AK61" s="5"/>
      <c r="AL61" s="5"/>
      <c r="AM61" s="5"/>
      <c r="AN61" s="5"/>
      <c r="AO61" s="5"/>
      <c r="AP61" s="5"/>
      <c r="AQ61" s="5"/>
      <c r="AR61" s="5"/>
      <c r="AS61" s="5"/>
      <c r="AT61" s="5"/>
      <c r="AU61" s="5"/>
      <c r="AV61" s="5"/>
      <c r="AW61" s="291"/>
    </row>
    <row r="62" spans="17:54">
      <c r="R62" s="298"/>
      <c r="U62" s="296"/>
      <c r="V62" s="300"/>
      <c r="X62" s="301"/>
      <c r="AB62" s="5"/>
      <c r="AC62" s="5"/>
      <c r="AD62" s="5"/>
      <c r="AE62" s="5"/>
      <c r="AF62" s="5"/>
      <c r="AG62" s="5"/>
      <c r="AH62" s="5"/>
      <c r="AI62" s="5"/>
      <c r="AJ62" s="5"/>
      <c r="AK62" s="5"/>
      <c r="AL62" s="5"/>
      <c r="AM62" s="5"/>
      <c r="AN62" s="5"/>
      <c r="AO62" s="5"/>
      <c r="AP62" s="5"/>
      <c r="AQ62" s="5"/>
      <c r="AR62" s="5"/>
      <c r="AS62" s="5"/>
      <c r="AT62" s="5"/>
      <c r="AU62" s="5"/>
      <c r="AV62" s="5"/>
      <c r="AW62" s="291"/>
    </row>
    <row r="63" spans="17:54">
      <c r="R63" s="298"/>
      <c r="U63" s="296"/>
      <c r="V63" s="300"/>
      <c r="X63" s="301"/>
      <c r="AB63" s="5"/>
      <c r="AC63" s="5"/>
      <c r="AD63" s="5"/>
      <c r="AE63" s="5"/>
      <c r="AF63" s="5"/>
      <c r="AG63" s="5"/>
      <c r="AH63" s="5"/>
      <c r="AI63" s="5"/>
      <c r="AJ63" s="5"/>
      <c r="AK63" s="5"/>
      <c r="AL63" s="5"/>
      <c r="AM63" s="5"/>
      <c r="AN63" s="5"/>
      <c r="AO63" s="5"/>
      <c r="AP63" s="5"/>
      <c r="AQ63" s="5"/>
      <c r="AR63" s="5"/>
      <c r="AS63" s="5"/>
      <c r="AT63" s="5"/>
      <c r="AU63" s="5"/>
      <c r="AV63" s="5"/>
      <c r="AW63" s="291"/>
    </row>
    <row r="64" spans="17:54">
      <c r="U64" s="296"/>
      <c r="V64" s="300"/>
      <c r="X64" s="301"/>
      <c r="AB64" s="5"/>
      <c r="AC64" s="5"/>
      <c r="AD64" s="5"/>
      <c r="AE64" s="5"/>
      <c r="AF64" s="5"/>
      <c r="AG64" s="5"/>
      <c r="AH64" s="5"/>
      <c r="AI64" s="5"/>
      <c r="AJ64" s="5"/>
      <c r="AK64" s="5"/>
      <c r="AL64" s="5"/>
      <c r="AM64" s="5"/>
      <c r="AN64" s="5"/>
      <c r="AO64" s="5"/>
      <c r="AP64" s="5"/>
      <c r="AQ64" s="5"/>
      <c r="AR64" s="5"/>
      <c r="AS64" s="5"/>
      <c r="AT64" s="5"/>
      <c r="AU64" s="5"/>
      <c r="AV64" s="5"/>
      <c r="AW64" s="291"/>
    </row>
    <row r="65" spans="18:49">
      <c r="U65" s="296"/>
      <c r="V65" s="300"/>
      <c r="X65" s="301"/>
      <c r="AB65" s="5"/>
      <c r="AC65" s="5"/>
      <c r="AD65" s="5"/>
      <c r="AE65" s="5"/>
      <c r="AF65" s="5"/>
      <c r="AG65" s="5"/>
      <c r="AH65" s="5"/>
      <c r="AI65" s="5"/>
      <c r="AJ65" s="5"/>
      <c r="AK65" s="5"/>
      <c r="AL65" s="5"/>
      <c r="AM65" s="5"/>
      <c r="AN65" s="5"/>
      <c r="AO65" s="5"/>
      <c r="AP65" s="5"/>
      <c r="AQ65" s="5"/>
      <c r="AR65" s="5"/>
      <c r="AS65" s="5"/>
      <c r="AT65" s="5"/>
      <c r="AU65" s="5"/>
      <c r="AV65" s="5"/>
      <c r="AW65" s="291"/>
    </row>
    <row r="66" spans="18:49">
      <c r="U66" s="296"/>
      <c r="V66" s="300"/>
      <c r="W66" s="302"/>
      <c r="X66" s="301"/>
      <c r="AB66" s="5"/>
      <c r="AC66" s="5"/>
      <c r="AD66" s="5"/>
      <c r="AE66" s="5"/>
      <c r="AF66" s="5"/>
      <c r="AG66" s="5"/>
      <c r="AH66" s="5"/>
      <c r="AI66" s="5"/>
      <c r="AJ66" s="5"/>
      <c r="AK66" s="5"/>
      <c r="AL66" s="5"/>
      <c r="AM66" s="5"/>
      <c r="AN66" s="5"/>
      <c r="AO66" s="5"/>
      <c r="AP66" s="5"/>
      <c r="AQ66" s="5"/>
      <c r="AR66" s="5"/>
      <c r="AS66" s="5"/>
      <c r="AT66" s="5"/>
      <c r="AU66" s="5"/>
      <c r="AV66" s="5"/>
      <c r="AW66" s="291"/>
    </row>
    <row r="67" spans="18:49">
      <c r="U67" s="296"/>
      <c r="V67" s="300"/>
      <c r="W67" s="302"/>
      <c r="X67" s="301"/>
      <c r="AB67" s="5"/>
      <c r="AC67" s="5"/>
      <c r="AD67" s="5"/>
      <c r="AE67" s="5"/>
      <c r="AF67" s="5"/>
      <c r="AG67" s="5"/>
      <c r="AH67" s="5"/>
      <c r="AI67" s="5"/>
      <c r="AJ67" s="5"/>
      <c r="AK67" s="5"/>
      <c r="AL67" s="5"/>
      <c r="AM67" s="5"/>
      <c r="AN67" s="5"/>
      <c r="AO67" s="5"/>
      <c r="AP67" s="5"/>
      <c r="AQ67" s="5"/>
      <c r="AR67" s="5"/>
      <c r="AS67" s="5"/>
      <c r="AT67" s="5"/>
      <c r="AU67" s="5"/>
      <c r="AV67" s="5"/>
      <c r="AW67" s="291"/>
    </row>
    <row r="68" spans="18:49">
      <c r="R68" s="296"/>
      <c r="U68" s="296"/>
      <c r="V68" s="300"/>
      <c r="W68" s="302"/>
      <c r="X68" s="301"/>
      <c r="AB68" s="5"/>
      <c r="AC68" s="5"/>
      <c r="AD68" s="5"/>
      <c r="AE68" s="5"/>
      <c r="AF68" s="5"/>
      <c r="AG68" s="5"/>
      <c r="AH68" s="5"/>
      <c r="AI68" s="5"/>
      <c r="AJ68" s="5"/>
      <c r="AK68" s="5"/>
      <c r="AL68" s="5"/>
      <c r="AM68" s="5"/>
      <c r="AN68" s="5"/>
      <c r="AO68" s="5"/>
      <c r="AP68" s="5"/>
      <c r="AQ68" s="5"/>
      <c r="AR68" s="5"/>
      <c r="AS68" s="5"/>
      <c r="AT68" s="5"/>
      <c r="AU68" s="5"/>
      <c r="AV68" s="5"/>
      <c r="AW68" s="291"/>
    </row>
    <row r="69" spans="18:49">
      <c r="U69" s="296"/>
      <c r="V69" s="300"/>
      <c r="W69" s="302"/>
      <c r="X69" s="301"/>
      <c r="AB69" s="5"/>
      <c r="AC69" s="5"/>
      <c r="AD69" s="5"/>
      <c r="AE69" s="5"/>
      <c r="AF69" s="5"/>
      <c r="AG69" s="5"/>
      <c r="AH69" s="5"/>
      <c r="AI69" s="5"/>
      <c r="AJ69" s="5"/>
      <c r="AK69" s="5"/>
      <c r="AL69" s="5"/>
      <c r="AM69" s="5"/>
      <c r="AN69" s="5"/>
      <c r="AO69" s="5"/>
      <c r="AP69" s="5"/>
      <c r="AQ69" s="5"/>
      <c r="AR69" s="5"/>
      <c r="AS69" s="5"/>
      <c r="AT69" s="5"/>
      <c r="AU69" s="5"/>
      <c r="AV69" s="5"/>
      <c r="AW69" s="291"/>
    </row>
    <row r="70" spans="18:49">
      <c r="U70" s="296"/>
      <c r="V70" s="300"/>
      <c r="W70" s="302"/>
      <c r="X70" s="301"/>
      <c r="AB70" s="5"/>
      <c r="AC70" s="5"/>
      <c r="AD70" s="5"/>
      <c r="AE70" s="5"/>
      <c r="AF70" s="5"/>
      <c r="AG70" s="5"/>
      <c r="AH70" s="5"/>
      <c r="AI70" s="5"/>
      <c r="AJ70" s="5"/>
      <c r="AK70" s="5"/>
      <c r="AL70" s="5"/>
      <c r="AM70" s="5"/>
      <c r="AN70" s="5"/>
      <c r="AO70" s="5"/>
      <c r="AP70" s="5"/>
      <c r="AQ70" s="5"/>
      <c r="AR70" s="5"/>
      <c r="AS70" s="5"/>
      <c r="AT70" s="5"/>
      <c r="AU70" s="5"/>
      <c r="AV70" s="5"/>
      <c r="AW70" s="291"/>
    </row>
    <row r="71" spans="18:49">
      <c r="R71" s="303"/>
      <c r="U71" s="296"/>
      <c r="V71" s="300"/>
      <c r="W71" s="302"/>
      <c r="X71" s="301"/>
      <c r="AB71" s="5"/>
      <c r="AC71" s="5"/>
      <c r="AD71" s="5"/>
      <c r="AE71" s="5"/>
      <c r="AF71" s="5"/>
      <c r="AG71" s="5"/>
      <c r="AH71" s="5"/>
      <c r="AI71" s="5"/>
      <c r="AJ71" s="5"/>
      <c r="AK71" s="5"/>
      <c r="AL71" s="5"/>
      <c r="AM71" s="5"/>
      <c r="AN71" s="5"/>
      <c r="AO71" s="5"/>
      <c r="AP71" s="5"/>
      <c r="AQ71" s="5"/>
      <c r="AR71" s="5"/>
      <c r="AS71" s="5"/>
      <c r="AT71" s="5"/>
      <c r="AU71" s="5"/>
      <c r="AV71" s="5"/>
      <c r="AW71" s="291"/>
    </row>
    <row r="72" spans="18:49">
      <c r="U72" s="296"/>
      <c r="V72" s="300"/>
      <c r="W72" s="302"/>
      <c r="X72" s="301"/>
      <c r="AB72" s="5"/>
      <c r="AC72" s="5"/>
      <c r="AD72" s="5"/>
      <c r="AE72" s="5"/>
      <c r="AF72" s="5"/>
      <c r="AG72" s="5"/>
      <c r="AH72" s="5"/>
      <c r="AI72" s="5"/>
      <c r="AJ72" s="5"/>
      <c r="AK72" s="5"/>
      <c r="AL72" s="5"/>
      <c r="AM72" s="5"/>
      <c r="AN72" s="5"/>
      <c r="AO72" s="5"/>
      <c r="AP72" s="5"/>
      <c r="AQ72" s="5"/>
      <c r="AR72" s="5"/>
      <c r="AS72" s="5"/>
      <c r="AT72" s="5"/>
      <c r="AU72" s="5"/>
      <c r="AV72" s="5"/>
      <c r="AW72" s="291"/>
    </row>
    <row r="73" spans="18:49">
      <c r="U73" s="296"/>
      <c r="V73" s="300"/>
      <c r="W73" s="302"/>
      <c r="X73" s="301"/>
      <c r="AB73" s="5"/>
      <c r="AC73" s="5"/>
      <c r="AD73" s="5"/>
      <c r="AE73" s="5"/>
      <c r="AF73" s="5"/>
      <c r="AG73" s="5"/>
      <c r="AH73" s="5"/>
      <c r="AI73" s="5"/>
      <c r="AJ73" s="5"/>
      <c r="AK73" s="5"/>
      <c r="AL73" s="5"/>
      <c r="AM73" s="5"/>
      <c r="AN73" s="5"/>
      <c r="AO73" s="5"/>
      <c r="AP73" s="5"/>
      <c r="AQ73" s="5"/>
      <c r="AR73" s="5"/>
      <c r="AS73" s="5"/>
      <c r="AT73" s="5"/>
      <c r="AU73" s="5"/>
      <c r="AV73" s="5"/>
      <c r="AW73" s="291"/>
    </row>
    <row r="74" spans="18:49">
      <c r="U74" s="296"/>
      <c r="V74" s="300"/>
      <c r="W74" s="302"/>
      <c r="X74" s="301"/>
      <c r="AB74" s="5"/>
      <c r="AC74" s="5"/>
      <c r="AD74" s="5"/>
      <c r="AE74" s="5"/>
      <c r="AF74" s="5"/>
      <c r="AG74" s="5"/>
      <c r="AH74" s="5"/>
      <c r="AI74" s="5"/>
      <c r="AJ74" s="5"/>
      <c r="AK74" s="5"/>
      <c r="AL74" s="5"/>
      <c r="AM74" s="5"/>
      <c r="AN74" s="5"/>
      <c r="AO74" s="5"/>
      <c r="AP74" s="5"/>
      <c r="AQ74" s="5"/>
      <c r="AR74" s="5"/>
      <c r="AS74" s="5"/>
      <c r="AT74" s="5"/>
      <c r="AU74" s="5"/>
      <c r="AV74" s="5"/>
      <c r="AW74" s="291"/>
    </row>
    <row r="75" spans="18:49">
      <c r="U75" s="296"/>
      <c r="V75" s="300"/>
      <c r="W75" s="302"/>
      <c r="X75" s="301"/>
      <c r="AB75" s="5"/>
      <c r="AC75" s="5"/>
      <c r="AD75" s="5"/>
      <c r="AE75" s="5"/>
      <c r="AF75" s="5"/>
      <c r="AG75" s="5"/>
      <c r="AH75" s="5"/>
      <c r="AI75" s="5"/>
      <c r="AJ75" s="5"/>
      <c r="AK75" s="5"/>
      <c r="AL75" s="5"/>
      <c r="AM75" s="5"/>
      <c r="AN75" s="5"/>
      <c r="AO75" s="5"/>
      <c r="AP75" s="5"/>
      <c r="AQ75" s="5"/>
      <c r="AR75" s="5"/>
      <c r="AS75" s="5"/>
      <c r="AT75" s="5"/>
      <c r="AU75" s="5"/>
      <c r="AV75" s="5"/>
      <c r="AW75" s="291"/>
    </row>
    <row r="76" spans="18:49">
      <c r="U76" s="296"/>
      <c r="V76" s="300"/>
      <c r="W76" s="302"/>
      <c r="X76" s="301"/>
      <c r="AB76" s="5"/>
      <c r="AC76" s="5"/>
      <c r="AD76" s="5"/>
      <c r="AE76" s="5"/>
      <c r="AF76" s="5"/>
      <c r="AG76" s="5"/>
      <c r="AH76" s="5"/>
      <c r="AI76" s="5"/>
      <c r="AJ76" s="5"/>
      <c r="AK76" s="5"/>
      <c r="AL76" s="5"/>
      <c r="AM76" s="5"/>
      <c r="AN76" s="5"/>
      <c r="AO76" s="5"/>
      <c r="AP76" s="5"/>
      <c r="AQ76" s="5"/>
      <c r="AR76" s="5"/>
      <c r="AS76" s="5"/>
      <c r="AT76" s="5"/>
      <c r="AU76" s="5"/>
      <c r="AV76" s="5"/>
      <c r="AW76" s="291"/>
    </row>
    <row r="77" spans="18:49">
      <c r="U77" s="296"/>
      <c r="V77" s="300"/>
      <c r="W77" s="302"/>
      <c r="X77" s="301"/>
      <c r="AB77" s="5"/>
      <c r="AC77" s="5"/>
      <c r="AD77" s="5"/>
      <c r="AE77" s="5"/>
      <c r="AF77" s="5"/>
      <c r="AG77" s="5"/>
      <c r="AH77" s="5"/>
      <c r="AI77" s="5"/>
      <c r="AJ77" s="5"/>
      <c r="AK77" s="5"/>
      <c r="AL77" s="5"/>
      <c r="AM77" s="5"/>
      <c r="AN77" s="5"/>
      <c r="AO77" s="5"/>
      <c r="AP77" s="5"/>
      <c r="AQ77" s="5"/>
      <c r="AR77" s="5"/>
      <c r="AS77" s="5"/>
      <c r="AT77" s="5"/>
      <c r="AU77" s="5"/>
      <c r="AV77" s="5"/>
      <c r="AW77" s="291"/>
    </row>
    <row r="78" spans="18:49">
      <c r="AB78" s="5"/>
      <c r="AC78" s="5"/>
      <c r="AD78" s="5"/>
      <c r="AE78" s="5"/>
      <c r="AF78" s="5"/>
      <c r="AG78" s="5"/>
      <c r="AH78" s="5"/>
      <c r="AI78" s="5"/>
      <c r="AJ78" s="5"/>
      <c r="AK78" s="5"/>
      <c r="AL78" s="5"/>
      <c r="AM78" s="5"/>
      <c r="AN78" s="5"/>
      <c r="AO78" s="5"/>
      <c r="AP78" s="5"/>
      <c r="AQ78" s="5"/>
      <c r="AR78" s="5"/>
      <c r="AS78" s="5"/>
      <c r="AT78" s="5"/>
      <c r="AU78" s="5"/>
      <c r="AV78" s="5"/>
      <c r="AW78" s="291"/>
    </row>
    <row r="79" spans="18:49">
      <c r="R79" s="303"/>
      <c r="U79" s="302"/>
      <c r="AB79" s="5"/>
      <c r="AC79" s="5"/>
      <c r="AD79" s="5"/>
      <c r="AE79" s="5"/>
      <c r="AF79" s="5"/>
      <c r="AG79" s="5"/>
      <c r="AH79" s="5"/>
      <c r="AI79" s="5"/>
      <c r="AJ79" s="5"/>
      <c r="AK79" s="5"/>
      <c r="AL79" s="5"/>
      <c r="AM79" s="5"/>
      <c r="AN79" s="5"/>
      <c r="AO79" s="5"/>
      <c r="AP79" s="5"/>
      <c r="AQ79" s="5"/>
      <c r="AR79" s="5"/>
      <c r="AS79" s="5"/>
      <c r="AT79" s="5"/>
      <c r="AU79" s="5"/>
      <c r="AV79" s="5"/>
      <c r="AW79" s="291"/>
    </row>
    <row r="80" spans="18:49">
      <c r="U80" s="302"/>
      <c r="V80" s="300"/>
      <c r="W80" s="296"/>
      <c r="AB80" s="5"/>
      <c r="AC80" s="5"/>
      <c r="AD80" s="5"/>
      <c r="AE80" s="5"/>
      <c r="AF80" s="5"/>
      <c r="AG80" s="5"/>
      <c r="AH80" s="5"/>
      <c r="AI80" s="5"/>
      <c r="AJ80" s="5"/>
      <c r="AK80" s="5"/>
      <c r="AL80" s="5"/>
      <c r="AM80" s="5"/>
      <c r="AN80" s="5"/>
      <c r="AO80" s="5"/>
      <c r="AP80" s="5"/>
      <c r="AQ80" s="5"/>
      <c r="AR80" s="5"/>
      <c r="AS80" s="5"/>
      <c r="AT80" s="5"/>
      <c r="AU80" s="5"/>
      <c r="AV80" s="5"/>
      <c r="AW80" s="291"/>
    </row>
    <row r="81" spans="18:49">
      <c r="U81" s="302"/>
      <c r="V81" s="300"/>
      <c r="AB81" s="5"/>
      <c r="AC81" s="5"/>
      <c r="AD81" s="5"/>
      <c r="AE81" s="5"/>
      <c r="AF81" s="5"/>
      <c r="AG81" s="5"/>
      <c r="AH81" s="5"/>
      <c r="AI81" s="5"/>
      <c r="AJ81" s="5"/>
      <c r="AK81" s="5"/>
      <c r="AL81" s="5"/>
      <c r="AM81" s="5"/>
      <c r="AN81" s="5"/>
      <c r="AO81" s="5"/>
      <c r="AP81" s="5"/>
      <c r="AQ81" s="5"/>
      <c r="AR81" s="5"/>
      <c r="AS81" s="5"/>
      <c r="AT81" s="5"/>
      <c r="AU81" s="5"/>
      <c r="AV81" s="5"/>
      <c r="AW81" s="291"/>
    </row>
    <row r="82" spans="18:49">
      <c r="U82" s="302"/>
      <c r="V82" s="300"/>
      <c r="AB82" s="5"/>
      <c r="AC82" s="5"/>
      <c r="AD82" s="5"/>
      <c r="AE82" s="5"/>
      <c r="AF82" s="5"/>
      <c r="AG82" s="5"/>
      <c r="AH82" s="5"/>
      <c r="AI82" s="5"/>
      <c r="AJ82" s="5"/>
      <c r="AK82" s="5"/>
      <c r="AL82" s="5"/>
      <c r="AM82" s="5"/>
      <c r="AN82" s="5"/>
      <c r="AO82" s="5"/>
      <c r="AP82" s="5"/>
      <c r="AQ82" s="5"/>
      <c r="AR82" s="5"/>
      <c r="AS82" s="5"/>
      <c r="AT82" s="5"/>
      <c r="AU82" s="5"/>
      <c r="AV82" s="5"/>
      <c r="AW82" s="291"/>
    </row>
    <row r="83" spans="18:49">
      <c r="U83" s="302"/>
      <c r="V83" s="300"/>
      <c r="AB83" s="5"/>
      <c r="AC83" s="5"/>
      <c r="AD83" s="5"/>
      <c r="AE83" s="5"/>
      <c r="AF83" s="5"/>
      <c r="AG83" s="5"/>
      <c r="AH83" s="5"/>
      <c r="AI83" s="5"/>
      <c r="AJ83" s="5"/>
      <c r="AK83" s="5"/>
      <c r="AL83" s="5"/>
      <c r="AM83" s="5"/>
      <c r="AN83" s="5"/>
      <c r="AO83" s="5"/>
      <c r="AP83" s="5"/>
      <c r="AQ83" s="5"/>
      <c r="AR83" s="5"/>
      <c r="AS83" s="5"/>
      <c r="AT83" s="5"/>
      <c r="AU83" s="5"/>
      <c r="AV83" s="5"/>
      <c r="AW83" s="291"/>
    </row>
    <row r="84" spans="18:49">
      <c r="R84" s="296"/>
      <c r="U84" s="302"/>
      <c r="V84" s="300"/>
      <c r="AB84" s="5"/>
      <c r="AC84" s="5"/>
      <c r="AD84" s="5"/>
      <c r="AE84" s="5"/>
      <c r="AF84" s="5"/>
      <c r="AG84" s="5"/>
      <c r="AH84" s="5"/>
      <c r="AI84" s="5"/>
      <c r="AJ84" s="5"/>
      <c r="AK84" s="5"/>
      <c r="AL84" s="5"/>
      <c r="AM84" s="5"/>
      <c r="AN84" s="5"/>
      <c r="AO84" s="5"/>
      <c r="AP84" s="5"/>
      <c r="AQ84" s="5"/>
      <c r="AR84" s="5"/>
      <c r="AS84" s="5"/>
      <c r="AT84" s="5"/>
      <c r="AU84" s="5"/>
      <c r="AV84" s="5"/>
      <c r="AW84" s="291"/>
    </row>
    <row r="85" spans="18:49">
      <c r="U85" s="302"/>
      <c r="V85" s="300"/>
      <c r="AB85" s="5"/>
      <c r="AC85" s="5"/>
      <c r="AD85" s="5"/>
      <c r="AE85" s="5"/>
      <c r="AF85" s="5"/>
      <c r="AG85" s="5"/>
      <c r="AH85" s="5"/>
      <c r="AI85" s="5"/>
      <c r="AJ85" s="5"/>
      <c r="AK85" s="5"/>
      <c r="AL85" s="5"/>
      <c r="AM85" s="5"/>
      <c r="AN85" s="5"/>
      <c r="AO85" s="5"/>
      <c r="AP85" s="5"/>
      <c r="AQ85" s="5"/>
      <c r="AR85" s="5"/>
      <c r="AS85" s="5"/>
      <c r="AT85" s="5"/>
      <c r="AU85" s="5"/>
      <c r="AV85" s="5"/>
      <c r="AW85" s="291"/>
    </row>
    <row r="86" spans="18:49">
      <c r="U86" s="296"/>
      <c r="V86" s="300"/>
      <c r="AB86" s="5"/>
      <c r="AC86" s="5"/>
      <c r="AD86" s="5"/>
      <c r="AE86" s="5"/>
      <c r="AF86" s="5"/>
      <c r="AG86" s="5"/>
      <c r="AH86" s="5"/>
      <c r="AI86" s="5"/>
      <c r="AJ86" s="5"/>
      <c r="AK86" s="5"/>
      <c r="AL86" s="5"/>
      <c r="AM86" s="5"/>
      <c r="AN86" s="5"/>
      <c r="AO86" s="5"/>
      <c r="AP86" s="5"/>
      <c r="AQ86" s="5"/>
      <c r="AR86" s="5"/>
      <c r="AS86" s="5"/>
      <c r="AT86" s="5"/>
      <c r="AU86" s="5"/>
      <c r="AV86" s="5"/>
      <c r="AW86" s="291"/>
    </row>
    <row r="87" spans="18:49">
      <c r="AB87" s="5"/>
      <c r="AC87" s="5"/>
      <c r="AD87" s="5"/>
      <c r="AE87" s="5"/>
      <c r="AF87" s="5"/>
      <c r="AG87" s="5"/>
      <c r="AH87" s="5"/>
      <c r="AI87" s="5"/>
      <c r="AJ87" s="5"/>
      <c r="AK87" s="5"/>
      <c r="AL87" s="5"/>
      <c r="AM87" s="5"/>
      <c r="AN87" s="5"/>
      <c r="AO87" s="5"/>
      <c r="AP87" s="5"/>
      <c r="AQ87" s="5"/>
      <c r="AR87" s="5"/>
      <c r="AS87" s="5"/>
      <c r="AT87" s="5"/>
      <c r="AU87" s="5"/>
      <c r="AV87" s="5"/>
      <c r="AW87" s="291"/>
    </row>
    <row r="88" spans="18:49">
      <c r="R88" s="303"/>
      <c r="AB88" s="5"/>
      <c r="AC88" s="5"/>
      <c r="AD88" s="5"/>
      <c r="AE88" s="5"/>
      <c r="AF88" s="5"/>
      <c r="AG88" s="5"/>
      <c r="AH88" s="5"/>
      <c r="AI88" s="5"/>
      <c r="AJ88" s="5"/>
      <c r="AK88" s="5"/>
      <c r="AL88" s="5"/>
      <c r="AM88" s="5"/>
      <c r="AN88" s="5"/>
      <c r="AO88" s="5"/>
      <c r="AP88" s="5"/>
      <c r="AQ88" s="5"/>
      <c r="AR88" s="5"/>
      <c r="AS88" s="5"/>
      <c r="AT88" s="5"/>
      <c r="AU88" s="5"/>
      <c r="AV88" s="5"/>
      <c r="AW88" s="291"/>
    </row>
    <row r="89" spans="18:49">
      <c r="U89" s="302"/>
      <c r="V89" s="300"/>
      <c r="AB89" s="5"/>
      <c r="AC89" s="5"/>
      <c r="AD89" s="5"/>
      <c r="AE89" s="5"/>
      <c r="AF89" s="5"/>
      <c r="AG89" s="5"/>
      <c r="AH89" s="5"/>
      <c r="AI89" s="5"/>
      <c r="AJ89" s="5"/>
      <c r="AK89" s="5"/>
      <c r="AL89" s="5"/>
      <c r="AM89" s="5"/>
      <c r="AN89" s="5"/>
      <c r="AO89" s="5"/>
      <c r="AP89" s="5"/>
      <c r="AQ89" s="5"/>
      <c r="AR89" s="5"/>
      <c r="AS89" s="5"/>
      <c r="AT89" s="5"/>
      <c r="AU89" s="5"/>
      <c r="AV89" s="5"/>
      <c r="AW89" s="291"/>
    </row>
    <row r="90" spans="18:49">
      <c r="U90" s="302"/>
      <c r="V90" s="300"/>
      <c r="AB90" s="5"/>
      <c r="AC90" s="5"/>
      <c r="AD90" s="5"/>
      <c r="AE90" s="5"/>
      <c r="AF90" s="5"/>
      <c r="AG90" s="5"/>
      <c r="AH90" s="5"/>
      <c r="AI90" s="5"/>
      <c r="AJ90" s="5"/>
      <c r="AK90" s="5"/>
      <c r="AL90" s="5"/>
      <c r="AM90" s="5"/>
      <c r="AN90" s="5"/>
      <c r="AO90" s="5"/>
      <c r="AP90" s="5"/>
      <c r="AQ90" s="5"/>
      <c r="AR90" s="5"/>
      <c r="AS90" s="5"/>
      <c r="AT90" s="5"/>
      <c r="AU90" s="5"/>
      <c r="AV90" s="5"/>
      <c r="AW90" s="291"/>
    </row>
    <row r="91" spans="18:49">
      <c r="U91" s="302"/>
      <c r="V91" s="300"/>
      <c r="AB91" s="5"/>
      <c r="AC91" s="5"/>
      <c r="AD91" s="5"/>
      <c r="AE91" s="5"/>
      <c r="AF91" s="5"/>
      <c r="AG91" s="5"/>
      <c r="AH91" s="5"/>
      <c r="AI91" s="5"/>
      <c r="AJ91" s="5"/>
      <c r="AK91" s="5"/>
      <c r="AL91" s="5"/>
      <c r="AM91" s="5"/>
      <c r="AN91" s="5"/>
      <c r="AO91" s="5"/>
      <c r="AP91" s="5"/>
      <c r="AQ91" s="5"/>
      <c r="AR91" s="5"/>
      <c r="AS91" s="5"/>
      <c r="AT91" s="5"/>
      <c r="AU91" s="5"/>
      <c r="AV91" s="5"/>
      <c r="AW91" s="291"/>
    </row>
    <row r="92" spans="18:49">
      <c r="U92" s="302"/>
      <c r="V92" s="300"/>
      <c r="AB92" s="5"/>
      <c r="AC92" s="5"/>
      <c r="AD92" s="5"/>
      <c r="AE92" s="5"/>
      <c r="AF92" s="5"/>
      <c r="AG92" s="5"/>
      <c r="AH92" s="5"/>
      <c r="AI92" s="5"/>
      <c r="AJ92" s="5"/>
      <c r="AK92" s="5"/>
      <c r="AL92" s="5"/>
      <c r="AM92" s="5"/>
      <c r="AN92" s="5"/>
      <c r="AO92" s="5"/>
      <c r="AP92" s="5"/>
      <c r="AQ92" s="5"/>
      <c r="AR92" s="5"/>
      <c r="AS92" s="5"/>
      <c r="AT92" s="5"/>
      <c r="AU92" s="5"/>
      <c r="AV92" s="5"/>
      <c r="AW92" s="291"/>
    </row>
    <row r="93" spans="18:49">
      <c r="U93" s="302"/>
      <c r="V93" s="300"/>
      <c r="AB93" s="5"/>
      <c r="AC93" s="5"/>
      <c r="AD93" s="5"/>
      <c r="AE93" s="5"/>
      <c r="AF93" s="5"/>
      <c r="AG93" s="5"/>
      <c r="AH93" s="5"/>
      <c r="AI93" s="5"/>
      <c r="AJ93" s="5"/>
      <c r="AK93" s="5"/>
      <c r="AL93" s="5"/>
      <c r="AM93" s="5"/>
      <c r="AN93" s="5"/>
      <c r="AO93" s="5"/>
      <c r="AP93" s="5"/>
      <c r="AQ93" s="5"/>
      <c r="AR93" s="5"/>
      <c r="AS93" s="5"/>
      <c r="AT93" s="5"/>
      <c r="AU93" s="5"/>
      <c r="AV93" s="5"/>
      <c r="AW93" s="291"/>
    </row>
    <row r="94" spans="18:49">
      <c r="U94" s="302"/>
      <c r="V94" s="300"/>
      <c r="AB94" s="5"/>
      <c r="AC94" s="5"/>
      <c r="AD94" s="5"/>
      <c r="AE94" s="5"/>
      <c r="AF94" s="5"/>
      <c r="AG94" s="5"/>
      <c r="AH94" s="5"/>
      <c r="AI94" s="5"/>
      <c r="AJ94" s="5"/>
      <c r="AK94" s="5"/>
      <c r="AL94" s="5"/>
      <c r="AM94" s="5"/>
      <c r="AN94" s="5"/>
      <c r="AO94" s="5"/>
      <c r="AP94" s="5"/>
      <c r="AQ94" s="5"/>
      <c r="AR94" s="5"/>
      <c r="AS94" s="5"/>
      <c r="AT94" s="5"/>
      <c r="AU94" s="5"/>
      <c r="AV94" s="5"/>
      <c r="AW94" s="291"/>
    </row>
    <row r="95" spans="18:49">
      <c r="V95" s="300"/>
      <c r="AB95" s="5"/>
      <c r="AC95" s="5"/>
      <c r="AD95" s="5"/>
      <c r="AE95" s="5"/>
      <c r="AF95" s="5"/>
      <c r="AG95" s="5"/>
      <c r="AH95" s="5"/>
      <c r="AI95" s="5"/>
      <c r="AJ95" s="5"/>
      <c r="AK95" s="5"/>
      <c r="AL95" s="5"/>
      <c r="AM95" s="5"/>
      <c r="AN95" s="5"/>
      <c r="AO95" s="5"/>
      <c r="AP95" s="5"/>
      <c r="AQ95" s="5"/>
      <c r="AR95" s="5"/>
      <c r="AS95" s="5"/>
      <c r="AT95" s="5"/>
      <c r="AU95" s="5"/>
      <c r="AV95" s="5"/>
      <c r="AW95" s="291"/>
    </row>
    <row r="96" spans="18:49">
      <c r="AB96" s="5"/>
      <c r="AC96" s="5"/>
      <c r="AD96" s="5"/>
      <c r="AE96" s="5"/>
      <c r="AF96" s="5"/>
      <c r="AG96" s="5"/>
      <c r="AH96" s="5"/>
      <c r="AI96" s="5"/>
      <c r="AJ96" s="5"/>
      <c r="AK96" s="5"/>
      <c r="AL96" s="5"/>
      <c r="AM96" s="5"/>
      <c r="AN96" s="5"/>
      <c r="AO96" s="5"/>
      <c r="AP96" s="5"/>
      <c r="AQ96" s="5"/>
      <c r="AR96" s="5"/>
      <c r="AS96" s="5"/>
      <c r="AT96" s="5"/>
      <c r="AU96" s="5"/>
      <c r="AV96" s="5"/>
      <c r="AW96" s="291"/>
    </row>
    <row r="97" spans="18:49">
      <c r="R97" s="303"/>
      <c r="AB97" s="5"/>
      <c r="AC97" s="5"/>
      <c r="AD97" s="5"/>
      <c r="AE97" s="5"/>
      <c r="AF97" s="5"/>
      <c r="AG97" s="5"/>
      <c r="AH97" s="5"/>
      <c r="AI97" s="5"/>
      <c r="AJ97" s="5"/>
      <c r="AK97" s="5"/>
      <c r="AL97" s="5"/>
      <c r="AM97" s="5"/>
      <c r="AN97" s="5"/>
      <c r="AO97" s="5"/>
      <c r="AP97" s="5"/>
      <c r="AQ97" s="5"/>
      <c r="AR97" s="5"/>
      <c r="AS97" s="5"/>
      <c r="AT97" s="5"/>
      <c r="AU97" s="5"/>
      <c r="AV97" s="5"/>
      <c r="AW97" s="291"/>
    </row>
    <row r="98" spans="18:49">
      <c r="U98" s="302"/>
      <c r="V98" s="300"/>
      <c r="AB98" s="5"/>
      <c r="AC98" s="5"/>
      <c r="AD98" s="5"/>
      <c r="AE98" s="5"/>
      <c r="AF98" s="5"/>
      <c r="AG98" s="5"/>
      <c r="AH98" s="5"/>
      <c r="AI98" s="5"/>
      <c r="AJ98" s="5"/>
      <c r="AK98" s="5"/>
      <c r="AL98" s="5"/>
      <c r="AM98" s="5"/>
      <c r="AN98" s="5"/>
      <c r="AO98" s="5"/>
      <c r="AP98" s="5"/>
      <c r="AQ98" s="5"/>
      <c r="AR98" s="5"/>
      <c r="AS98" s="5"/>
      <c r="AT98" s="5"/>
      <c r="AU98" s="5"/>
      <c r="AV98" s="5"/>
      <c r="AW98" s="291"/>
    </row>
    <row r="99" spans="18:49">
      <c r="U99" s="302"/>
      <c r="V99" s="300"/>
      <c r="AB99" s="5"/>
      <c r="AC99" s="5"/>
      <c r="AD99" s="5"/>
      <c r="AE99" s="5"/>
      <c r="AF99" s="5"/>
      <c r="AG99" s="5"/>
      <c r="AH99" s="5"/>
      <c r="AI99" s="5"/>
      <c r="AJ99" s="5"/>
      <c r="AK99" s="5"/>
      <c r="AL99" s="5"/>
      <c r="AM99" s="5"/>
      <c r="AN99" s="5"/>
      <c r="AO99" s="5"/>
      <c r="AP99" s="5"/>
      <c r="AQ99" s="5"/>
      <c r="AR99" s="5"/>
      <c r="AS99" s="5"/>
      <c r="AT99" s="5"/>
      <c r="AU99" s="5"/>
      <c r="AV99" s="5"/>
      <c r="AW99" s="291"/>
    </row>
    <row r="100" spans="18:49">
      <c r="U100" s="302"/>
      <c r="V100" s="300"/>
      <c r="AB100" s="5"/>
      <c r="AC100" s="5"/>
      <c r="AD100" s="5"/>
      <c r="AE100" s="5"/>
      <c r="AF100" s="5"/>
      <c r="AG100" s="5"/>
      <c r="AH100" s="5"/>
      <c r="AI100" s="5"/>
      <c r="AJ100" s="5"/>
      <c r="AK100" s="5"/>
      <c r="AL100" s="5"/>
      <c r="AM100" s="5"/>
      <c r="AN100" s="5"/>
      <c r="AO100" s="5"/>
      <c r="AP100" s="5"/>
      <c r="AQ100" s="5"/>
      <c r="AR100" s="5"/>
      <c r="AS100" s="5"/>
      <c r="AT100" s="5"/>
      <c r="AU100" s="5"/>
      <c r="AV100" s="5"/>
      <c r="AW100" s="291"/>
    </row>
    <row r="101" spans="18:49">
      <c r="U101" s="302"/>
      <c r="V101" s="300"/>
      <c r="AB101" s="5"/>
      <c r="AC101" s="5"/>
      <c r="AD101" s="5"/>
      <c r="AE101" s="5"/>
      <c r="AF101" s="5"/>
      <c r="AG101" s="5"/>
      <c r="AH101" s="5"/>
      <c r="AI101" s="5"/>
      <c r="AJ101" s="5"/>
      <c r="AK101" s="5"/>
      <c r="AL101" s="5"/>
      <c r="AM101" s="5"/>
      <c r="AN101" s="5"/>
      <c r="AO101" s="5"/>
      <c r="AP101" s="5"/>
      <c r="AQ101" s="5"/>
      <c r="AR101" s="5"/>
      <c r="AS101" s="5"/>
      <c r="AT101" s="5"/>
      <c r="AU101" s="5"/>
      <c r="AV101" s="5"/>
      <c r="AW101" s="291"/>
    </row>
    <row r="102" spans="18:49">
      <c r="U102" s="302"/>
      <c r="V102" s="300"/>
      <c r="AB102" s="5"/>
      <c r="AC102" s="5"/>
      <c r="AD102" s="5"/>
      <c r="AE102" s="5"/>
      <c r="AF102" s="5"/>
      <c r="AG102" s="5"/>
      <c r="AH102" s="5"/>
      <c r="AI102" s="5"/>
      <c r="AJ102" s="5"/>
      <c r="AK102" s="5"/>
      <c r="AL102" s="5"/>
      <c r="AM102" s="5"/>
      <c r="AN102" s="5"/>
      <c r="AO102" s="5"/>
      <c r="AP102" s="5"/>
      <c r="AQ102" s="5"/>
      <c r="AR102" s="5"/>
      <c r="AS102" s="5"/>
      <c r="AT102" s="5"/>
      <c r="AU102" s="5"/>
      <c r="AV102" s="5"/>
      <c r="AW102" s="291"/>
    </row>
    <row r="103" spans="18:49">
      <c r="U103" s="302"/>
      <c r="V103" s="300"/>
      <c r="AB103" s="5"/>
      <c r="AC103" s="5"/>
      <c r="AD103" s="5"/>
      <c r="AE103" s="5"/>
      <c r="AF103" s="5"/>
      <c r="AG103" s="5"/>
      <c r="AH103" s="5"/>
      <c r="AI103" s="5"/>
      <c r="AJ103" s="5"/>
      <c r="AK103" s="5"/>
      <c r="AL103" s="5"/>
      <c r="AM103" s="5"/>
      <c r="AN103" s="5"/>
      <c r="AO103" s="5"/>
      <c r="AP103" s="5"/>
      <c r="AQ103" s="5"/>
      <c r="AR103" s="5"/>
      <c r="AS103" s="5"/>
      <c r="AT103" s="5"/>
      <c r="AU103" s="5"/>
      <c r="AV103" s="5"/>
      <c r="AW103" s="291"/>
    </row>
    <row r="104" spans="18:49">
      <c r="U104" s="296"/>
      <c r="V104" s="300"/>
      <c r="AB104" s="5"/>
      <c r="AC104" s="5"/>
      <c r="AD104" s="5"/>
      <c r="AE104" s="5"/>
      <c r="AF104" s="5"/>
      <c r="AG104" s="5"/>
      <c r="AH104" s="5"/>
      <c r="AI104" s="5"/>
      <c r="AJ104" s="5"/>
      <c r="AK104" s="5"/>
      <c r="AL104" s="5"/>
      <c r="AM104" s="5"/>
      <c r="AN104" s="5"/>
      <c r="AO104" s="5"/>
      <c r="AP104" s="5"/>
      <c r="AQ104" s="5"/>
      <c r="AR104" s="5"/>
      <c r="AS104" s="5"/>
      <c r="AT104" s="5"/>
      <c r="AU104" s="5"/>
      <c r="AV104" s="5"/>
      <c r="AW104" s="291"/>
    </row>
    <row r="105" spans="18:49">
      <c r="AB105" s="5"/>
      <c r="AC105" s="5"/>
      <c r="AD105" s="5"/>
      <c r="AE105" s="5"/>
      <c r="AF105" s="5"/>
      <c r="AG105" s="5"/>
      <c r="AH105" s="5"/>
      <c r="AI105" s="5"/>
      <c r="AJ105" s="5"/>
      <c r="AK105" s="5"/>
      <c r="AL105" s="5"/>
      <c r="AM105" s="5"/>
      <c r="AN105" s="5"/>
      <c r="AO105" s="5"/>
      <c r="AP105" s="5"/>
      <c r="AQ105" s="5"/>
      <c r="AR105" s="5"/>
      <c r="AS105" s="5"/>
      <c r="AT105" s="5"/>
      <c r="AU105" s="5"/>
      <c r="AV105" s="5"/>
      <c r="AW105" s="291"/>
    </row>
    <row r="106" spans="18:49">
      <c r="R106" s="303"/>
      <c r="U106" s="302"/>
      <c r="AB106" s="5"/>
      <c r="AC106" s="5"/>
      <c r="AD106" s="5"/>
      <c r="AE106" s="5"/>
      <c r="AF106" s="5"/>
      <c r="AG106" s="5"/>
      <c r="AH106" s="5"/>
      <c r="AI106" s="5"/>
      <c r="AJ106" s="5"/>
      <c r="AK106" s="5"/>
      <c r="AL106" s="5"/>
      <c r="AM106" s="5"/>
      <c r="AN106" s="5"/>
      <c r="AO106" s="5"/>
      <c r="AP106" s="5"/>
      <c r="AQ106" s="5"/>
      <c r="AR106" s="5"/>
      <c r="AS106" s="5"/>
      <c r="AT106" s="5"/>
      <c r="AU106" s="5"/>
      <c r="AV106" s="5"/>
      <c r="AW106" s="291"/>
    </row>
    <row r="107" spans="18:49">
      <c r="U107" s="302"/>
      <c r="V107" s="300"/>
      <c r="AB107" s="5"/>
      <c r="AC107" s="5"/>
      <c r="AD107" s="5"/>
      <c r="AE107" s="5"/>
      <c r="AF107" s="5"/>
      <c r="AG107" s="5"/>
      <c r="AH107" s="5"/>
      <c r="AI107" s="5"/>
      <c r="AJ107" s="5"/>
      <c r="AK107" s="5"/>
      <c r="AL107" s="5"/>
      <c r="AM107" s="5"/>
      <c r="AN107" s="5"/>
      <c r="AO107" s="5"/>
      <c r="AP107" s="5"/>
      <c r="AQ107" s="5"/>
      <c r="AR107" s="5"/>
      <c r="AS107" s="5"/>
      <c r="AT107" s="5"/>
      <c r="AU107" s="5"/>
      <c r="AV107" s="5"/>
      <c r="AW107" s="291"/>
    </row>
    <row r="108" spans="18:49">
      <c r="U108" s="302"/>
      <c r="V108" s="300"/>
      <c r="AB108" s="5"/>
      <c r="AC108" s="5"/>
      <c r="AD108" s="5"/>
      <c r="AE108" s="5"/>
      <c r="AF108" s="5"/>
      <c r="AG108" s="5"/>
      <c r="AH108" s="5"/>
      <c r="AI108" s="5"/>
      <c r="AJ108" s="5"/>
      <c r="AK108" s="5"/>
      <c r="AL108" s="5"/>
      <c r="AM108" s="5"/>
      <c r="AN108" s="5"/>
      <c r="AO108" s="5"/>
      <c r="AP108" s="5"/>
      <c r="AQ108" s="5"/>
      <c r="AR108" s="5"/>
      <c r="AS108" s="5"/>
      <c r="AT108" s="5"/>
      <c r="AU108" s="5"/>
      <c r="AV108" s="5"/>
      <c r="AW108" s="291"/>
    </row>
    <row r="109" spans="18:49">
      <c r="U109" s="302"/>
      <c r="V109" s="300"/>
      <c r="AB109" s="5"/>
      <c r="AC109" s="5"/>
      <c r="AD109" s="5"/>
      <c r="AE109" s="5"/>
      <c r="AF109" s="5"/>
      <c r="AG109" s="5"/>
      <c r="AH109" s="5"/>
      <c r="AI109" s="5"/>
      <c r="AJ109" s="5"/>
      <c r="AK109" s="5"/>
      <c r="AL109" s="5"/>
      <c r="AM109" s="5"/>
      <c r="AN109" s="5"/>
      <c r="AO109" s="5"/>
      <c r="AP109" s="5"/>
      <c r="AQ109" s="5"/>
      <c r="AR109" s="5"/>
      <c r="AS109" s="5"/>
      <c r="AT109" s="5"/>
      <c r="AU109" s="5"/>
      <c r="AV109" s="5"/>
      <c r="AW109" s="291"/>
    </row>
    <row r="110" spans="18:49">
      <c r="U110" s="302"/>
      <c r="V110" s="300"/>
      <c r="AB110" s="5"/>
      <c r="AC110" s="5"/>
      <c r="AD110" s="5"/>
      <c r="AE110" s="5"/>
      <c r="AF110" s="5"/>
      <c r="AG110" s="5"/>
      <c r="AH110" s="5"/>
      <c r="AI110" s="5"/>
      <c r="AJ110" s="5"/>
      <c r="AK110" s="5"/>
      <c r="AL110" s="5"/>
      <c r="AM110" s="5"/>
      <c r="AN110" s="5"/>
      <c r="AO110" s="5"/>
      <c r="AP110" s="5"/>
      <c r="AQ110" s="5"/>
      <c r="AR110" s="5"/>
      <c r="AS110" s="5"/>
      <c r="AT110" s="5"/>
      <c r="AU110" s="5"/>
      <c r="AV110" s="5"/>
      <c r="AW110" s="291"/>
    </row>
    <row r="111" spans="18:49">
      <c r="U111" s="302"/>
      <c r="V111" s="300"/>
      <c r="AB111" s="5"/>
      <c r="AC111" s="5"/>
      <c r="AD111" s="5"/>
      <c r="AE111" s="5"/>
      <c r="AF111" s="5"/>
      <c r="AG111" s="5"/>
      <c r="AH111" s="5"/>
      <c r="AI111" s="5"/>
      <c r="AJ111" s="5"/>
      <c r="AK111" s="5"/>
      <c r="AL111" s="5"/>
      <c r="AM111" s="5"/>
      <c r="AN111" s="5"/>
      <c r="AO111" s="5"/>
      <c r="AP111" s="5"/>
      <c r="AQ111" s="5"/>
      <c r="AR111" s="5"/>
      <c r="AS111" s="5"/>
      <c r="AT111" s="5"/>
      <c r="AU111" s="5"/>
      <c r="AV111" s="5"/>
      <c r="AW111" s="291"/>
    </row>
    <row r="112" spans="18:49">
      <c r="U112" s="302"/>
      <c r="V112" s="300"/>
      <c r="AB112" s="5"/>
      <c r="AC112" s="5"/>
      <c r="AD112" s="5"/>
      <c r="AE112" s="5"/>
      <c r="AF112" s="5"/>
      <c r="AG112" s="5"/>
      <c r="AH112" s="5"/>
      <c r="AI112" s="5"/>
      <c r="AJ112" s="5"/>
      <c r="AK112" s="5"/>
      <c r="AL112" s="5"/>
      <c r="AM112" s="5"/>
      <c r="AN112" s="5"/>
      <c r="AO112" s="5"/>
      <c r="AP112" s="5"/>
      <c r="AQ112" s="5"/>
      <c r="AR112" s="5"/>
      <c r="AS112" s="5"/>
      <c r="AT112" s="5"/>
      <c r="AU112" s="5"/>
      <c r="AV112" s="5"/>
      <c r="AW112" s="291"/>
    </row>
    <row r="113" spans="18:49">
      <c r="U113" s="302"/>
      <c r="V113" s="300"/>
      <c r="AB113" s="5"/>
      <c r="AC113" s="5"/>
      <c r="AD113" s="5"/>
      <c r="AE113" s="5"/>
      <c r="AF113" s="5"/>
      <c r="AG113" s="5"/>
      <c r="AH113" s="5"/>
      <c r="AI113" s="5"/>
      <c r="AJ113" s="5"/>
      <c r="AK113" s="5"/>
      <c r="AL113" s="5"/>
      <c r="AM113" s="5"/>
      <c r="AN113" s="5"/>
      <c r="AO113" s="5"/>
      <c r="AP113" s="5"/>
      <c r="AQ113" s="5"/>
      <c r="AR113" s="5"/>
      <c r="AS113" s="5"/>
      <c r="AT113" s="5"/>
      <c r="AU113" s="5"/>
      <c r="AV113" s="5"/>
      <c r="AW113" s="291"/>
    </row>
    <row r="114" spans="18:49">
      <c r="V114" s="300"/>
      <c r="AB114" s="5"/>
      <c r="AC114" s="5"/>
      <c r="AD114" s="5"/>
      <c r="AE114" s="5"/>
      <c r="AF114" s="5"/>
      <c r="AG114" s="5"/>
      <c r="AH114" s="5"/>
      <c r="AI114" s="5"/>
      <c r="AJ114" s="5"/>
      <c r="AK114" s="5"/>
      <c r="AL114" s="5"/>
      <c r="AM114" s="5"/>
      <c r="AN114" s="5"/>
      <c r="AO114" s="5"/>
      <c r="AP114" s="5"/>
      <c r="AQ114" s="5"/>
      <c r="AR114" s="5"/>
      <c r="AS114" s="5"/>
      <c r="AT114" s="5"/>
      <c r="AU114" s="5"/>
      <c r="AV114" s="5"/>
      <c r="AW114" s="291"/>
    </row>
    <row r="115" spans="18:49">
      <c r="R115" s="303"/>
      <c r="U115" s="302"/>
      <c r="AB115" s="5"/>
      <c r="AC115" s="5"/>
      <c r="AD115" s="5"/>
      <c r="AE115" s="5"/>
      <c r="AF115" s="5"/>
      <c r="AG115" s="5"/>
      <c r="AH115" s="5"/>
      <c r="AI115" s="5"/>
      <c r="AJ115" s="5"/>
      <c r="AK115" s="5"/>
      <c r="AL115" s="5"/>
      <c r="AM115" s="5"/>
      <c r="AN115" s="5"/>
      <c r="AO115" s="5"/>
      <c r="AP115" s="5"/>
      <c r="AQ115" s="5"/>
      <c r="AR115" s="5"/>
      <c r="AS115" s="5"/>
      <c r="AT115" s="5"/>
      <c r="AU115" s="5"/>
      <c r="AV115" s="5"/>
      <c r="AW115" s="291"/>
    </row>
    <row r="116" spans="18:49">
      <c r="R116" s="296"/>
      <c r="U116" s="302"/>
      <c r="V116" s="300"/>
    </row>
    <row r="117" spans="18:49">
      <c r="U117" s="302"/>
      <c r="V117" s="300"/>
    </row>
    <row r="118" spans="18:49">
      <c r="U118" s="302"/>
      <c r="V118" s="300"/>
    </row>
    <row r="119" spans="18:49">
      <c r="U119" s="302"/>
      <c r="V119" s="300"/>
    </row>
    <row r="120" spans="18:49">
      <c r="U120" s="302"/>
      <c r="V120" s="300"/>
    </row>
    <row r="121" spans="18:49">
      <c r="U121" s="302"/>
      <c r="V121" s="300"/>
    </row>
    <row r="122" spans="18:49">
      <c r="U122" s="302"/>
      <c r="V122" s="300"/>
    </row>
    <row r="125" spans="18:49">
      <c r="R125" s="303"/>
      <c r="U125" s="302"/>
    </row>
    <row r="126" spans="18:49">
      <c r="U126" s="302"/>
      <c r="V126" s="296"/>
    </row>
    <row r="127" spans="18:49">
      <c r="U127" s="302"/>
      <c r="V127" s="296"/>
    </row>
    <row r="128" spans="18:49">
      <c r="U128" s="302"/>
      <c r="V128" s="296"/>
    </row>
    <row r="129" spans="18:22">
      <c r="U129" s="302"/>
      <c r="V129" s="296"/>
    </row>
    <row r="130" spans="18:22">
      <c r="U130" s="302"/>
      <c r="V130" s="296"/>
    </row>
    <row r="131" spans="18:22">
      <c r="U131" s="302"/>
      <c r="V131" s="296"/>
    </row>
    <row r="132" spans="18:22">
      <c r="R132" s="296"/>
      <c r="U132" s="302"/>
      <c r="V132" s="296"/>
    </row>
    <row r="134" spans="18:22">
      <c r="R134" s="296"/>
    </row>
    <row r="135" spans="18:22">
      <c r="R135" s="303"/>
      <c r="U135" s="302"/>
    </row>
    <row r="136" spans="18:22">
      <c r="U136" s="302"/>
      <c r="V136" s="296"/>
    </row>
    <row r="137" spans="18:22">
      <c r="U137" s="302"/>
      <c r="V137" s="296"/>
    </row>
    <row r="138" spans="18:22">
      <c r="U138" s="302"/>
      <c r="V138" s="296"/>
    </row>
    <row r="139" spans="18:22">
      <c r="U139" s="302"/>
      <c r="V139" s="296"/>
    </row>
    <row r="140" spans="18:22">
      <c r="U140" s="302"/>
      <c r="V140" s="296"/>
    </row>
    <row r="141" spans="18:22">
      <c r="U141" s="302"/>
      <c r="V141" s="296"/>
    </row>
    <row r="142" spans="18:22">
      <c r="U142" s="302"/>
      <c r="V142" s="296"/>
    </row>
    <row r="143" spans="18:22">
      <c r="U143" s="296"/>
    </row>
    <row r="144" spans="18:22">
      <c r="R144" s="303"/>
      <c r="U144" s="302"/>
    </row>
    <row r="145" spans="18:22">
      <c r="U145" s="302"/>
      <c r="V145" s="296"/>
    </row>
    <row r="146" spans="18:22">
      <c r="U146" s="302"/>
      <c r="V146" s="296"/>
    </row>
    <row r="147" spans="18:22">
      <c r="U147" s="302"/>
      <c r="V147" s="296"/>
    </row>
    <row r="148" spans="18:22">
      <c r="U148" s="302"/>
      <c r="V148" s="296"/>
    </row>
    <row r="149" spans="18:22">
      <c r="U149" s="302"/>
      <c r="V149" s="296"/>
    </row>
    <row r="150" spans="18:22">
      <c r="U150" s="302"/>
      <c r="V150" s="296"/>
    </row>
    <row r="151" spans="18:22">
      <c r="U151" s="302"/>
      <c r="V151" s="296"/>
    </row>
    <row r="153" spans="18:22">
      <c r="R153" s="303"/>
      <c r="U153" s="302"/>
    </row>
    <row r="154" spans="18:22">
      <c r="U154" s="302"/>
      <c r="V154" s="296"/>
    </row>
    <row r="155" spans="18:22">
      <c r="U155" s="302"/>
      <c r="V155" s="296"/>
    </row>
    <row r="156" spans="18:22">
      <c r="U156" s="302"/>
      <c r="V156" s="296"/>
    </row>
    <row r="157" spans="18:22">
      <c r="U157" s="302"/>
      <c r="V157" s="296"/>
    </row>
    <row r="158" spans="18:22">
      <c r="U158" s="302"/>
      <c r="V158" s="296"/>
    </row>
    <row r="159" spans="18:22">
      <c r="U159" s="302"/>
      <c r="V159" s="296"/>
    </row>
    <row r="160" spans="18:22">
      <c r="U160" s="302"/>
      <c r="V160" s="296"/>
    </row>
    <row r="161" spans="18:22">
      <c r="U161" s="302"/>
      <c r="V161" s="296"/>
    </row>
    <row r="162" spans="18:22">
      <c r="U162" s="302"/>
      <c r="V162" s="296"/>
    </row>
    <row r="163" spans="18:22">
      <c r="U163" s="296"/>
      <c r="V163" s="300"/>
    </row>
    <row r="164" spans="18:22">
      <c r="U164" s="296"/>
      <c r="V164" s="300"/>
    </row>
    <row r="165" spans="18:22">
      <c r="R165" s="303"/>
      <c r="U165" s="296"/>
      <c r="V165" s="300"/>
    </row>
    <row r="166" spans="18:22">
      <c r="U166" s="296"/>
      <c r="V166" s="300"/>
    </row>
    <row r="167" spans="18:22">
      <c r="U167" s="296"/>
      <c r="V167" s="300"/>
    </row>
    <row r="168" spans="18:22">
      <c r="U168" s="296"/>
      <c r="V168" s="300"/>
    </row>
    <row r="169" spans="18:22">
      <c r="U169" s="296"/>
      <c r="V169" s="300"/>
    </row>
    <row r="170" spans="18:22">
      <c r="U170" s="296"/>
      <c r="V170" s="300"/>
    </row>
    <row r="171" spans="18:22">
      <c r="U171" s="302"/>
      <c r="V171" s="296"/>
    </row>
    <row r="172" spans="18:22">
      <c r="U172" s="302"/>
      <c r="V172" s="296"/>
    </row>
    <row r="173" spans="18:22">
      <c r="U173" s="296"/>
      <c r="V173" s="300"/>
    </row>
    <row r="174" spans="18:22">
      <c r="U174" s="296"/>
      <c r="V174" s="300"/>
    </row>
    <row r="175" spans="18:22">
      <c r="R175" s="303"/>
      <c r="U175" s="296"/>
      <c r="V175" s="300"/>
    </row>
    <row r="176" spans="18:22">
      <c r="U176" s="296"/>
      <c r="V176" s="300"/>
    </row>
    <row r="177" spans="18:22">
      <c r="U177" s="296"/>
      <c r="V177" s="300"/>
    </row>
    <row r="178" spans="18:22">
      <c r="U178" s="296"/>
      <c r="V178" s="300"/>
    </row>
    <row r="179" spans="18:22">
      <c r="U179" s="296"/>
      <c r="V179" s="300"/>
    </row>
    <row r="180" spans="18:22">
      <c r="U180" s="296"/>
      <c r="V180" s="300"/>
    </row>
    <row r="181" spans="18:22">
      <c r="U181" s="302"/>
      <c r="V181" s="296"/>
    </row>
    <row r="182" spans="18:22">
      <c r="U182" s="302"/>
      <c r="V182" s="296"/>
    </row>
    <row r="185" spans="18:22">
      <c r="R185" s="303"/>
      <c r="U185" s="302"/>
    </row>
    <row r="186" spans="18:22">
      <c r="R186" s="303"/>
      <c r="U186" s="302"/>
      <c r="V186" s="296"/>
    </row>
    <row r="187" spans="18:22">
      <c r="R187" s="303"/>
      <c r="U187" s="302"/>
      <c r="V187" s="296"/>
    </row>
    <row r="188" spans="18:22">
      <c r="R188" s="303"/>
      <c r="U188" s="302"/>
      <c r="V188" s="296"/>
    </row>
    <row r="189" spans="18:22">
      <c r="R189" s="303"/>
      <c r="U189" s="302"/>
      <c r="V189" s="296"/>
    </row>
    <row r="190" spans="18:22">
      <c r="R190" s="303"/>
      <c r="U190" s="302"/>
      <c r="V190" s="296"/>
    </row>
    <row r="191" spans="18:22">
      <c r="R191" s="303"/>
      <c r="U191" s="302"/>
      <c r="V191" s="296"/>
    </row>
    <row r="192" spans="18:22">
      <c r="R192" s="303"/>
      <c r="U192" s="302"/>
      <c r="V192" s="296"/>
    </row>
    <row r="193" spans="18:22">
      <c r="R193" s="303"/>
    </row>
    <row r="194" spans="18:22">
      <c r="R194" s="303"/>
    </row>
    <row r="195" spans="18:22">
      <c r="R195" s="303"/>
      <c r="U195" s="302"/>
    </row>
    <row r="196" spans="18:22">
      <c r="R196" s="303"/>
      <c r="U196" s="302"/>
      <c r="V196" s="296"/>
    </row>
    <row r="197" spans="18:22">
      <c r="R197" s="303"/>
      <c r="U197" s="302"/>
      <c r="V197" s="296"/>
    </row>
    <row r="198" spans="18:22">
      <c r="R198" s="303"/>
      <c r="U198" s="302"/>
      <c r="V198" s="296"/>
    </row>
    <row r="199" spans="18:22">
      <c r="R199" s="303"/>
      <c r="U199" s="302"/>
      <c r="V199" s="296"/>
    </row>
    <row r="200" spans="18:22">
      <c r="R200" s="303"/>
      <c r="U200" s="302"/>
      <c r="V200" s="296"/>
    </row>
    <row r="201" spans="18:22">
      <c r="R201" s="303"/>
      <c r="U201" s="302"/>
      <c r="V201" s="296"/>
    </row>
    <row r="202" spans="18:22">
      <c r="R202" s="303"/>
      <c r="U202" s="302"/>
      <c r="V202" s="296"/>
    </row>
    <row r="203" spans="18:22">
      <c r="R203" s="303"/>
    </row>
    <row r="204" spans="18:22">
      <c r="R204" s="303"/>
    </row>
    <row r="205" spans="18:22">
      <c r="R205" s="303"/>
      <c r="U205" s="302"/>
    </row>
    <row r="206" spans="18:22">
      <c r="R206" s="303"/>
      <c r="U206" s="302"/>
      <c r="V206" s="296"/>
    </row>
    <row r="207" spans="18:22">
      <c r="R207" s="303"/>
      <c r="U207" s="302"/>
      <c r="V207" s="296"/>
    </row>
    <row r="208" spans="18:22">
      <c r="R208" s="303"/>
      <c r="U208" s="302"/>
      <c r="V208" s="296"/>
    </row>
    <row r="209" spans="18:22">
      <c r="R209" s="303"/>
      <c r="U209" s="302"/>
      <c r="V209" s="296"/>
    </row>
    <row r="210" spans="18:22">
      <c r="R210" s="303"/>
      <c r="U210" s="302"/>
      <c r="V210" s="296"/>
    </row>
    <row r="211" spans="18:22">
      <c r="R211" s="303"/>
      <c r="U211" s="302"/>
      <c r="V211" s="296"/>
    </row>
    <row r="212" spans="18:22">
      <c r="R212" s="303"/>
      <c r="U212" s="302"/>
      <c r="V212" s="296"/>
    </row>
    <row r="213" spans="18:22">
      <c r="R213" s="303"/>
    </row>
    <row r="214" spans="18:22">
      <c r="R214" s="303"/>
    </row>
    <row r="215" spans="18:22">
      <c r="R215" s="303"/>
      <c r="U215" s="302"/>
    </row>
    <row r="216" spans="18:22">
      <c r="U216" s="302"/>
      <c r="V216" s="296"/>
    </row>
    <row r="217" spans="18:22">
      <c r="U217" s="302"/>
      <c r="V217" s="296"/>
    </row>
    <row r="218" spans="18:22">
      <c r="U218" s="302"/>
      <c r="V218" s="296"/>
    </row>
    <row r="219" spans="18:22">
      <c r="U219" s="302"/>
      <c r="V219" s="296"/>
    </row>
    <row r="220" spans="18:22">
      <c r="U220" s="302"/>
      <c r="V220" s="296"/>
    </row>
    <row r="221" spans="18:22">
      <c r="U221" s="302"/>
      <c r="V221" s="296"/>
    </row>
    <row r="222" spans="18:22">
      <c r="U222" s="302"/>
      <c r="V222" s="296"/>
    </row>
    <row r="225" spans="18:22">
      <c r="R225" s="303"/>
      <c r="U225" s="302"/>
    </row>
    <row r="226" spans="18:22">
      <c r="U226" s="302"/>
      <c r="V226" s="296"/>
    </row>
    <row r="227" spans="18:22">
      <c r="U227" s="302"/>
      <c r="V227" s="296"/>
    </row>
    <row r="228" spans="18:22">
      <c r="U228" s="302"/>
      <c r="V228" s="296"/>
    </row>
    <row r="229" spans="18:22">
      <c r="U229" s="302"/>
      <c r="V229" s="296"/>
    </row>
    <row r="230" spans="18:22">
      <c r="U230" s="302"/>
      <c r="V230" s="296"/>
    </row>
    <row r="231" spans="18:22">
      <c r="U231" s="302"/>
      <c r="V231" s="296"/>
    </row>
    <row r="232" spans="18:22">
      <c r="U232" s="302"/>
      <c r="V232" s="296"/>
    </row>
    <row r="234" spans="18:22">
      <c r="R234" s="303"/>
      <c r="U234" s="302"/>
    </row>
    <row r="235" spans="18:22">
      <c r="U235" s="302"/>
      <c r="V235" s="296"/>
    </row>
    <row r="236" spans="18:22">
      <c r="U236" s="302"/>
      <c r="V236" s="296"/>
    </row>
    <row r="237" spans="18:22">
      <c r="U237" s="302"/>
      <c r="V237" s="296"/>
    </row>
    <row r="238" spans="18:22">
      <c r="U238" s="302"/>
      <c r="V238" s="296"/>
    </row>
    <row r="239" spans="18:22">
      <c r="U239" s="302"/>
      <c r="V239" s="296"/>
    </row>
    <row r="240" spans="18:22">
      <c r="U240" s="302"/>
      <c r="V240" s="296"/>
    </row>
    <row r="241" spans="18:22">
      <c r="U241" s="302"/>
      <c r="V241" s="296"/>
    </row>
    <row r="244" spans="18:22">
      <c r="R244" s="303"/>
      <c r="U244" s="302"/>
    </row>
    <row r="245" spans="18:22">
      <c r="U245" s="302"/>
      <c r="V245" s="296"/>
    </row>
    <row r="246" spans="18:22">
      <c r="U246" s="302"/>
      <c r="V246" s="296"/>
    </row>
    <row r="247" spans="18:22">
      <c r="U247" s="302"/>
      <c r="V247" s="296"/>
    </row>
    <row r="248" spans="18:22">
      <c r="U248" s="302"/>
      <c r="V248" s="296"/>
    </row>
    <row r="249" spans="18:22">
      <c r="U249" s="302"/>
      <c r="V249" s="296"/>
    </row>
    <row r="250" spans="18:22">
      <c r="U250" s="302"/>
      <c r="V250" s="296"/>
    </row>
    <row r="251" spans="18:22">
      <c r="U251" s="302"/>
      <c r="V251" s="296"/>
    </row>
    <row r="254" spans="18:22">
      <c r="U254" s="302"/>
    </row>
    <row r="255" spans="18:22">
      <c r="U255" s="302"/>
      <c r="V255" s="296"/>
    </row>
    <row r="256" spans="18:22">
      <c r="U256" s="302"/>
      <c r="V256" s="296"/>
    </row>
    <row r="257" spans="19:22">
      <c r="U257" s="302"/>
      <c r="V257" s="296"/>
    </row>
    <row r="258" spans="19:22">
      <c r="U258" s="302"/>
      <c r="V258" s="296"/>
    </row>
    <row r="259" spans="19:22">
      <c r="U259" s="302"/>
      <c r="V259" s="296"/>
    </row>
    <row r="260" spans="19:22">
      <c r="U260" s="302"/>
      <c r="V260" s="296"/>
    </row>
    <row r="261" spans="19:22">
      <c r="U261" s="302"/>
      <c r="V261" s="296"/>
    </row>
    <row r="263" spans="19:22">
      <c r="U263" s="304"/>
    </row>
    <row r="264" spans="19:22">
      <c r="S264" s="302"/>
      <c r="T264" s="304"/>
    </row>
    <row r="265" spans="19:22">
      <c r="S265" s="302"/>
      <c r="T265" s="304"/>
    </row>
    <row r="266" spans="19:22">
      <c r="S266" s="302"/>
      <c r="T266" s="304"/>
    </row>
    <row r="267" spans="19:22">
      <c r="S267" s="302"/>
      <c r="T267" s="304"/>
    </row>
    <row r="268" spans="19:22">
      <c r="S268" s="302"/>
      <c r="T268" s="304"/>
    </row>
    <row r="269" spans="19:22">
      <c r="S269" s="302"/>
      <c r="T269" s="304"/>
    </row>
    <row r="270" spans="19:22">
      <c r="S270" s="302"/>
    </row>
    <row r="272" spans="19:22">
      <c r="U272" s="296"/>
    </row>
    <row r="274" spans="21:24">
      <c r="U274" s="304"/>
    </row>
    <row r="275" spans="21:24">
      <c r="U275" s="304"/>
    </row>
    <row r="276" spans="21:24">
      <c r="U276" s="304"/>
    </row>
    <row r="277" spans="21:24">
      <c r="U277" s="304"/>
      <c r="V277" s="305"/>
    </row>
    <row r="278" spans="21:24">
      <c r="U278" s="304"/>
      <c r="V278" s="305"/>
    </row>
    <row r="279" spans="21:24">
      <c r="U279" s="304"/>
      <c r="V279" s="305"/>
    </row>
    <row r="280" spans="21:24">
      <c r="U280" s="304"/>
      <c r="V280" s="305"/>
    </row>
    <row r="281" spans="21:24">
      <c r="U281" s="304"/>
      <c r="V281" s="305"/>
    </row>
    <row r="282" spans="21:24">
      <c r="U282" s="304"/>
      <c r="V282" s="305"/>
    </row>
    <row r="283" spans="21:24">
      <c r="U283" s="304"/>
      <c r="V283" s="305"/>
    </row>
    <row r="285" spans="21:24">
      <c r="X285" s="304"/>
    </row>
    <row r="286" spans="21:24">
      <c r="X286" s="304"/>
    </row>
    <row r="287" spans="21:24">
      <c r="X287" s="304"/>
    </row>
    <row r="288" spans="21:24">
      <c r="X288" s="304"/>
    </row>
    <row r="289" spans="19:25">
      <c r="X289" s="304"/>
    </row>
    <row r="290" spans="19:25">
      <c r="X290" s="304"/>
    </row>
    <row r="291" spans="19:25">
      <c r="X291" s="304"/>
    </row>
    <row r="292" spans="19:25">
      <c r="X292" s="304"/>
    </row>
    <row r="293" spans="19:25">
      <c r="X293" s="304"/>
    </row>
    <row r="294" spans="19:25">
      <c r="X294" s="304"/>
    </row>
    <row r="295" spans="19:25">
      <c r="X295" s="304"/>
    </row>
    <row r="296" spans="19:25">
      <c r="X296" s="304"/>
    </row>
    <row r="297" spans="19:25" ht="15.75" thickBot="1"/>
    <row r="298" spans="19:25" ht="15.75" thickBot="1">
      <c r="S298" s="306"/>
      <c r="T298" s="307"/>
    </row>
    <row r="299" spans="19:25">
      <c r="T299" s="307"/>
      <c r="V299" s="296"/>
      <c r="X299" s="302"/>
      <c r="Y299" s="292"/>
    </row>
    <row r="300" spans="19:25">
      <c r="T300" s="307"/>
      <c r="V300" s="296"/>
      <c r="X300" s="302"/>
      <c r="Y300" s="292"/>
    </row>
    <row r="301" spans="19:25">
      <c r="T301" s="307"/>
      <c r="V301" s="296"/>
      <c r="X301" s="302"/>
      <c r="Y301" s="292"/>
    </row>
    <row r="302" spans="19:25">
      <c r="T302" s="307"/>
      <c r="V302" s="296"/>
      <c r="X302" s="302"/>
      <c r="Y302" s="292"/>
    </row>
    <row r="303" spans="19:25">
      <c r="T303" s="307"/>
      <c r="V303" s="296"/>
      <c r="X303" s="302"/>
      <c r="Y303" s="292"/>
    </row>
    <row r="304" spans="19:25">
      <c r="T304" s="307"/>
      <c r="V304" s="296"/>
      <c r="X304" s="302"/>
      <c r="Y304" s="292"/>
    </row>
    <row r="305" spans="20:25">
      <c r="T305" s="307"/>
    </row>
    <row r="306" spans="20:25">
      <c r="X306" s="292"/>
      <c r="Y306" s="292"/>
    </row>
    <row r="307" spans="20:25">
      <c r="X307" s="292"/>
      <c r="Y307" s="292"/>
    </row>
    <row r="308" spans="20:25">
      <c r="X308" s="292"/>
      <c r="Y308" s="292"/>
    </row>
    <row r="309" spans="20:25">
      <c r="T309" s="307"/>
      <c r="U309" s="296"/>
      <c r="X309" s="292"/>
      <c r="Y309" s="292"/>
    </row>
    <row r="310" spans="20:25">
      <c r="T310" s="307"/>
      <c r="U310" s="296"/>
      <c r="X310" s="292"/>
      <c r="Y310" s="292"/>
    </row>
    <row r="311" spans="20:25">
      <c r="T311" s="307"/>
      <c r="U311" s="296"/>
      <c r="X311" s="292"/>
      <c r="Y311" s="292"/>
    </row>
    <row r="312" spans="20:25">
      <c r="T312" s="307"/>
      <c r="U312" s="296"/>
    </row>
    <row r="313" spans="20:25">
      <c r="T313" s="307"/>
      <c r="U313" s="296"/>
    </row>
    <row r="314" spans="20:25">
      <c r="T314" s="307"/>
      <c r="U314" s="296"/>
      <c r="W314" s="308"/>
    </row>
    <row r="315" spans="20:25">
      <c r="T315" s="307"/>
    </row>
    <row r="321" spans="22:22">
      <c r="V321" s="308"/>
    </row>
    <row r="323" spans="22:22" ht="15.75" thickBot="1"/>
    <row r="324" spans="22:22" ht="15.75" thickBot="1">
      <c r="V324" s="309"/>
    </row>
  </sheetData>
  <sheetProtection algorithmName="SHA-512" hashValue="epWgqfQFYsg7fOsgVzWV/FV+qBuk2XAvVPPDeKfa/0U3YNssmYEUzLkXy/cEO4lGKeVOIMgBEzHZZnGpecfxcw==" saltValue="NYhvAwBMgTpM0zgQua/wXg==" spinCount="100000" sheet="1" objects="1" scenarios="1" formatRows="0"/>
  <autoFilter ref="A15:AA47"/>
  <mergeCells count="73">
    <mergeCell ref="AA32:AA47"/>
    <mergeCell ref="U32:U47"/>
    <mergeCell ref="V32:V47"/>
    <mergeCell ref="W32:W47"/>
    <mergeCell ref="X32:X47"/>
    <mergeCell ref="Y32:Y47"/>
    <mergeCell ref="Z32:Z47"/>
    <mergeCell ref="O32:O47"/>
    <mergeCell ref="P32:P47"/>
    <mergeCell ref="Q32:Q47"/>
    <mergeCell ref="R32:R47"/>
    <mergeCell ref="S32:S47"/>
    <mergeCell ref="T32:T47"/>
    <mergeCell ref="Y16:Y31"/>
    <mergeCell ref="Z16:Z31"/>
    <mergeCell ref="AA16:AA31"/>
    <mergeCell ref="H32:H47"/>
    <mergeCell ref="I32:I47"/>
    <mergeCell ref="J32:J47"/>
    <mergeCell ref="K32:K47"/>
    <mergeCell ref="L32:L47"/>
    <mergeCell ref="M32:M47"/>
    <mergeCell ref="N32:N47"/>
    <mergeCell ref="S16:S31"/>
    <mergeCell ref="T16:T31"/>
    <mergeCell ref="U16:U31"/>
    <mergeCell ref="V16:V31"/>
    <mergeCell ref="W16:W31"/>
    <mergeCell ref="X16:X31"/>
    <mergeCell ref="M16:M31"/>
    <mergeCell ref="N16:N31"/>
    <mergeCell ref="O16:O31"/>
    <mergeCell ref="P16:P31"/>
    <mergeCell ref="Q16:Q31"/>
    <mergeCell ref="R16:R31"/>
    <mergeCell ref="AO14:AP14"/>
    <mergeCell ref="AQ14:AR14"/>
    <mergeCell ref="AW14:AX14"/>
    <mergeCell ref="AY14:AZ14"/>
    <mergeCell ref="BA14:BB14"/>
    <mergeCell ref="H16:H31"/>
    <mergeCell ref="I16:I31"/>
    <mergeCell ref="J16:J31"/>
    <mergeCell ref="K16:K31"/>
    <mergeCell ref="L16:L31"/>
    <mergeCell ref="AC14:AD14"/>
    <mergeCell ref="AE14:AF14"/>
    <mergeCell ref="AG14:AH14"/>
    <mergeCell ref="AI14:AJ14"/>
    <mergeCell ref="AK14:AL14"/>
    <mergeCell ref="AM14:AN14"/>
    <mergeCell ref="W14:W15"/>
    <mergeCell ref="X14:X15"/>
    <mergeCell ref="Y14:Y15"/>
    <mergeCell ref="Z14:Z15"/>
    <mergeCell ref="AA14:AA15"/>
    <mergeCell ref="AB14:AB15"/>
    <mergeCell ref="AK1:AN8"/>
    <mergeCell ref="AO1:AQ8"/>
    <mergeCell ref="G14:G15"/>
    <mergeCell ref="H14:H15"/>
    <mergeCell ref="I14:I15"/>
    <mergeCell ref="J14:L14"/>
    <mergeCell ref="O14:P14"/>
    <mergeCell ref="Q14:R14"/>
    <mergeCell ref="S14:T14"/>
    <mergeCell ref="U14:V14"/>
    <mergeCell ref="A1:D8"/>
    <mergeCell ref="E1:N8"/>
    <mergeCell ref="O1:R8"/>
    <mergeCell ref="S1:U8"/>
    <mergeCell ref="W1:Y8"/>
    <mergeCell ref="Z1:AJ8"/>
  </mergeCells>
  <conditionalFormatting sqref="Q16:V47">
    <cfRule type="cellIs" dxfId="3" priority="4" stopIfTrue="1" operator="notEqual">
      <formula>AW16</formula>
    </cfRule>
  </conditionalFormatting>
  <conditionalFormatting sqref="Q48:T48 AW48:BB48">
    <cfRule type="cellIs" dxfId="2" priority="3" stopIfTrue="1" operator="notEqual">
      <formula>#REF!</formula>
    </cfRule>
  </conditionalFormatting>
  <conditionalFormatting sqref="H16:H47">
    <cfRule type="containsText" dxfId="1" priority="1" stopIfTrue="1" operator="containsText" text="X">
      <formula>NOT(ISERROR(SEARCH("X",H16)))</formula>
    </cfRule>
    <cfRule type="containsText" dxfId="0" priority="2" stopIfTrue="1" operator="containsText" text="X">
      <formula>NOT(ISERROR(SEARCH("X",H16)))</formula>
    </cfRule>
  </conditionalFormatting>
  <dataValidations count="1">
    <dataValidation type="whole" allowBlank="1" showInputMessage="1" showErrorMessage="1" sqref="AC16:AR47">
      <formula1>0</formula1>
      <formula2>99999999999</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sheetPr>
    <tabColor rgb="FFFFC000"/>
  </sheetPr>
  <dimension ref="A1:AY33"/>
  <sheetViews>
    <sheetView showGridLines="0" topLeftCell="C10" zoomScale="93" zoomScaleNormal="93" workbookViewId="0">
      <selection activeCell="D14" sqref="D14"/>
    </sheetView>
  </sheetViews>
  <sheetFormatPr baseColWidth="10" defaultColWidth="0" defaultRowHeight="15" outlineLevelRow="2"/>
  <cols>
    <col min="1" max="2" width="8" style="4" customWidth="1"/>
    <col min="3" max="3" width="10.140625" style="4" customWidth="1"/>
    <col min="4" max="4" width="27.7109375" style="4" customWidth="1"/>
    <col min="5" max="5" width="7.5703125" style="4" bestFit="1" customWidth="1"/>
    <col min="6" max="6" width="33.7109375" style="4" customWidth="1"/>
    <col min="7" max="7" width="11.42578125" style="4" customWidth="1"/>
    <col min="8" max="8" width="9" style="4" customWidth="1"/>
    <col min="9" max="9" width="10.28515625" style="4" customWidth="1"/>
    <col min="10" max="10" width="14.7109375" style="4" customWidth="1"/>
    <col min="11" max="11" width="13.140625" style="4" customWidth="1"/>
    <col min="12" max="12" width="11.42578125" style="314" customWidth="1"/>
    <col min="13" max="13" width="18.7109375" style="4" customWidth="1"/>
    <col min="14" max="14" width="16.28515625" style="4" bestFit="1" customWidth="1"/>
    <col min="15" max="15" width="19" style="4" bestFit="1" customWidth="1"/>
    <col min="16" max="16" width="14.7109375" style="4" customWidth="1"/>
    <col min="17" max="17" width="18.28515625" style="4" customWidth="1"/>
    <col min="18" max="18" width="17" style="4" customWidth="1"/>
    <col min="19" max="20" width="50.7109375" style="4" customWidth="1"/>
    <col min="21" max="21" width="19.42578125" style="4" bestFit="1" customWidth="1"/>
    <col min="22" max="22" width="19.85546875" style="4" customWidth="1"/>
    <col min="23" max="23" width="9.7109375" style="4" customWidth="1"/>
    <col min="24" max="25" width="15.7109375" style="4" customWidth="1"/>
    <col min="26" max="26" width="9.7109375" style="4" customWidth="1"/>
    <col min="27" max="28" width="15.7109375" style="4" customWidth="1"/>
    <col min="29" max="29" width="9.7109375" style="4" customWidth="1"/>
    <col min="30" max="31" width="15.7109375" style="4" customWidth="1"/>
    <col min="32" max="32" width="9.7109375" style="4" customWidth="1"/>
    <col min="33" max="34" width="15.7109375" style="4" customWidth="1"/>
    <col min="35" max="35" width="9.7109375" style="4" customWidth="1"/>
    <col min="36" max="37" width="15.7109375" style="4" customWidth="1"/>
    <col min="38" max="38" width="9.7109375" style="4" customWidth="1"/>
    <col min="39" max="40" width="15.7109375" style="4" customWidth="1"/>
    <col min="41" max="41" width="9.7109375" style="4" customWidth="1"/>
    <col min="42" max="43" width="15.7109375" style="4" customWidth="1"/>
    <col min="44" max="44" width="9.7109375" style="4" customWidth="1"/>
    <col min="45" max="46" width="15.7109375" style="4" customWidth="1"/>
    <col min="47" max="47" width="9.7109375" style="4" customWidth="1"/>
    <col min="48" max="48" width="11.42578125" style="4" customWidth="1"/>
    <col min="49" max="16384" width="11.42578125" style="4" hidden="1"/>
  </cols>
  <sheetData>
    <row r="1" spans="1:51" s="191" customFormat="1" ht="12">
      <c r="A1" s="184"/>
      <c r="B1" s="185"/>
      <c r="C1" s="187"/>
      <c r="D1" s="188" t="s">
        <v>148</v>
      </c>
      <c r="E1" s="189"/>
      <c r="F1" s="189"/>
      <c r="G1" s="189"/>
      <c r="H1" s="189"/>
      <c r="I1" s="190"/>
      <c r="J1" s="181" t="s">
        <v>91</v>
      </c>
      <c r="K1" s="182"/>
      <c r="L1" s="182"/>
      <c r="M1" s="183"/>
      <c r="N1" s="188"/>
      <c r="O1" s="190"/>
      <c r="P1" s="188"/>
      <c r="Q1" s="189"/>
      <c r="R1" s="190"/>
      <c r="S1" s="205" t="s">
        <v>149</v>
      </c>
      <c r="T1" s="206"/>
      <c r="U1" s="206"/>
      <c r="V1" s="206"/>
      <c r="W1" s="206"/>
      <c r="X1" s="206"/>
      <c r="Y1" s="206"/>
      <c r="Z1" s="206"/>
      <c r="AA1" s="207"/>
      <c r="AB1" s="181" t="s">
        <v>91</v>
      </c>
      <c r="AC1" s="182"/>
      <c r="AD1" s="182"/>
      <c r="AE1" s="183"/>
      <c r="AF1" s="310"/>
      <c r="AG1" s="310"/>
      <c r="AH1" s="188"/>
      <c r="AI1" s="189"/>
      <c r="AJ1" s="190"/>
      <c r="AK1" s="205" t="s">
        <v>150</v>
      </c>
      <c r="AL1" s="206"/>
      <c r="AM1" s="206"/>
      <c r="AN1" s="206"/>
      <c r="AO1" s="206"/>
      <c r="AP1" s="206"/>
      <c r="AQ1" s="206"/>
      <c r="AR1" s="207"/>
      <c r="AS1" s="181" t="s">
        <v>91</v>
      </c>
      <c r="AT1" s="182"/>
      <c r="AU1" s="182"/>
      <c r="AV1" s="183"/>
      <c r="AW1" s="184"/>
      <c r="AX1" s="185"/>
      <c r="AY1" s="187"/>
    </row>
    <row r="2" spans="1:51" s="191" customFormat="1" ht="12">
      <c r="A2" s="201"/>
      <c r="B2" s="202"/>
      <c r="C2" s="204"/>
      <c r="D2" s="205"/>
      <c r="E2" s="206"/>
      <c r="F2" s="206"/>
      <c r="G2" s="206"/>
      <c r="H2" s="206"/>
      <c r="I2" s="207"/>
      <c r="J2" s="198"/>
      <c r="K2" s="199"/>
      <c r="L2" s="199"/>
      <c r="M2" s="200"/>
      <c r="N2" s="205"/>
      <c r="O2" s="207"/>
      <c r="P2" s="205"/>
      <c r="Q2" s="206"/>
      <c r="R2" s="207"/>
      <c r="S2" s="205"/>
      <c r="T2" s="206"/>
      <c r="U2" s="206"/>
      <c r="V2" s="206"/>
      <c r="W2" s="206"/>
      <c r="X2" s="206"/>
      <c r="Y2" s="206"/>
      <c r="Z2" s="206"/>
      <c r="AA2" s="207"/>
      <c r="AB2" s="198"/>
      <c r="AC2" s="199"/>
      <c r="AD2" s="199"/>
      <c r="AE2" s="200"/>
      <c r="AF2" s="311"/>
      <c r="AG2" s="311"/>
      <c r="AH2" s="205"/>
      <c r="AI2" s="206"/>
      <c r="AJ2" s="207"/>
      <c r="AK2" s="205"/>
      <c r="AL2" s="206"/>
      <c r="AM2" s="206"/>
      <c r="AN2" s="206"/>
      <c r="AO2" s="206"/>
      <c r="AP2" s="206"/>
      <c r="AQ2" s="206"/>
      <c r="AR2" s="207"/>
      <c r="AS2" s="198"/>
      <c r="AT2" s="199"/>
      <c r="AU2" s="199"/>
      <c r="AV2" s="200"/>
      <c r="AW2" s="201"/>
      <c r="AX2" s="202"/>
      <c r="AY2" s="204"/>
    </row>
    <row r="3" spans="1:51" s="191" customFormat="1" ht="12">
      <c r="A3" s="201"/>
      <c r="B3" s="202"/>
      <c r="C3" s="204"/>
      <c r="D3" s="205"/>
      <c r="E3" s="206"/>
      <c r="F3" s="206"/>
      <c r="G3" s="206"/>
      <c r="H3" s="206"/>
      <c r="I3" s="207"/>
      <c r="J3" s="198"/>
      <c r="K3" s="199"/>
      <c r="L3" s="199"/>
      <c r="M3" s="200"/>
      <c r="N3" s="205"/>
      <c r="O3" s="207"/>
      <c r="P3" s="205"/>
      <c r="Q3" s="206"/>
      <c r="R3" s="207"/>
      <c r="S3" s="205"/>
      <c r="T3" s="206"/>
      <c r="U3" s="206"/>
      <c r="V3" s="206"/>
      <c r="W3" s="206"/>
      <c r="X3" s="206"/>
      <c r="Y3" s="206"/>
      <c r="Z3" s="206"/>
      <c r="AA3" s="207"/>
      <c r="AB3" s="198"/>
      <c r="AC3" s="199"/>
      <c r="AD3" s="199"/>
      <c r="AE3" s="200"/>
      <c r="AF3" s="311"/>
      <c r="AG3" s="311"/>
      <c r="AH3" s="205"/>
      <c r="AI3" s="206"/>
      <c r="AJ3" s="207"/>
      <c r="AK3" s="205"/>
      <c r="AL3" s="206"/>
      <c r="AM3" s="206"/>
      <c r="AN3" s="206"/>
      <c r="AO3" s="206"/>
      <c r="AP3" s="206"/>
      <c r="AQ3" s="206"/>
      <c r="AR3" s="207"/>
      <c r="AS3" s="198"/>
      <c r="AT3" s="199"/>
      <c r="AU3" s="199"/>
      <c r="AV3" s="200"/>
      <c r="AW3" s="201"/>
      <c r="AX3" s="202"/>
      <c r="AY3" s="204"/>
    </row>
    <row r="4" spans="1:51" s="191" customFormat="1" ht="12">
      <c r="A4" s="201"/>
      <c r="B4" s="202"/>
      <c r="C4" s="204"/>
      <c r="D4" s="205"/>
      <c r="E4" s="206"/>
      <c r="F4" s="206"/>
      <c r="G4" s="206"/>
      <c r="H4" s="206"/>
      <c r="I4" s="207"/>
      <c r="J4" s="198"/>
      <c r="K4" s="199"/>
      <c r="L4" s="199"/>
      <c r="M4" s="200"/>
      <c r="N4" s="205"/>
      <c r="O4" s="207"/>
      <c r="P4" s="205"/>
      <c r="Q4" s="206"/>
      <c r="R4" s="207"/>
      <c r="S4" s="205"/>
      <c r="T4" s="206"/>
      <c r="U4" s="206"/>
      <c r="V4" s="206"/>
      <c r="W4" s="206"/>
      <c r="X4" s="206"/>
      <c r="Y4" s="206"/>
      <c r="Z4" s="206"/>
      <c r="AA4" s="207"/>
      <c r="AB4" s="198"/>
      <c r="AC4" s="199"/>
      <c r="AD4" s="199"/>
      <c r="AE4" s="200"/>
      <c r="AF4" s="311"/>
      <c r="AG4" s="311"/>
      <c r="AH4" s="205"/>
      <c r="AI4" s="206"/>
      <c r="AJ4" s="207"/>
      <c r="AK4" s="205"/>
      <c r="AL4" s="206"/>
      <c r="AM4" s="206"/>
      <c r="AN4" s="206"/>
      <c r="AO4" s="206"/>
      <c r="AP4" s="206"/>
      <c r="AQ4" s="206"/>
      <c r="AR4" s="207"/>
      <c r="AS4" s="198"/>
      <c r="AT4" s="199"/>
      <c r="AU4" s="199"/>
      <c r="AV4" s="200"/>
      <c r="AW4" s="201"/>
      <c r="AX4" s="202"/>
      <c r="AY4" s="204"/>
    </row>
    <row r="5" spans="1:51" s="191" customFormat="1" ht="12">
      <c r="A5" s="201"/>
      <c r="B5" s="202"/>
      <c r="C5" s="204"/>
      <c r="D5" s="205"/>
      <c r="E5" s="206"/>
      <c r="F5" s="206"/>
      <c r="G5" s="206"/>
      <c r="H5" s="206"/>
      <c r="I5" s="207"/>
      <c r="J5" s="198"/>
      <c r="K5" s="199"/>
      <c r="L5" s="199"/>
      <c r="M5" s="200"/>
      <c r="N5" s="205"/>
      <c r="O5" s="207"/>
      <c r="P5" s="205"/>
      <c r="Q5" s="206"/>
      <c r="R5" s="207"/>
      <c r="S5" s="205"/>
      <c r="T5" s="206"/>
      <c r="U5" s="206"/>
      <c r="V5" s="206"/>
      <c r="W5" s="206"/>
      <c r="X5" s="206"/>
      <c r="Y5" s="206"/>
      <c r="Z5" s="206"/>
      <c r="AA5" s="207"/>
      <c r="AB5" s="198"/>
      <c r="AC5" s="199"/>
      <c r="AD5" s="199"/>
      <c r="AE5" s="200"/>
      <c r="AF5" s="311"/>
      <c r="AG5" s="311"/>
      <c r="AH5" s="205"/>
      <c r="AI5" s="206"/>
      <c r="AJ5" s="207"/>
      <c r="AK5" s="205"/>
      <c r="AL5" s="206"/>
      <c r="AM5" s="206"/>
      <c r="AN5" s="206"/>
      <c r="AO5" s="206"/>
      <c r="AP5" s="206"/>
      <c r="AQ5" s="206"/>
      <c r="AR5" s="207"/>
      <c r="AS5" s="198"/>
      <c r="AT5" s="199"/>
      <c r="AU5" s="199"/>
      <c r="AV5" s="200"/>
      <c r="AW5" s="201"/>
      <c r="AX5" s="202"/>
      <c r="AY5" s="204"/>
    </row>
    <row r="6" spans="1:51" s="191" customFormat="1" ht="12">
      <c r="A6" s="201"/>
      <c r="B6" s="202"/>
      <c r="C6" s="204"/>
      <c r="D6" s="205"/>
      <c r="E6" s="206"/>
      <c r="F6" s="206"/>
      <c r="G6" s="206"/>
      <c r="H6" s="206"/>
      <c r="I6" s="207"/>
      <c r="J6" s="198"/>
      <c r="K6" s="199"/>
      <c r="L6" s="199"/>
      <c r="M6" s="200"/>
      <c r="N6" s="205"/>
      <c r="O6" s="207"/>
      <c r="P6" s="205"/>
      <c r="Q6" s="206"/>
      <c r="R6" s="207"/>
      <c r="S6" s="205"/>
      <c r="T6" s="206"/>
      <c r="U6" s="206"/>
      <c r="V6" s="206"/>
      <c r="W6" s="206"/>
      <c r="X6" s="206"/>
      <c r="Y6" s="206"/>
      <c r="Z6" s="206"/>
      <c r="AA6" s="207"/>
      <c r="AB6" s="198"/>
      <c r="AC6" s="199"/>
      <c r="AD6" s="199"/>
      <c r="AE6" s="200"/>
      <c r="AF6" s="311"/>
      <c r="AG6" s="311"/>
      <c r="AH6" s="205"/>
      <c r="AI6" s="206"/>
      <c r="AJ6" s="207"/>
      <c r="AK6" s="205"/>
      <c r="AL6" s="206"/>
      <c r="AM6" s="206"/>
      <c r="AN6" s="206"/>
      <c r="AO6" s="206"/>
      <c r="AP6" s="206"/>
      <c r="AQ6" s="206"/>
      <c r="AR6" s="207"/>
      <c r="AS6" s="198"/>
      <c r="AT6" s="199"/>
      <c r="AU6" s="199"/>
      <c r="AV6" s="200"/>
      <c r="AW6" s="201"/>
      <c r="AX6" s="202"/>
      <c r="AY6" s="204"/>
    </row>
    <row r="7" spans="1:51" s="191" customFormat="1" ht="12">
      <c r="A7" s="201"/>
      <c r="B7" s="202"/>
      <c r="C7" s="204"/>
      <c r="D7" s="205"/>
      <c r="E7" s="206"/>
      <c r="F7" s="206"/>
      <c r="G7" s="206"/>
      <c r="H7" s="206"/>
      <c r="I7" s="207"/>
      <c r="J7" s="198"/>
      <c r="K7" s="199"/>
      <c r="L7" s="199"/>
      <c r="M7" s="200"/>
      <c r="N7" s="205"/>
      <c r="O7" s="207"/>
      <c r="P7" s="205"/>
      <c r="Q7" s="206"/>
      <c r="R7" s="207"/>
      <c r="S7" s="205"/>
      <c r="T7" s="206"/>
      <c r="U7" s="206"/>
      <c r="V7" s="206"/>
      <c r="W7" s="206"/>
      <c r="X7" s="206"/>
      <c r="Y7" s="206"/>
      <c r="Z7" s="206"/>
      <c r="AA7" s="207"/>
      <c r="AB7" s="198"/>
      <c r="AC7" s="199"/>
      <c r="AD7" s="199"/>
      <c r="AE7" s="200"/>
      <c r="AF7" s="311"/>
      <c r="AG7" s="311"/>
      <c r="AH7" s="205"/>
      <c r="AI7" s="206"/>
      <c r="AJ7" s="207"/>
      <c r="AK7" s="205"/>
      <c r="AL7" s="206"/>
      <c r="AM7" s="206"/>
      <c r="AN7" s="206"/>
      <c r="AO7" s="206"/>
      <c r="AP7" s="206"/>
      <c r="AQ7" s="206"/>
      <c r="AR7" s="207"/>
      <c r="AS7" s="198"/>
      <c r="AT7" s="199"/>
      <c r="AU7" s="199"/>
      <c r="AV7" s="200"/>
      <c r="AW7" s="201"/>
      <c r="AX7" s="202"/>
      <c r="AY7" s="204"/>
    </row>
    <row r="8" spans="1:51" s="191" customFormat="1" ht="12.75" thickBot="1">
      <c r="A8" s="217"/>
      <c r="B8" s="218"/>
      <c r="C8" s="220"/>
      <c r="D8" s="221"/>
      <c r="E8" s="222"/>
      <c r="F8" s="222"/>
      <c r="G8" s="222"/>
      <c r="H8" s="222"/>
      <c r="I8" s="223"/>
      <c r="J8" s="214"/>
      <c r="K8" s="215"/>
      <c r="L8" s="215"/>
      <c r="M8" s="216"/>
      <c r="N8" s="221"/>
      <c r="O8" s="223"/>
      <c r="P8" s="221"/>
      <c r="Q8" s="222"/>
      <c r="R8" s="223"/>
      <c r="S8" s="221"/>
      <c r="T8" s="222"/>
      <c r="U8" s="222"/>
      <c r="V8" s="222"/>
      <c r="W8" s="222"/>
      <c r="X8" s="222"/>
      <c r="Y8" s="222"/>
      <c r="Z8" s="222"/>
      <c r="AA8" s="223"/>
      <c r="AB8" s="214"/>
      <c r="AC8" s="215"/>
      <c r="AD8" s="215"/>
      <c r="AE8" s="216"/>
      <c r="AF8" s="312"/>
      <c r="AG8" s="312"/>
      <c r="AH8" s="221"/>
      <c r="AI8" s="222"/>
      <c r="AJ8" s="223"/>
      <c r="AK8" s="221"/>
      <c r="AL8" s="222"/>
      <c r="AM8" s="222"/>
      <c r="AN8" s="222"/>
      <c r="AO8" s="222"/>
      <c r="AP8" s="222"/>
      <c r="AQ8" s="222"/>
      <c r="AR8" s="223"/>
      <c r="AS8" s="214"/>
      <c r="AT8" s="215"/>
      <c r="AU8" s="215"/>
      <c r="AV8" s="216"/>
      <c r="AW8" s="217"/>
      <c r="AX8" s="218"/>
      <c r="AY8" s="220"/>
    </row>
    <row r="11" spans="1:51" ht="25.5">
      <c r="F11" s="313" t="s">
        <v>3</v>
      </c>
      <c r="G11" s="313"/>
      <c r="H11" s="313"/>
      <c r="I11" s="313"/>
    </row>
    <row r="12" spans="1:51" ht="15" customHeight="1">
      <c r="B12" s="227" t="s">
        <v>151</v>
      </c>
      <c r="C12" s="315" t="s">
        <v>152</v>
      </c>
      <c r="D12" s="316"/>
      <c r="E12" s="228" t="s">
        <v>153</v>
      </c>
      <c r="F12" s="228" t="s">
        <v>8</v>
      </c>
      <c r="G12" s="174" t="s">
        <v>18</v>
      </c>
      <c r="H12" s="163"/>
      <c r="I12" s="164"/>
      <c r="J12" s="317"/>
      <c r="K12" s="149" t="s">
        <v>0</v>
      </c>
      <c r="L12" s="149"/>
      <c r="M12" s="149" t="s">
        <v>61</v>
      </c>
      <c r="N12" s="149"/>
      <c r="O12" s="149" t="s">
        <v>62</v>
      </c>
      <c r="P12" s="149"/>
      <c r="Q12" s="149" t="s">
        <v>56</v>
      </c>
      <c r="R12" s="149"/>
      <c r="S12" s="150" t="s">
        <v>1</v>
      </c>
      <c r="T12" s="150" t="s">
        <v>2</v>
      </c>
      <c r="U12" s="318" t="s">
        <v>154</v>
      </c>
      <c r="V12" s="319"/>
      <c r="W12" s="320"/>
      <c r="X12" s="228" t="s">
        <v>155</v>
      </c>
      <c r="Y12" s="228"/>
      <c r="Z12" s="228"/>
      <c r="AA12" s="228" t="s">
        <v>156</v>
      </c>
      <c r="AB12" s="228"/>
      <c r="AC12" s="228"/>
      <c r="AD12" s="228" t="s">
        <v>157</v>
      </c>
      <c r="AE12" s="228"/>
      <c r="AF12" s="228"/>
      <c r="AG12" s="228" t="s">
        <v>158</v>
      </c>
      <c r="AH12" s="228"/>
      <c r="AI12" s="228"/>
      <c r="AJ12" s="228" t="s">
        <v>159</v>
      </c>
      <c r="AK12" s="228"/>
      <c r="AL12" s="228"/>
      <c r="AM12" s="228" t="s">
        <v>160</v>
      </c>
      <c r="AN12" s="228"/>
      <c r="AO12" s="228"/>
      <c r="AP12" s="228" t="s">
        <v>161</v>
      </c>
      <c r="AQ12" s="228"/>
      <c r="AR12" s="228"/>
      <c r="AS12" s="228" t="s">
        <v>162</v>
      </c>
      <c r="AT12" s="228"/>
      <c r="AU12" s="228"/>
    </row>
    <row r="13" spans="1:51" ht="67.5">
      <c r="A13" s="1" t="s">
        <v>112</v>
      </c>
      <c r="B13" s="231"/>
      <c r="C13" s="321"/>
      <c r="D13" s="316" t="s">
        <v>9</v>
      </c>
      <c r="E13" s="228"/>
      <c r="F13" s="228"/>
      <c r="G13" s="3" t="s">
        <v>4</v>
      </c>
      <c r="H13" s="3" t="s">
        <v>5</v>
      </c>
      <c r="I13" s="3" t="s">
        <v>6</v>
      </c>
      <c r="J13" s="3" t="s">
        <v>7</v>
      </c>
      <c r="K13" s="145" t="s">
        <v>47</v>
      </c>
      <c r="L13" s="145" t="s">
        <v>48</v>
      </c>
      <c r="M13" s="322" t="s">
        <v>65</v>
      </c>
      <c r="N13" s="322" t="s">
        <v>66</v>
      </c>
      <c r="O13" s="145" t="s">
        <v>67</v>
      </c>
      <c r="P13" s="145" t="s">
        <v>68</v>
      </c>
      <c r="Q13" s="145" t="s">
        <v>63</v>
      </c>
      <c r="R13" s="145" t="s">
        <v>68</v>
      </c>
      <c r="S13" s="150"/>
      <c r="T13" s="150"/>
      <c r="U13" s="145" t="s">
        <v>163</v>
      </c>
      <c r="V13" s="145" t="s">
        <v>164</v>
      </c>
      <c r="W13" s="145" t="s">
        <v>165</v>
      </c>
      <c r="X13" s="145" t="s">
        <v>163</v>
      </c>
      <c r="Y13" s="145" t="s">
        <v>164</v>
      </c>
      <c r="Z13" s="145" t="s">
        <v>165</v>
      </c>
      <c r="AA13" s="145" t="s">
        <v>163</v>
      </c>
      <c r="AB13" s="145" t="s">
        <v>164</v>
      </c>
      <c r="AC13" s="145" t="s">
        <v>165</v>
      </c>
      <c r="AD13" s="145" t="s">
        <v>163</v>
      </c>
      <c r="AE13" s="145" t="s">
        <v>164</v>
      </c>
      <c r="AF13" s="145" t="s">
        <v>165</v>
      </c>
      <c r="AG13" s="145" t="s">
        <v>163</v>
      </c>
      <c r="AH13" s="145" t="s">
        <v>164</v>
      </c>
      <c r="AI13" s="145" t="s">
        <v>165</v>
      </c>
      <c r="AJ13" s="145" t="s">
        <v>163</v>
      </c>
      <c r="AK13" s="145" t="s">
        <v>164</v>
      </c>
      <c r="AL13" s="145" t="s">
        <v>165</v>
      </c>
      <c r="AM13" s="145" t="s">
        <v>163</v>
      </c>
      <c r="AN13" s="145" t="s">
        <v>164</v>
      </c>
      <c r="AO13" s="145" t="s">
        <v>165</v>
      </c>
      <c r="AP13" s="145" t="s">
        <v>163</v>
      </c>
      <c r="AQ13" s="145" t="s">
        <v>164</v>
      </c>
      <c r="AR13" s="145" t="s">
        <v>165</v>
      </c>
      <c r="AS13" s="145" t="s">
        <v>163</v>
      </c>
      <c r="AT13" s="145" t="s">
        <v>164</v>
      </c>
      <c r="AU13" s="145" t="s">
        <v>165</v>
      </c>
    </row>
    <row r="14" spans="1:51" s="6" customFormat="1" ht="93" customHeight="1" outlineLevel="2">
      <c r="A14" s="323"/>
      <c r="B14" s="323" t="s">
        <v>116</v>
      </c>
      <c r="C14" s="324">
        <v>948</v>
      </c>
      <c r="D14" s="325" t="s">
        <v>119</v>
      </c>
      <c r="E14" s="324">
        <v>1</v>
      </c>
      <c r="F14" s="326" t="s">
        <v>166</v>
      </c>
      <c r="G14" s="327"/>
      <c r="H14" s="328"/>
      <c r="I14" s="327"/>
      <c r="J14" s="329" t="s">
        <v>167</v>
      </c>
      <c r="K14" s="330">
        <v>1</v>
      </c>
      <c r="L14" s="331">
        <v>0.42699999999999999</v>
      </c>
      <c r="M14" s="332">
        <v>13000000</v>
      </c>
      <c r="N14" s="333">
        <v>13000000</v>
      </c>
      <c r="O14" s="333"/>
      <c r="P14" s="333">
        <v>0</v>
      </c>
      <c r="Q14" s="334">
        <v>55809596</v>
      </c>
      <c r="R14" s="333">
        <f>4888727+5331393</f>
        <v>10220120</v>
      </c>
      <c r="S14" s="335" t="s">
        <v>168</v>
      </c>
      <c r="T14" s="335"/>
      <c r="U14" s="333">
        <v>13000000</v>
      </c>
      <c r="V14" s="333">
        <f t="shared" ref="U14:V15" si="0">+O14</f>
        <v>0</v>
      </c>
      <c r="W14" s="336">
        <f>+V14/U14</f>
        <v>0</v>
      </c>
      <c r="X14" s="337"/>
      <c r="Y14" s="337"/>
      <c r="Z14" s="336"/>
      <c r="AA14" s="337"/>
      <c r="AB14" s="337"/>
      <c r="AC14" s="336"/>
      <c r="AD14" s="337"/>
      <c r="AE14" s="337"/>
      <c r="AF14" s="336"/>
      <c r="AG14" s="337"/>
      <c r="AH14" s="337"/>
      <c r="AI14" s="336"/>
      <c r="AJ14" s="337"/>
      <c r="AK14" s="337"/>
      <c r="AL14" s="336"/>
      <c r="AM14" s="337"/>
      <c r="AN14" s="337"/>
      <c r="AO14" s="336"/>
      <c r="AP14" s="337"/>
      <c r="AQ14" s="337"/>
      <c r="AR14" s="336"/>
      <c r="AS14" s="337"/>
      <c r="AT14" s="337"/>
      <c r="AU14" s="336"/>
    </row>
    <row r="15" spans="1:51" s="6" customFormat="1" ht="96" customHeight="1" outlineLevel="2">
      <c r="A15" s="323"/>
      <c r="B15" s="323" t="s">
        <v>116</v>
      </c>
      <c r="C15" s="324">
        <v>948</v>
      </c>
      <c r="D15" s="325" t="s">
        <v>119</v>
      </c>
      <c r="E15" s="324">
        <v>2</v>
      </c>
      <c r="F15" s="326" t="s">
        <v>169</v>
      </c>
      <c r="G15" s="327"/>
      <c r="H15" s="328"/>
      <c r="I15" s="327"/>
      <c r="J15" s="329" t="s">
        <v>170</v>
      </c>
      <c r="K15" s="338">
        <v>13</v>
      </c>
      <c r="L15" s="339">
        <v>6</v>
      </c>
      <c r="M15" s="332">
        <v>113000000</v>
      </c>
      <c r="N15" s="333">
        <v>113000000</v>
      </c>
      <c r="O15" s="333">
        <f>25038739+4900000</f>
        <v>29938739</v>
      </c>
      <c r="P15" s="333">
        <v>0</v>
      </c>
      <c r="Q15" s="334">
        <v>0</v>
      </c>
      <c r="R15" s="333">
        <v>0</v>
      </c>
      <c r="S15" s="340" t="s">
        <v>171</v>
      </c>
      <c r="T15" s="341" t="s">
        <v>172</v>
      </c>
      <c r="U15" s="333">
        <f t="shared" si="0"/>
        <v>113000000</v>
      </c>
      <c r="V15" s="333">
        <f t="shared" si="0"/>
        <v>29938739</v>
      </c>
      <c r="W15" s="336">
        <f>+V15/U15</f>
        <v>0.26494459292035399</v>
      </c>
      <c r="X15" s="337"/>
      <c r="Y15" s="337"/>
      <c r="Z15" s="336"/>
      <c r="AA15" s="337"/>
      <c r="AB15" s="337"/>
      <c r="AC15" s="336"/>
      <c r="AD15" s="337"/>
      <c r="AE15" s="337"/>
      <c r="AF15" s="336"/>
      <c r="AG15" s="337"/>
      <c r="AH15" s="337"/>
      <c r="AI15" s="336"/>
      <c r="AJ15" s="337"/>
      <c r="AK15" s="337"/>
      <c r="AL15" s="336"/>
      <c r="AM15" s="337"/>
      <c r="AN15" s="337"/>
      <c r="AO15" s="336"/>
      <c r="AP15" s="337"/>
      <c r="AQ15" s="337"/>
      <c r="AR15" s="336"/>
      <c r="AS15" s="337"/>
      <c r="AT15" s="337"/>
      <c r="AU15" s="336"/>
    </row>
    <row r="16" spans="1:51" s="5" customFormat="1" ht="112.5" outlineLevel="2">
      <c r="A16" s="342"/>
      <c r="B16" s="342" t="s">
        <v>116</v>
      </c>
      <c r="C16" s="343">
        <v>948</v>
      </c>
      <c r="D16" s="27" t="s">
        <v>119</v>
      </c>
      <c r="E16" s="343">
        <v>3</v>
      </c>
      <c r="F16" s="344" t="s">
        <v>39</v>
      </c>
      <c r="G16" s="345"/>
      <c r="H16" s="346"/>
      <c r="I16" s="345"/>
      <c r="J16" s="347" t="s">
        <v>173</v>
      </c>
      <c r="K16" s="348">
        <v>1</v>
      </c>
      <c r="L16" s="349">
        <v>0.3</v>
      </c>
      <c r="M16" s="350">
        <v>721968000</v>
      </c>
      <c r="N16" s="351">
        <v>721968000</v>
      </c>
      <c r="O16" s="351">
        <f>167544000+314447000+55400000+18270000+66480000</f>
        <v>622141000</v>
      </c>
      <c r="P16" s="351">
        <f>73075900+47370333</f>
        <v>120446233</v>
      </c>
      <c r="Q16" s="352">
        <v>103420367</v>
      </c>
      <c r="R16" s="351">
        <f>41703867+29619867+13212567+3046000</f>
        <v>87582301</v>
      </c>
      <c r="S16" s="340" t="s">
        <v>174</v>
      </c>
      <c r="T16" s="353"/>
      <c r="U16" s="351">
        <v>721968000</v>
      </c>
      <c r="V16" s="351">
        <f>+O16</f>
        <v>622141000</v>
      </c>
      <c r="W16" s="354">
        <f>+V16/U16</f>
        <v>0.86172932872371077</v>
      </c>
      <c r="X16" s="355"/>
      <c r="Y16" s="355"/>
      <c r="Z16" s="354"/>
      <c r="AA16" s="355"/>
      <c r="AB16" s="355"/>
      <c r="AC16" s="354"/>
      <c r="AD16" s="355"/>
      <c r="AE16" s="355"/>
      <c r="AF16" s="354"/>
      <c r="AG16" s="355"/>
      <c r="AH16" s="355"/>
      <c r="AI16" s="354"/>
      <c r="AJ16" s="355"/>
      <c r="AK16" s="355"/>
      <c r="AL16" s="354"/>
      <c r="AM16" s="355"/>
      <c r="AN16" s="355"/>
      <c r="AO16" s="354"/>
      <c r="AP16" s="355"/>
      <c r="AQ16" s="355"/>
      <c r="AR16" s="354"/>
      <c r="AS16" s="355"/>
      <c r="AT16" s="355"/>
      <c r="AU16" s="354"/>
    </row>
    <row r="17" spans="1:47" s="360" customFormat="1" outlineLevel="1">
      <c r="A17" s="356"/>
      <c r="B17" s="357"/>
      <c r="C17" s="358"/>
      <c r="D17" s="358"/>
      <c r="E17" s="358"/>
      <c r="F17" s="359"/>
      <c r="G17" s="359"/>
      <c r="H17" s="359"/>
      <c r="I17" s="359"/>
      <c r="K17" s="358"/>
      <c r="L17" s="361"/>
      <c r="M17" s="362">
        <f t="shared" ref="M17:R17" si="1">+M14+M15+M16</f>
        <v>847968000</v>
      </c>
      <c r="N17" s="363">
        <f t="shared" si="1"/>
        <v>847968000</v>
      </c>
      <c r="O17" s="363">
        <f t="shared" si="1"/>
        <v>652079739</v>
      </c>
      <c r="P17" s="363">
        <f>+P14+P15+P16</f>
        <v>120446233</v>
      </c>
      <c r="Q17" s="363">
        <f t="shared" si="1"/>
        <v>159229963</v>
      </c>
      <c r="R17" s="363">
        <f t="shared" si="1"/>
        <v>97802421</v>
      </c>
      <c r="S17" s="364"/>
      <c r="T17" s="365"/>
      <c r="U17" s="366">
        <f>+U14+U15+U16</f>
        <v>847968000</v>
      </c>
      <c r="V17" s="366">
        <f>+V14+V15+V16</f>
        <v>652079739</v>
      </c>
      <c r="W17" s="367"/>
      <c r="X17" s="358"/>
      <c r="Y17" s="358"/>
      <c r="Z17" s="367"/>
      <c r="AA17" s="358"/>
      <c r="AB17" s="358"/>
      <c r="AC17" s="367"/>
      <c r="AD17" s="358"/>
      <c r="AE17" s="358"/>
      <c r="AF17" s="367"/>
      <c r="AG17" s="358"/>
      <c r="AH17" s="358"/>
      <c r="AI17" s="367"/>
      <c r="AJ17" s="358"/>
      <c r="AK17" s="358"/>
      <c r="AL17" s="367"/>
      <c r="AM17" s="358"/>
      <c r="AN17" s="358"/>
      <c r="AO17" s="367"/>
      <c r="AP17" s="358"/>
      <c r="AQ17" s="358"/>
      <c r="AR17" s="367"/>
      <c r="AS17" s="358"/>
      <c r="AT17" s="358"/>
      <c r="AU17" s="367"/>
    </row>
    <row r="18" spans="1:47" s="6" customFormat="1" ht="293.25" outlineLevel="1">
      <c r="A18" s="368"/>
      <c r="B18" s="323" t="s">
        <v>141</v>
      </c>
      <c r="C18" s="324">
        <v>948</v>
      </c>
      <c r="D18" s="369" t="s">
        <v>143</v>
      </c>
      <c r="E18" s="324">
        <v>1</v>
      </c>
      <c r="F18" s="326" t="s">
        <v>175</v>
      </c>
      <c r="G18" s="327"/>
      <c r="H18" s="328"/>
      <c r="I18" s="327"/>
      <c r="J18" s="329" t="s">
        <v>176</v>
      </c>
      <c r="K18" s="330">
        <v>1</v>
      </c>
      <c r="L18" s="370">
        <v>0.34</v>
      </c>
      <c r="M18" s="371">
        <v>115000000</v>
      </c>
      <c r="N18" s="333">
        <v>115000000</v>
      </c>
      <c r="O18" s="333">
        <v>0</v>
      </c>
      <c r="P18" s="333">
        <v>0</v>
      </c>
      <c r="Q18" s="334">
        <v>79497333</v>
      </c>
      <c r="R18" s="333">
        <v>43567280</v>
      </c>
      <c r="S18" s="372" t="s">
        <v>177</v>
      </c>
      <c r="T18" s="373"/>
      <c r="U18" s="333">
        <v>115000000</v>
      </c>
      <c r="V18" s="333">
        <f>+O18</f>
        <v>0</v>
      </c>
      <c r="W18" s="336">
        <f>+V18/U18</f>
        <v>0</v>
      </c>
      <c r="X18" s="337"/>
      <c r="Y18" s="337"/>
      <c r="Z18" s="336"/>
      <c r="AA18" s="337"/>
      <c r="AB18" s="337"/>
      <c r="AC18" s="336"/>
      <c r="AD18" s="337"/>
      <c r="AE18" s="337"/>
      <c r="AF18" s="336"/>
      <c r="AG18" s="337"/>
      <c r="AH18" s="337"/>
      <c r="AI18" s="336"/>
      <c r="AJ18" s="337"/>
      <c r="AK18" s="337"/>
      <c r="AL18" s="336"/>
      <c r="AM18" s="337"/>
      <c r="AN18" s="337"/>
      <c r="AO18" s="336"/>
      <c r="AP18" s="337"/>
      <c r="AQ18" s="337"/>
      <c r="AR18" s="336"/>
      <c r="AS18" s="337"/>
      <c r="AT18" s="337"/>
      <c r="AU18" s="336"/>
    </row>
    <row r="19" spans="1:47" s="6" customFormat="1" ht="137.25" customHeight="1" outlineLevel="2">
      <c r="A19" s="323"/>
      <c r="B19" s="323" t="s">
        <v>141</v>
      </c>
      <c r="C19" s="324">
        <v>948</v>
      </c>
      <c r="D19" s="369" t="s">
        <v>143</v>
      </c>
      <c r="E19" s="324">
        <v>2</v>
      </c>
      <c r="F19" s="326" t="s">
        <v>41</v>
      </c>
      <c r="G19" s="327"/>
      <c r="H19" s="328"/>
      <c r="I19" s="327"/>
      <c r="J19" s="329" t="s">
        <v>178</v>
      </c>
      <c r="K19" s="330">
        <v>1</v>
      </c>
      <c r="L19" s="370">
        <v>0.51</v>
      </c>
      <c r="M19" s="374">
        <v>115000000</v>
      </c>
      <c r="N19" s="333">
        <v>115000000</v>
      </c>
      <c r="O19" s="333">
        <v>0</v>
      </c>
      <c r="P19" s="333">
        <v>0</v>
      </c>
      <c r="Q19" s="334">
        <v>85647491</v>
      </c>
      <c r="R19" s="333">
        <v>0</v>
      </c>
      <c r="S19" s="375" t="s">
        <v>179</v>
      </c>
      <c r="T19" s="373"/>
      <c r="U19" s="333">
        <v>115000000</v>
      </c>
      <c r="V19" s="333">
        <f>+O19</f>
        <v>0</v>
      </c>
      <c r="W19" s="336">
        <f>+V19/U19</f>
        <v>0</v>
      </c>
      <c r="X19" s="337"/>
      <c r="Y19" s="337"/>
      <c r="Z19" s="336" t="str">
        <f>IF(X19=0,"",Y19/X19)</f>
        <v/>
      </c>
      <c r="AA19" s="337"/>
      <c r="AB19" s="337"/>
      <c r="AC19" s="336" t="str">
        <f>IF(AA19=0,"",AB19/AA19)</f>
        <v/>
      </c>
      <c r="AD19" s="337"/>
      <c r="AE19" s="337"/>
      <c r="AF19" s="336" t="str">
        <f>IF(AD19=0,"",AE19/AD19)</f>
        <v/>
      </c>
      <c r="AG19" s="337"/>
      <c r="AH19" s="337"/>
      <c r="AI19" s="336" t="str">
        <f>IF(AG19=0,"",AH19/AG19)</f>
        <v/>
      </c>
      <c r="AJ19" s="337"/>
      <c r="AK19" s="337"/>
      <c r="AL19" s="336" t="str">
        <f>IF(AJ19=0,"",AK19/AJ19)</f>
        <v/>
      </c>
      <c r="AM19" s="337"/>
      <c r="AN19" s="337"/>
      <c r="AO19" s="336" t="str">
        <f>IF(AM19=0,"",AN19/AM19)</f>
        <v/>
      </c>
      <c r="AP19" s="337"/>
      <c r="AQ19" s="337"/>
      <c r="AR19" s="336" t="str">
        <f>IF(AP19=0,"",AQ19/AP19)</f>
        <v/>
      </c>
      <c r="AS19" s="337"/>
      <c r="AT19" s="337"/>
      <c r="AU19" s="336" t="str">
        <f>IF(AS19=0,"",AT19/AS19)</f>
        <v/>
      </c>
    </row>
    <row r="20" spans="1:47" s="385" customFormat="1" outlineLevel="1">
      <c r="A20" s="376"/>
      <c r="B20" s="377"/>
      <c r="C20" s="378"/>
      <c r="D20" s="378"/>
      <c r="E20" s="378"/>
      <c r="F20" s="379"/>
      <c r="G20" s="379"/>
      <c r="H20" s="379"/>
      <c r="I20" s="379"/>
      <c r="J20" s="378"/>
      <c r="K20" s="380"/>
      <c r="L20" s="378"/>
      <c r="M20" s="381">
        <f t="shared" ref="M20:R20" si="2">+M18+M19</f>
        <v>230000000</v>
      </c>
      <c r="N20" s="381">
        <f t="shared" si="2"/>
        <v>230000000</v>
      </c>
      <c r="O20" s="381">
        <f>+O18+O19</f>
        <v>0</v>
      </c>
      <c r="P20" s="381">
        <f t="shared" si="2"/>
        <v>0</v>
      </c>
      <c r="Q20" s="381">
        <f t="shared" si="2"/>
        <v>165144824</v>
      </c>
      <c r="R20" s="381">
        <f t="shared" si="2"/>
        <v>43567280</v>
      </c>
      <c r="S20" s="382"/>
      <c r="T20" s="383"/>
      <c r="U20" s="381">
        <f>+U18+U19</f>
        <v>230000000</v>
      </c>
      <c r="V20" s="381">
        <f>+V18+V19</f>
        <v>0</v>
      </c>
      <c r="W20" s="384"/>
      <c r="X20" s="378"/>
      <c r="Y20" s="378"/>
      <c r="Z20" s="384"/>
      <c r="AA20" s="378"/>
      <c r="AB20" s="378"/>
      <c r="AC20" s="384"/>
      <c r="AD20" s="378"/>
      <c r="AE20" s="378"/>
      <c r="AF20" s="384"/>
      <c r="AG20" s="378"/>
      <c r="AH20" s="378"/>
      <c r="AI20" s="384"/>
      <c r="AJ20" s="378"/>
      <c r="AK20" s="378"/>
      <c r="AL20" s="384"/>
      <c r="AM20" s="378"/>
      <c r="AN20" s="378"/>
      <c r="AO20" s="384"/>
      <c r="AP20" s="378"/>
      <c r="AQ20" s="378"/>
      <c r="AR20" s="384"/>
      <c r="AS20" s="378"/>
      <c r="AT20" s="378"/>
      <c r="AU20" s="384"/>
    </row>
    <row r="21" spans="1:47" s="393" customFormat="1">
      <c r="A21" s="386" t="s">
        <v>180</v>
      </c>
      <c r="B21" s="386"/>
      <c r="C21" s="387"/>
      <c r="D21" s="387"/>
      <c r="E21" s="387"/>
      <c r="F21" s="388"/>
      <c r="G21" s="388"/>
      <c r="H21" s="388"/>
      <c r="I21" s="388"/>
      <c r="J21" s="387"/>
      <c r="K21" s="389"/>
      <c r="L21" s="390"/>
      <c r="M21" s="391">
        <f t="shared" ref="M21:R21" si="3">+M17+M20</f>
        <v>1077968000</v>
      </c>
      <c r="N21" s="391">
        <f t="shared" si="3"/>
        <v>1077968000</v>
      </c>
      <c r="O21" s="391">
        <f>+O17+O20</f>
        <v>652079739</v>
      </c>
      <c r="P21" s="391">
        <f t="shared" si="3"/>
        <v>120446233</v>
      </c>
      <c r="Q21" s="391">
        <f t="shared" si="3"/>
        <v>324374787</v>
      </c>
      <c r="R21" s="391">
        <f t="shared" si="3"/>
        <v>141369701</v>
      </c>
      <c r="S21" s="391">
        <f>SUBTOTAL(9,S14:S20)</f>
        <v>0</v>
      </c>
      <c r="T21" s="391">
        <f>SUBTOTAL(9,T14:T20)</f>
        <v>0</v>
      </c>
      <c r="U21" s="391">
        <f>+U17+U20</f>
        <v>1077968000</v>
      </c>
      <c r="V21" s="391">
        <f>+V17+V20</f>
        <v>652079739</v>
      </c>
      <c r="W21" s="392"/>
      <c r="X21" s="391">
        <f>SUBTOTAL(9,X14:X20)</f>
        <v>0</v>
      </c>
      <c r="Y21" s="391">
        <f>SUBTOTAL(9,Y14:Y20)</f>
        <v>0</v>
      </c>
      <c r="Z21" s="391"/>
      <c r="AA21" s="391">
        <f>SUBTOTAL(9,AA14:AA20)</f>
        <v>0</v>
      </c>
      <c r="AB21" s="391">
        <f>SUBTOTAL(9,AB14:AB20)</f>
        <v>0</v>
      </c>
      <c r="AC21" s="391"/>
      <c r="AD21" s="391">
        <f>SUBTOTAL(9,AD14:AD20)</f>
        <v>0</v>
      </c>
      <c r="AE21" s="391">
        <f>SUBTOTAL(9,AE14:AE20)</f>
        <v>0</v>
      </c>
      <c r="AF21" s="391"/>
      <c r="AG21" s="391">
        <f>SUBTOTAL(9,AG14:AG20)</f>
        <v>0</v>
      </c>
      <c r="AH21" s="391">
        <f>SUBTOTAL(9,AH14:AH20)</f>
        <v>0</v>
      </c>
      <c r="AI21" s="391"/>
      <c r="AJ21" s="391">
        <f>SUBTOTAL(9,AJ14:AJ20)</f>
        <v>0</v>
      </c>
      <c r="AK21" s="391">
        <f>SUBTOTAL(9,AK14:AK20)</f>
        <v>0</v>
      </c>
      <c r="AL21" s="391"/>
      <c r="AM21" s="391">
        <f>SUBTOTAL(9,AM14:AM20)</f>
        <v>0</v>
      </c>
      <c r="AN21" s="391">
        <f>SUBTOTAL(9,AN14:AN20)</f>
        <v>0</v>
      </c>
      <c r="AO21" s="391"/>
      <c r="AP21" s="391">
        <f>SUBTOTAL(9,AP14:AP20)</f>
        <v>0</v>
      </c>
      <c r="AQ21" s="391">
        <f>SUBTOTAL(9,AQ14:AQ20)</f>
        <v>0</v>
      </c>
      <c r="AR21" s="391"/>
      <c r="AS21" s="391">
        <f>SUBTOTAL(9,AS14:AS20)</f>
        <v>0</v>
      </c>
      <c r="AT21" s="391">
        <f>SUBTOTAL(9,AT14:AT20)</f>
        <v>0</v>
      </c>
      <c r="AU21" s="391"/>
    </row>
    <row r="22" spans="1:47" ht="15" hidden="1" customHeight="1">
      <c r="M22" s="308">
        <v>1077968000</v>
      </c>
      <c r="N22" s="394">
        <v>1077968000</v>
      </c>
      <c r="O22" s="308">
        <v>580699739</v>
      </c>
      <c r="P22" s="394">
        <v>73075900</v>
      </c>
      <c r="Q22" s="308">
        <v>324374787</v>
      </c>
      <c r="R22" s="308">
        <v>138323701</v>
      </c>
      <c r="U22" s="395">
        <f>+N22</f>
        <v>1077968000</v>
      </c>
      <c r="V22" s="395">
        <f>+O22</f>
        <v>580699739</v>
      </c>
    </row>
    <row r="23" spans="1:47" ht="15" hidden="1" customHeight="1">
      <c r="M23" s="308">
        <f>+M21-M22</f>
        <v>0</v>
      </c>
      <c r="N23" s="396">
        <f>+N21-N22</f>
        <v>0</v>
      </c>
      <c r="O23" s="394">
        <f>+O21-O22</f>
        <v>71380000</v>
      </c>
      <c r="P23" s="394">
        <f>+P21-P22</f>
        <v>47370333</v>
      </c>
      <c r="Q23" s="394">
        <f>+Q21-Q22</f>
        <v>0</v>
      </c>
      <c r="R23" s="394">
        <f>+R22-R21</f>
        <v>-3046000</v>
      </c>
      <c r="S23" s="6"/>
      <c r="U23" s="397">
        <f>+U21-U22</f>
        <v>0</v>
      </c>
      <c r="V23" s="395">
        <f>+V21-V22</f>
        <v>71380000</v>
      </c>
    </row>
    <row r="24" spans="1:47" ht="15" hidden="1" customHeight="1">
      <c r="N24" s="398"/>
      <c r="O24" s="399"/>
      <c r="S24" s="400"/>
      <c r="U24" s="401"/>
      <c r="V24" s="401"/>
    </row>
    <row r="25" spans="1:47">
      <c r="N25" s="402"/>
      <c r="R25" s="403"/>
      <c r="S25" s="404"/>
    </row>
    <row r="26" spans="1:47">
      <c r="R26" s="401"/>
      <c r="S26" s="405"/>
    </row>
    <row r="27" spans="1:47">
      <c r="R27" s="401"/>
    </row>
    <row r="28" spans="1:47">
      <c r="N28" s="402"/>
    </row>
    <row r="29" spans="1:47">
      <c r="N29" s="402"/>
    </row>
    <row r="30" spans="1:47">
      <c r="N30" s="402"/>
    </row>
    <row r="31" spans="1:47">
      <c r="N31" s="402"/>
    </row>
    <row r="32" spans="1:47">
      <c r="N32" s="402"/>
    </row>
    <row r="33" spans="14:14">
      <c r="N33" s="402"/>
    </row>
  </sheetData>
  <sheetProtection algorithmName="SHA-512" hashValue="dewypj/pMfYndZkrdfSv/FQ5HniViflC/l3qyD1QMt/AjoAhgY4nyHsrOuiehLnhlBUYw1YwqKjxaewVMu5MgQ==" saltValue="6ei5jtXyT2WwOTNpXMl+cg==" spinCount="100000" sheet="1" objects="1" scenarios="1"/>
  <autoFilter ref="A13:AU20"/>
  <mergeCells count="31">
    <mergeCell ref="AM12:AO12"/>
    <mergeCell ref="AP12:AR12"/>
    <mergeCell ref="AS12:AU12"/>
    <mergeCell ref="U12:W12"/>
    <mergeCell ref="X12:Z12"/>
    <mergeCell ref="AA12:AC12"/>
    <mergeCell ref="AD12:AF12"/>
    <mergeCell ref="AG12:AI12"/>
    <mergeCell ref="AJ12:AL12"/>
    <mergeCell ref="K12:L12"/>
    <mergeCell ref="M12:N12"/>
    <mergeCell ref="O12:P12"/>
    <mergeCell ref="Q12:R12"/>
    <mergeCell ref="S12:S13"/>
    <mergeCell ref="T12:T13"/>
    <mergeCell ref="AB1:AE8"/>
    <mergeCell ref="AH1:AJ8"/>
    <mergeCell ref="AK1:AR8"/>
    <mergeCell ref="AS1:AV8"/>
    <mergeCell ref="AW1:AY8"/>
    <mergeCell ref="B12:B13"/>
    <mergeCell ref="C12:C13"/>
    <mergeCell ref="E12:E13"/>
    <mergeCell ref="F12:F13"/>
    <mergeCell ref="G12:I12"/>
    <mergeCell ref="A1:C8"/>
    <mergeCell ref="D1:I8"/>
    <mergeCell ref="J1:M8"/>
    <mergeCell ref="N1:O8"/>
    <mergeCell ref="P1:R8"/>
    <mergeCell ref="S1:AA8"/>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sheetPr>
    <tabColor rgb="FF00B050"/>
  </sheetPr>
  <dimension ref="A1:BK10"/>
  <sheetViews>
    <sheetView showGridLines="0" topLeftCell="M1" zoomScale="70" zoomScaleNormal="70" workbookViewId="0">
      <selection activeCell="AD8" sqref="AD8"/>
    </sheetView>
  </sheetViews>
  <sheetFormatPr baseColWidth="10" defaultRowHeight="15"/>
  <cols>
    <col min="1" max="1" width="11.42578125" style="13" customWidth="1"/>
    <col min="2" max="2" width="16.85546875" style="9" customWidth="1"/>
    <col min="3" max="3" width="16.85546875" style="6" customWidth="1"/>
    <col min="4" max="4" width="16.85546875" style="9" customWidth="1"/>
    <col min="5" max="5" width="29.140625" style="6" customWidth="1"/>
    <col min="6" max="6" width="6.42578125" style="9" customWidth="1"/>
    <col min="7" max="7" width="23.42578125" style="12" customWidth="1"/>
    <col min="8" max="8" width="6.42578125" style="9" customWidth="1"/>
    <col min="9" max="9" width="19" style="6" customWidth="1"/>
    <col min="10" max="10" width="9.85546875" style="9" customWidth="1"/>
    <col min="11" max="11" width="13.42578125" style="10" customWidth="1"/>
    <col min="12" max="12" width="10.28515625" style="9" customWidth="1"/>
    <col min="13" max="13" width="16.7109375" style="11" customWidth="1"/>
    <col min="14" max="14" width="9.140625" style="10" customWidth="1"/>
    <col min="15" max="15" width="37.42578125" style="11" customWidth="1"/>
    <col min="16" max="16" width="7" style="10" customWidth="1"/>
    <col min="17" max="17" width="5.42578125" style="55" customWidth="1"/>
    <col min="18" max="18" width="5.42578125" style="10" customWidth="1"/>
    <col min="19" max="19" width="20.140625" style="5" customWidth="1"/>
    <col min="20" max="20" width="28" style="5" customWidth="1"/>
    <col min="21" max="21" width="11.7109375" style="10" customWidth="1"/>
    <col min="22" max="22" width="13.7109375" style="5" customWidth="1"/>
    <col min="23" max="23" width="16.85546875" style="4" hidden="1" customWidth="1"/>
    <col min="24" max="24" width="24.28515625" style="4" hidden="1" customWidth="1"/>
    <col min="25" max="25" width="21.85546875" style="4" hidden="1" customWidth="1"/>
    <col min="26" max="26" width="19.7109375" style="4" hidden="1" customWidth="1"/>
    <col min="27" max="28" width="16.85546875" style="4" hidden="1" customWidth="1"/>
    <col min="29" max="33" width="50.7109375" style="4" customWidth="1"/>
    <col min="34" max="36" width="11.42578125" style="4"/>
    <col min="37" max="38" width="14.85546875" style="4" hidden="1" customWidth="1"/>
    <col min="39" max="39" width="14.42578125" style="4" hidden="1" customWidth="1"/>
    <col min="40" max="40" width="18" style="4" hidden="1" customWidth="1"/>
    <col min="41" max="42" width="14" style="4" hidden="1" customWidth="1"/>
    <col min="43" max="45" width="11.42578125" style="8"/>
    <col min="46" max="63" width="11.42578125" style="5"/>
    <col min="64" max="16384" width="11.42578125" style="4"/>
  </cols>
  <sheetData>
    <row r="1" spans="1:63">
      <c r="O1" s="63"/>
      <c r="P1" s="64"/>
    </row>
    <row r="2" spans="1:63" ht="33.75">
      <c r="A2" s="154" t="s">
        <v>77</v>
      </c>
      <c r="B2" s="154"/>
      <c r="C2" s="154"/>
      <c r="D2" s="154"/>
      <c r="E2" s="154"/>
      <c r="F2" s="154"/>
      <c r="G2" s="154"/>
      <c r="H2" s="154"/>
      <c r="I2" s="154"/>
      <c r="J2" s="154"/>
      <c r="K2" s="154"/>
      <c r="L2" s="66"/>
      <c r="M2" s="65"/>
      <c r="N2" s="155" t="s">
        <v>49</v>
      </c>
      <c r="O2" s="155"/>
      <c r="P2" s="155"/>
      <c r="Q2" s="155"/>
      <c r="R2" s="155"/>
      <c r="S2" s="155"/>
      <c r="T2" s="155"/>
      <c r="U2" s="155"/>
      <c r="V2" s="155"/>
      <c r="W2" s="155"/>
      <c r="X2" s="155"/>
      <c r="Y2" s="155"/>
      <c r="Z2" s="155"/>
    </row>
    <row r="3" spans="1:63">
      <c r="O3" s="63"/>
      <c r="P3" s="64"/>
    </row>
    <row r="4" spans="1:63">
      <c r="O4" s="63"/>
      <c r="P4" s="64"/>
    </row>
    <row r="5" spans="1:63" ht="80.25" customHeight="1">
      <c r="A5" s="156" t="s">
        <v>50</v>
      </c>
      <c r="B5" s="158" t="s">
        <v>51</v>
      </c>
      <c r="C5" s="159"/>
      <c r="D5" s="160" t="s">
        <v>17</v>
      </c>
      <c r="E5" s="161"/>
      <c r="F5" s="162" t="s">
        <v>10</v>
      </c>
      <c r="G5" s="161"/>
      <c r="H5" s="162" t="s">
        <v>16</v>
      </c>
      <c r="I5" s="161"/>
      <c r="J5" s="162" t="s">
        <v>11</v>
      </c>
      <c r="K5" s="161"/>
      <c r="L5" s="162" t="s">
        <v>19</v>
      </c>
      <c r="M5" s="161"/>
      <c r="N5" s="152" t="s">
        <v>9</v>
      </c>
      <c r="O5" s="153"/>
      <c r="P5" s="163" t="s">
        <v>52</v>
      </c>
      <c r="Q5" s="163"/>
      <c r="R5" s="164"/>
      <c r="S5" s="165" t="s">
        <v>53</v>
      </c>
      <c r="T5" s="165" t="s">
        <v>7</v>
      </c>
      <c r="U5" s="167" t="s">
        <v>0</v>
      </c>
      <c r="V5" s="168"/>
      <c r="W5" s="149" t="s">
        <v>54</v>
      </c>
      <c r="X5" s="149"/>
      <c r="Y5" s="149" t="s">
        <v>55</v>
      </c>
      <c r="Z5" s="149"/>
      <c r="AA5" s="149" t="s">
        <v>56</v>
      </c>
      <c r="AB5" s="149"/>
      <c r="AC5" s="150" t="s">
        <v>57</v>
      </c>
      <c r="AD5" s="150" t="s">
        <v>58</v>
      </c>
      <c r="AE5" s="150" t="s">
        <v>59</v>
      </c>
      <c r="AF5" s="150" t="s">
        <v>60</v>
      </c>
      <c r="AG5" s="150" t="s">
        <v>2</v>
      </c>
      <c r="AK5" s="146" t="s">
        <v>61</v>
      </c>
      <c r="AL5" s="146"/>
      <c r="AM5" s="146" t="s">
        <v>62</v>
      </c>
      <c r="AN5" s="146"/>
      <c r="AO5" s="146" t="s">
        <v>56</v>
      </c>
      <c r="AP5" s="146"/>
    </row>
    <row r="6" spans="1:63" ht="30.75" customHeight="1">
      <c r="A6" s="157"/>
      <c r="B6" s="67" t="s">
        <v>14</v>
      </c>
      <c r="C6" s="67" t="s">
        <v>15</v>
      </c>
      <c r="D6" s="67" t="s">
        <v>14</v>
      </c>
      <c r="E6" s="67" t="s">
        <v>15</v>
      </c>
      <c r="F6" s="67" t="s">
        <v>14</v>
      </c>
      <c r="G6" s="68" t="s">
        <v>15</v>
      </c>
      <c r="H6" s="67" t="s">
        <v>14</v>
      </c>
      <c r="I6" s="67" t="s">
        <v>15</v>
      </c>
      <c r="J6" s="67" t="s">
        <v>14</v>
      </c>
      <c r="K6" s="67" t="s">
        <v>15</v>
      </c>
      <c r="L6" s="67" t="s">
        <v>14</v>
      </c>
      <c r="M6" s="68" t="s">
        <v>15</v>
      </c>
      <c r="N6" s="69" t="s">
        <v>12</v>
      </c>
      <c r="O6" s="70" t="s">
        <v>13</v>
      </c>
      <c r="P6" s="71" t="s">
        <v>4</v>
      </c>
      <c r="Q6" s="72" t="s">
        <v>5</v>
      </c>
      <c r="R6" s="54" t="s">
        <v>6</v>
      </c>
      <c r="S6" s="166"/>
      <c r="T6" s="166"/>
      <c r="U6" s="73" t="s">
        <v>63</v>
      </c>
      <c r="V6" s="73" t="s">
        <v>64</v>
      </c>
      <c r="W6" s="73" t="s">
        <v>65</v>
      </c>
      <c r="X6" s="73" t="s">
        <v>66</v>
      </c>
      <c r="Y6" s="73" t="s">
        <v>67</v>
      </c>
      <c r="Z6" s="73" t="s">
        <v>68</v>
      </c>
      <c r="AA6" s="73" t="s">
        <v>63</v>
      </c>
      <c r="AB6" s="73" t="s">
        <v>68</v>
      </c>
      <c r="AC6" s="151"/>
      <c r="AD6" s="151"/>
      <c r="AE6" s="151"/>
      <c r="AF6" s="151"/>
      <c r="AG6" s="151"/>
      <c r="AK6" s="74" t="s">
        <v>65</v>
      </c>
      <c r="AL6" s="74" t="s">
        <v>66</v>
      </c>
      <c r="AM6" s="74" t="s">
        <v>67</v>
      </c>
      <c r="AN6" s="74" t="s">
        <v>68</v>
      </c>
      <c r="AO6" s="74" t="s">
        <v>63</v>
      </c>
      <c r="AP6" s="74" t="s">
        <v>68</v>
      </c>
    </row>
    <row r="7" spans="1:63" s="85" customFormat="1" ht="176.25" customHeight="1">
      <c r="A7" s="75"/>
      <c r="B7" s="76" t="s">
        <v>69</v>
      </c>
      <c r="C7" s="77" t="s">
        <v>70</v>
      </c>
      <c r="D7" s="78">
        <v>8</v>
      </c>
      <c r="E7" s="79" t="s">
        <v>31</v>
      </c>
      <c r="F7" s="78">
        <v>8</v>
      </c>
      <c r="G7" s="79" t="s">
        <v>71</v>
      </c>
      <c r="H7" s="80">
        <v>3</v>
      </c>
      <c r="I7" s="79" t="s">
        <v>32</v>
      </c>
      <c r="J7" s="78">
        <v>886</v>
      </c>
      <c r="K7" s="79" t="s">
        <v>72</v>
      </c>
      <c r="L7" s="78">
        <v>7</v>
      </c>
      <c r="M7" s="79" t="s">
        <v>73</v>
      </c>
      <c r="N7" s="78">
        <v>4</v>
      </c>
      <c r="O7" s="79" t="s">
        <v>34</v>
      </c>
      <c r="P7" s="78"/>
      <c r="Q7" s="78" t="s">
        <v>26</v>
      </c>
      <c r="R7" s="78"/>
      <c r="S7" s="78">
        <v>0</v>
      </c>
      <c r="T7" s="79" t="s">
        <v>74</v>
      </c>
      <c r="U7" s="81">
        <v>0.15</v>
      </c>
      <c r="V7" s="82"/>
      <c r="W7" s="147"/>
      <c r="X7" s="147"/>
      <c r="Y7" s="147"/>
      <c r="Z7" s="147"/>
      <c r="AA7" s="147"/>
      <c r="AB7" s="147"/>
      <c r="AC7" s="83" t="s">
        <v>85</v>
      </c>
      <c r="AD7" s="84" t="s">
        <v>87</v>
      </c>
      <c r="AE7" s="84" t="s">
        <v>86</v>
      </c>
      <c r="AF7" s="83"/>
      <c r="AG7" s="83" t="s">
        <v>75</v>
      </c>
      <c r="AK7" s="86"/>
      <c r="AL7" s="86"/>
      <c r="AM7" s="86"/>
      <c r="AN7" s="86"/>
      <c r="AO7" s="86"/>
      <c r="AP7" s="86"/>
      <c r="AQ7" s="87"/>
      <c r="AR7" s="87"/>
      <c r="AS7" s="87"/>
    </row>
    <row r="8" spans="1:63" s="85" customFormat="1" ht="176.25" customHeight="1">
      <c r="A8" s="88"/>
      <c r="B8" s="76" t="s">
        <v>69</v>
      </c>
      <c r="C8" s="77" t="s">
        <v>70</v>
      </c>
      <c r="D8" s="76">
        <v>8</v>
      </c>
      <c r="E8" s="77" t="s">
        <v>31</v>
      </c>
      <c r="F8" s="76">
        <v>8</v>
      </c>
      <c r="G8" s="77" t="s">
        <v>71</v>
      </c>
      <c r="H8" s="76">
        <v>3</v>
      </c>
      <c r="I8" s="77" t="s">
        <v>32</v>
      </c>
      <c r="J8" s="76">
        <v>886</v>
      </c>
      <c r="K8" s="77" t="s">
        <v>72</v>
      </c>
      <c r="L8" s="76">
        <v>7</v>
      </c>
      <c r="M8" s="77" t="s">
        <v>73</v>
      </c>
      <c r="N8" s="76">
        <v>5</v>
      </c>
      <c r="O8" s="77" t="s">
        <v>35</v>
      </c>
      <c r="P8" s="89"/>
      <c r="Q8" s="78" t="s">
        <v>26</v>
      </c>
      <c r="R8" s="90"/>
      <c r="S8" s="78">
        <v>0</v>
      </c>
      <c r="T8" s="77" t="s">
        <v>76</v>
      </c>
      <c r="U8" s="91">
        <v>0.34499999999999997</v>
      </c>
      <c r="V8" s="82"/>
      <c r="W8" s="148"/>
      <c r="X8" s="148"/>
      <c r="Y8" s="148"/>
      <c r="Z8" s="148"/>
      <c r="AA8" s="148"/>
      <c r="AB8" s="148"/>
      <c r="AC8" s="83" t="s">
        <v>88</v>
      </c>
      <c r="AD8" s="84" t="s">
        <v>89</v>
      </c>
      <c r="AE8" s="84"/>
      <c r="AF8" s="83"/>
      <c r="AG8" s="83" t="s">
        <v>75</v>
      </c>
      <c r="AK8" s="86"/>
      <c r="AL8" s="86"/>
      <c r="AM8" s="86"/>
      <c r="AN8" s="86"/>
      <c r="AO8" s="86"/>
      <c r="AP8" s="86"/>
      <c r="AQ8" s="87"/>
      <c r="AR8" s="87"/>
      <c r="AS8" s="87"/>
    </row>
    <row r="9" spans="1:63" s="96" customFormat="1" ht="15.75">
      <c r="A9" s="92"/>
      <c r="B9" s="92"/>
      <c r="C9" s="93"/>
      <c r="D9" s="92"/>
      <c r="E9" s="93"/>
      <c r="F9" s="92"/>
      <c r="G9" s="93"/>
      <c r="H9" s="92"/>
      <c r="I9" s="93"/>
      <c r="J9" s="92"/>
      <c r="K9" s="92"/>
      <c r="L9" s="92"/>
      <c r="M9" s="93"/>
      <c r="N9" s="92"/>
      <c r="O9" s="93"/>
      <c r="P9" s="92"/>
      <c r="Q9" s="94"/>
      <c r="R9" s="92"/>
      <c r="S9" s="93"/>
      <c r="T9" s="93"/>
      <c r="U9" s="92"/>
      <c r="V9" s="93"/>
      <c r="W9" s="95" t="e">
        <f>SUBTOTAL(9,#REF!)</f>
        <v>#REF!</v>
      </c>
      <c r="X9" s="95" t="e">
        <f>SUBTOTAL(9,#REF!)</f>
        <v>#REF!</v>
      </c>
      <c r="Y9" s="95" t="e">
        <f>SUBTOTAL(9,#REF!)</f>
        <v>#REF!</v>
      </c>
      <c r="Z9" s="95" t="e">
        <f>SUBTOTAL(9,#REF!)</f>
        <v>#REF!</v>
      </c>
      <c r="AA9" s="95" t="e">
        <f>SUBTOTAL(9,#REF!)</f>
        <v>#REF!</v>
      </c>
      <c r="AB9" s="95" t="e">
        <f>SUBTOTAL(9,#REF!)</f>
        <v>#REF!</v>
      </c>
      <c r="AC9" s="93"/>
      <c r="AD9" s="93"/>
      <c r="AE9" s="93"/>
      <c r="AF9" s="93"/>
      <c r="AG9" s="93"/>
      <c r="AQ9" s="97"/>
      <c r="AR9" s="97"/>
      <c r="AS9" s="97"/>
    </row>
    <row r="10" spans="1:63" s="105" customFormat="1" ht="15.75">
      <c r="A10" s="98"/>
      <c r="B10" s="99"/>
      <c r="C10" s="100"/>
      <c r="D10" s="99"/>
      <c r="E10" s="100"/>
      <c r="F10" s="99"/>
      <c r="G10" s="101"/>
      <c r="H10" s="99"/>
      <c r="I10" s="100"/>
      <c r="J10" s="99"/>
      <c r="K10" s="102"/>
      <c r="L10" s="99"/>
      <c r="M10" s="103"/>
      <c r="N10" s="102"/>
      <c r="O10" s="103"/>
      <c r="P10" s="102"/>
      <c r="Q10" s="102"/>
      <c r="R10" s="102"/>
      <c r="S10" s="104"/>
      <c r="T10" s="104"/>
      <c r="U10" s="102"/>
      <c r="V10" s="104"/>
      <c r="AQ10" s="106"/>
      <c r="AR10" s="106"/>
      <c r="AS10" s="106"/>
      <c r="AT10" s="104"/>
      <c r="AU10" s="104"/>
      <c r="AV10" s="104"/>
      <c r="AW10" s="104"/>
      <c r="AX10" s="104"/>
      <c r="AY10" s="104"/>
      <c r="AZ10" s="104"/>
      <c r="BA10" s="104"/>
      <c r="BB10" s="104"/>
      <c r="BC10" s="104"/>
      <c r="BD10" s="104"/>
      <c r="BE10" s="104"/>
      <c r="BF10" s="104"/>
      <c r="BG10" s="104"/>
      <c r="BH10" s="104"/>
      <c r="BI10" s="104"/>
      <c r="BJ10" s="104"/>
      <c r="BK10" s="104"/>
    </row>
  </sheetData>
  <sheetProtection password="ED45" sheet="1" objects="1" scenarios="1" formatRows="0"/>
  <mergeCells count="31">
    <mergeCell ref="N5:O5"/>
    <mergeCell ref="Y5:Z5"/>
    <mergeCell ref="A2:K2"/>
    <mergeCell ref="N2:Z2"/>
    <mergeCell ref="A5:A6"/>
    <mergeCell ref="B5:C5"/>
    <mergeCell ref="D5:E5"/>
    <mergeCell ref="F5:G5"/>
    <mergeCell ref="H5:I5"/>
    <mergeCell ref="J5:K5"/>
    <mergeCell ref="L5:M5"/>
    <mergeCell ref="P5:R5"/>
    <mergeCell ref="S5:S6"/>
    <mergeCell ref="T5:T6"/>
    <mergeCell ref="U5:V5"/>
    <mergeCell ref="W5:X5"/>
    <mergeCell ref="AK5:AL5"/>
    <mergeCell ref="AM5:AN5"/>
    <mergeCell ref="AO5:AP5"/>
    <mergeCell ref="W7:W8"/>
    <mergeCell ref="X7:X8"/>
    <mergeCell ref="Y7:Y8"/>
    <mergeCell ref="Z7:Z8"/>
    <mergeCell ref="AA7:AA8"/>
    <mergeCell ref="AB7:AB8"/>
    <mergeCell ref="AA5:AB5"/>
    <mergeCell ref="AC5:AC6"/>
    <mergeCell ref="AD5:AD6"/>
    <mergeCell ref="AE5:AE6"/>
    <mergeCell ref="AF5:AF6"/>
    <mergeCell ref="AG5:AG6"/>
  </mergeCells>
  <conditionalFormatting sqref="W7:AB8">
    <cfRule type="cellIs" dxfId="5" priority="2" stopIfTrue="1" operator="notEqual">
      <formula>BC7</formula>
    </cfRule>
  </conditionalFormatting>
  <conditionalFormatting sqref="W9:Z9">
    <cfRule type="cellIs" dxfId="4" priority="1" stopIfTrue="1" operator="notEqual">
      <formula>#REF!</formula>
    </cfRule>
  </conditionalFormatting>
  <dataValidations count="4">
    <dataValidation type="list" allowBlank="1" showInputMessage="1" showErrorMessage="1" sqref="I8 K7">
      <formula1>$AY$9:$AY$31</formula1>
    </dataValidation>
    <dataValidation type="list" allowBlank="1" showInputMessage="1" showErrorMessage="1" sqref="F8:G8 H7:I7">
      <formula1>#REF!</formula1>
    </dataValidation>
    <dataValidation type="list" allowBlank="1" showInputMessage="1" showErrorMessage="1" sqref="C7:C8 E7">
      <formula1>'Metas gestión'!#REF!</formula1>
    </dataValidation>
    <dataValidation type="list" allowBlank="1" showInputMessage="1" showErrorMessage="1" sqref="D8:E8 F7:G7">
      <formula1>'Metas gestión'!#REF!</formula1>
    </dataValidation>
  </dataValidations>
  <pageMargins left="0.7" right="0.7" top="0.75" bottom="0.75" header="0.3" footer="0.3"/>
  <pageSetup orientation="portrait"/>
  <legacyDrawing r:id="rId1"/>
</worksheet>
</file>

<file path=xl/worksheets/sheet4.xml><?xml version="1.0" encoding="utf-8"?>
<worksheet xmlns="http://schemas.openxmlformats.org/spreadsheetml/2006/main" xmlns:r="http://schemas.openxmlformats.org/officeDocument/2006/relationships">
  <sheetPr codeName="Hoja3">
    <tabColor rgb="FF00B050"/>
  </sheetPr>
  <dimension ref="A1:V964"/>
  <sheetViews>
    <sheetView showGridLines="0" tabSelected="1" topLeftCell="K2" zoomScale="70" zoomScaleNormal="70" workbookViewId="0">
      <selection activeCell="U12" sqref="U12"/>
    </sheetView>
  </sheetViews>
  <sheetFormatPr baseColWidth="10" defaultRowHeight="15" zeroHeight="1" outlineLevelRow="2"/>
  <cols>
    <col min="1" max="1" width="9.42578125" style="13" customWidth="1"/>
    <col min="2" max="2" width="18.42578125" style="4" customWidth="1"/>
    <col min="3" max="3" width="10.140625" style="13" customWidth="1"/>
    <col min="4" max="4" width="24.140625" style="4" customWidth="1"/>
    <col min="5" max="5" width="11" style="13" customWidth="1"/>
    <col min="6" max="6" width="24.140625" style="4" customWidth="1"/>
    <col min="7" max="7" width="8.7109375" style="13" customWidth="1"/>
    <col min="8" max="8" width="24.140625" style="4" customWidth="1"/>
    <col min="9" max="9" width="10.5703125" style="4" customWidth="1"/>
    <col min="10" max="10" width="20.7109375" style="4" customWidth="1"/>
    <col min="11" max="11" width="8.7109375" style="13" customWidth="1"/>
    <col min="12" max="12" width="30.42578125" style="4" customWidth="1"/>
    <col min="13" max="13" width="8.7109375" style="13" customWidth="1"/>
    <col min="14" max="14" width="38" style="4" customWidth="1"/>
    <col min="15" max="17" width="8.7109375" style="13" customWidth="1"/>
    <col min="18" max="18" width="21.42578125" style="4" customWidth="1"/>
    <col min="19" max="19" width="13" style="13" customWidth="1"/>
    <col min="20" max="20" width="11.42578125" style="14"/>
    <col min="21" max="21" width="97.85546875" style="4" customWidth="1"/>
    <col min="22" max="22" width="50.7109375" style="4" customWidth="1"/>
    <col min="23" max="23" width="0" style="4" hidden="1" customWidth="1"/>
    <col min="24" max="16384" width="11.42578125" style="4"/>
  </cols>
  <sheetData>
    <row r="1" spans="1:22" ht="25.5">
      <c r="N1" s="56" t="s">
        <v>3</v>
      </c>
      <c r="O1" s="49"/>
      <c r="P1" s="49"/>
      <c r="Q1" s="49"/>
    </row>
    <row r="2" spans="1:22" ht="107.25" customHeight="1">
      <c r="A2" s="172" t="s">
        <v>17</v>
      </c>
      <c r="B2" s="170"/>
      <c r="C2" s="172" t="s">
        <v>10</v>
      </c>
      <c r="D2" s="170"/>
      <c r="E2" s="169" t="s">
        <v>16</v>
      </c>
      <c r="F2" s="170"/>
      <c r="G2" s="169" t="s">
        <v>11</v>
      </c>
      <c r="H2" s="170"/>
      <c r="I2" s="169" t="s">
        <v>19</v>
      </c>
      <c r="J2" s="170"/>
      <c r="K2" s="152" t="s">
        <v>9</v>
      </c>
      <c r="L2" s="153"/>
      <c r="M2" s="171" t="s">
        <v>8</v>
      </c>
      <c r="N2" s="164"/>
      <c r="O2" s="174" t="s">
        <v>18</v>
      </c>
      <c r="P2" s="163"/>
      <c r="Q2" s="164"/>
      <c r="R2" s="165" t="s">
        <v>7</v>
      </c>
      <c r="S2" s="149" t="s">
        <v>0</v>
      </c>
      <c r="T2" s="149"/>
      <c r="U2" s="150" t="s">
        <v>1</v>
      </c>
      <c r="V2" s="150" t="s">
        <v>2</v>
      </c>
    </row>
    <row r="3" spans="1:22" ht="28.5" customHeight="1">
      <c r="A3" s="1" t="s">
        <v>14</v>
      </c>
      <c r="B3" s="1" t="s">
        <v>15</v>
      </c>
      <c r="C3" s="1" t="s">
        <v>14</v>
      </c>
      <c r="D3" s="1" t="s">
        <v>15</v>
      </c>
      <c r="E3" s="1" t="s">
        <v>14</v>
      </c>
      <c r="F3" s="1" t="s">
        <v>15</v>
      </c>
      <c r="G3" s="1" t="s">
        <v>14</v>
      </c>
      <c r="H3" s="1" t="s">
        <v>15</v>
      </c>
      <c r="I3" s="1" t="s">
        <v>14</v>
      </c>
      <c r="J3" s="1" t="s">
        <v>15</v>
      </c>
      <c r="K3" s="7" t="s">
        <v>12</v>
      </c>
      <c r="L3" s="7" t="s">
        <v>13</v>
      </c>
      <c r="M3" s="7" t="s">
        <v>12</v>
      </c>
      <c r="N3" s="7" t="s">
        <v>13</v>
      </c>
      <c r="O3" s="3" t="s">
        <v>4</v>
      </c>
      <c r="P3" s="3" t="s">
        <v>5</v>
      </c>
      <c r="Q3" s="3" t="s">
        <v>6</v>
      </c>
      <c r="R3" s="173"/>
      <c r="S3" s="2" t="s">
        <v>47</v>
      </c>
      <c r="T3" s="2" t="s">
        <v>48</v>
      </c>
      <c r="U3" s="150"/>
      <c r="V3" s="150"/>
    </row>
    <row r="4" spans="1:22" s="21" customFormat="1" ht="200.25" hidden="1" customHeight="1" outlineLevel="2">
      <c r="A4" s="44">
        <v>3</v>
      </c>
      <c r="B4" s="29" t="s">
        <v>20</v>
      </c>
      <c r="C4" s="44">
        <v>1</v>
      </c>
      <c r="D4" s="57" t="s">
        <v>21</v>
      </c>
      <c r="E4" s="30">
        <v>1</v>
      </c>
      <c r="F4" s="29" t="s">
        <v>22</v>
      </c>
      <c r="G4" s="30">
        <v>948</v>
      </c>
      <c r="H4" s="57" t="s">
        <v>23</v>
      </c>
      <c r="I4" s="30">
        <v>2</v>
      </c>
      <c r="J4" s="57" t="s">
        <v>24</v>
      </c>
      <c r="K4" s="44">
        <v>1</v>
      </c>
      <c r="L4" s="58" t="s">
        <v>25</v>
      </c>
      <c r="M4" s="46">
        <v>1</v>
      </c>
      <c r="N4" s="31" t="s">
        <v>37</v>
      </c>
      <c r="O4" s="32"/>
      <c r="P4" s="46" t="s">
        <v>26</v>
      </c>
      <c r="Q4" s="32"/>
      <c r="R4" s="43" t="s">
        <v>42</v>
      </c>
      <c r="S4" s="50">
        <v>1</v>
      </c>
      <c r="T4" s="24"/>
      <c r="U4" s="22"/>
      <c r="V4" s="23"/>
    </row>
    <row r="5" spans="1:22" s="21" customFormat="1" ht="161.25" hidden="1" customHeight="1" outlineLevel="2">
      <c r="A5" s="44">
        <v>3</v>
      </c>
      <c r="B5" s="29" t="s">
        <v>20</v>
      </c>
      <c r="C5" s="44">
        <v>1</v>
      </c>
      <c r="D5" s="59" t="s">
        <v>21</v>
      </c>
      <c r="E5" s="30">
        <v>1</v>
      </c>
      <c r="F5" s="29" t="s">
        <v>22</v>
      </c>
      <c r="G5" s="30">
        <v>948</v>
      </c>
      <c r="H5" s="59" t="s">
        <v>23</v>
      </c>
      <c r="I5" s="30">
        <v>2</v>
      </c>
      <c r="J5" s="59" t="s">
        <v>24</v>
      </c>
      <c r="K5" s="44">
        <v>1</v>
      </c>
      <c r="L5" s="58" t="s">
        <v>25</v>
      </c>
      <c r="M5" s="46">
        <v>2</v>
      </c>
      <c r="N5" s="31" t="s">
        <v>38</v>
      </c>
      <c r="O5" s="32"/>
      <c r="P5" s="46" t="s">
        <v>26</v>
      </c>
      <c r="Q5" s="32"/>
      <c r="R5" s="43" t="s">
        <v>43</v>
      </c>
      <c r="S5" s="51">
        <v>14</v>
      </c>
      <c r="T5" s="24"/>
      <c r="U5" s="22"/>
      <c r="V5" s="23"/>
    </row>
    <row r="6" spans="1:22" s="20" customFormat="1" ht="102.75" hidden="1" customHeight="1" outlineLevel="2">
      <c r="A6" s="44">
        <v>3</v>
      </c>
      <c r="B6" s="29" t="s">
        <v>20</v>
      </c>
      <c r="C6" s="44">
        <v>1</v>
      </c>
      <c r="D6" s="59" t="s">
        <v>21</v>
      </c>
      <c r="E6" s="30">
        <v>1</v>
      </c>
      <c r="F6" s="29" t="s">
        <v>22</v>
      </c>
      <c r="G6" s="30">
        <v>948</v>
      </c>
      <c r="H6" s="59" t="s">
        <v>23</v>
      </c>
      <c r="I6" s="30">
        <v>2</v>
      </c>
      <c r="J6" s="59" t="s">
        <v>24</v>
      </c>
      <c r="K6" s="44">
        <v>1</v>
      </c>
      <c r="L6" s="58" t="s">
        <v>25</v>
      </c>
      <c r="M6" s="46">
        <v>3</v>
      </c>
      <c r="N6" s="31" t="s">
        <v>39</v>
      </c>
      <c r="O6" s="32"/>
      <c r="P6" s="46" t="s">
        <v>26</v>
      </c>
      <c r="Q6" s="32"/>
      <c r="R6" s="32" t="s">
        <v>44</v>
      </c>
      <c r="S6" s="50">
        <v>1</v>
      </c>
      <c r="T6" s="33"/>
      <c r="U6" s="34"/>
      <c r="V6" s="35"/>
    </row>
    <row r="7" spans="1:22" s="53" customFormat="1" ht="205.5" customHeight="1" outlineLevel="2">
      <c r="A7" s="44">
        <v>3</v>
      </c>
      <c r="B7" s="29" t="s">
        <v>20</v>
      </c>
      <c r="C7" s="44">
        <v>1</v>
      </c>
      <c r="D7" s="60" t="s">
        <v>21</v>
      </c>
      <c r="E7" s="30">
        <v>1</v>
      </c>
      <c r="F7" s="29" t="s">
        <v>22</v>
      </c>
      <c r="G7" s="30">
        <v>948</v>
      </c>
      <c r="H7" s="60" t="s">
        <v>23</v>
      </c>
      <c r="I7" s="30">
        <v>2</v>
      </c>
      <c r="J7" s="60" t="s">
        <v>24</v>
      </c>
      <c r="K7" s="44">
        <v>1</v>
      </c>
      <c r="L7" s="60" t="s">
        <v>25</v>
      </c>
      <c r="M7" s="46">
        <v>3</v>
      </c>
      <c r="N7" s="31" t="s">
        <v>27</v>
      </c>
      <c r="O7" s="32"/>
      <c r="P7" s="46"/>
      <c r="Q7" s="46" t="s">
        <v>33</v>
      </c>
      <c r="R7" s="43" t="s">
        <v>29</v>
      </c>
      <c r="S7" s="50">
        <v>1</v>
      </c>
      <c r="T7" s="33">
        <v>1</v>
      </c>
      <c r="U7" s="34" t="s">
        <v>82</v>
      </c>
      <c r="V7" s="34"/>
    </row>
    <row r="8" spans="1:22" s="53" customFormat="1" ht="205.5" customHeight="1" outlineLevel="2">
      <c r="A8" s="44">
        <v>3</v>
      </c>
      <c r="B8" s="29" t="s">
        <v>20</v>
      </c>
      <c r="C8" s="44">
        <v>1</v>
      </c>
      <c r="D8" s="60" t="s">
        <v>21</v>
      </c>
      <c r="E8" s="30">
        <v>1</v>
      </c>
      <c r="F8" s="29" t="s">
        <v>22</v>
      </c>
      <c r="G8" s="30">
        <v>948</v>
      </c>
      <c r="H8" s="60" t="s">
        <v>23</v>
      </c>
      <c r="I8" s="30">
        <v>2</v>
      </c>
      <c r="J8" s="60" t="s">
        <v>24</v>
      </c>
      <c r="K8" s="44">
        <v>1</v>
      </c>
      <c r="L8" s="60" t="s">
        <v>25</v>
      </c>
      <c r="M8" s="46">
        <v>4</v>
      </c>
      <c r="N8" s="31" t="s">
        <v>28</v>
      </c>
      <c r="O8" s="32"/>
      <c r="P8" s="46"/>
      <c r="Q8" s="46" t="s">
        <v>33</v>
      </c>
      <c r="R8" s="27" t="s">
        <v>30</v>
      </c>
      <c r="S8" s="50">
        <v>1</v>
      </c>
      <c r="T8" s="33">
        <v>1</v>
      </c>
      <c r="U8" s="34" t="s">
        <v>83</v>
      </c>
      <c r="V8" s="34"/>
    </row>
    <row r="9" spans="1:22" s="20" customFormat="1" ht="12" customHeight="1" outlineLevel="2">
      <c r="A9" s="45"/>
      <c r="B9" s="36"/>
      <c r="C9" s="45"/>
      <c r="D9" s="61"/>
      <c r="E9" s="37"/>
      <c r="F9" s="36"/>
      <c r="G9" s="37"/>
      <c r="H9" s="61"/>
      <c r="I9" s="37"/>
      <c r="J9" s="61"/>
      <c r="K9" s="45"/>
      <c r="L9" s="61"/>
      <c r="M9" s="47"/>
      <c r="N9" s="38"/>
      <c r="O9" s="62"/>
      <c r="P9" s="47"/>
      <c r="Q9" s="47"/>
      <c r="R9" s="39"/>
      <c r="S9" s="52"/>
      <c r="T9" s="40"/>
      <c r="U9" s="41"/>
      <c r="V9" s="42"/>
    </row>
    <row r="10" spans="1:22" s="20" customFormat="1" ht="124.5" hidden="1" customHeight="1" outlineLevel="2">
      <c r="A10" s="44">
        <v>3</v>
      </c>
      <c r="B10" s="29" t="s">
        <v>20</v>
      </c>
      <c r="C10" s="44">
        <v>1</v>
      </c>
      <c r="D10" s="59" t="s">
        <v>21</v>
      </c>
      <c r="E10" s="30">
        <v>1</v>
      </c>
      <c r="F10" s="29" t="s">
        <v>22</v>
      </c>
      <c r="G10" s="30">
        <v>948</v>
      </c>
      <c r="H10" s="59" t="s">
        <v>23</v>
      </c>
      <c r="I10" s="30">
        <v>2</v>
      </c>
      <c r="J10" s="59" t="s">
        <v>24</v>
      </c>
      <c r="K10" s="44">
        <v>2</v>
      </c>
      <c r="L10" s="58" t="s">
        <v>36</v>
      </c>
      <c r="M10" s="46">
        <v>1</v>
      </c>
      <c r="N10" s="31" t="s">
        <v>40</v>
      </c>
      <c r="O10" s="32"/>
      <c r="P10" s="46" t="s">
        <v>26</v>
      </c>
      <c r="Q10" s="32"/>
      <c r="R10" s="31" t="s">
        <v>45</v>
      </c>
      <c r="S10" s="50">
        <v>1</v>
      </c>
      <c r="T10" s="33"/>
      <c r="U10" s="34"/>
      <c r="V10" s="35"/>
    </row>
    <row r="11" spans="1:22" s="20" customFormat="1" ht="161.25" hidden="1" customHeight="1" outlineLevel="2">
      <c r="A11" s="44">
        <v>3</v>
      </c>
      <c r="B11" s="29" t="s">
        <v>20</v>
      </c>
      <c r="C11" s="44">
        <v>1</v>
      </c>
      <c r="D11" s="59" t="s">
        <v>21</v>
      </c>
      <c r="E11" s="30">
        <v>1</v>
      </c>
      <c r="F11" s="29" t="s">
        <v>22</v>
      </c>
      <c r="G11" s="30">
        <v>948</v>
      </c>
      <c r="H11" s="59" t="s">
        <v>23</v>
      </c>
      <c r="I11" s="30">
        <v>2</v>
      </c>
      <c r="J11" s="59" t="s">
        <v>24</v>
      </c>
      <c r="K11" s="44">
        <v>2</v>
      </c>
      <c r="L11" s="58" t="s">
        <v>36</v>
      </c>
      <c r="M11" s="46">
        <v>2</v>
      </c>
      <c r="N11" s="31" t="s">
        <v>41</v>
      </c>
      <c r="O11" s="32"/>
      <c r="P11" s="46" t="s">
        <v>26</v>
      </c>
      <c r="Q11" s="32"/>
      <c r="R11" s="31" t="s">
        <v>46</v>
      </c>
      <c r="S11" s="50">
        <v>1</v>
      </c>
      <c r="T11" s="28"/>
      <c r="U11" s="18"/>
      <c r="V11" s="19"/>
    </row>
    <row r="12" spans="1:22" s="110" customFormat="1" ht="120.75" customHeight="1" collapsed="1">
      <c r="A12" s="78">
        <v>8</v>
      </c>
      <c r="B12" s="79" t="s">
        <v>31</v>
      </c>
      <c r="C12" s="78">
        <v>8</v>
      </c>
      <c r="D12" s="79" t="s">
        <v>71</v>
      </c>
      <c r="E12" s="80">
        <v>3</v>
      </c>
      <c r="F12" s="79" t="s">
        <v>32</v>
      </c>
      <c r="G12" s="78">
        <v>886</v>
      </c>
      <c r="H12" s="79" t="s">
        <v>72</v>
      </c>
      <c r="I12" s="78">
        <v>7</v>
      </c>
      <c r="J12" s="79" t="s">
        <v>73</v>
      </c>
      <c r="K12" s="78">
        <v>4</v>
      </c>
      <c r="L12" s="79" t="s">
        <v>34</v>
      </c>
      <c r="M12" s="107">
        <v>1</v>
      </c>
      <c r="N12" s="79" t="s">
        <v>78</v>
      </c>
      <c r="O12" s="78"/>
      <c r="P12" s="78"/>
      <c r="Q12" s="78" t="s">
        <v>26</v>
      </c>
      <c r="R12" s="79" t="s">
        <v>79</v>
      </c>
      <c r="S12" s="108">
        <v>100</v>
      </c>
      <c r="T12" s="143">
        <v>1</v>
      </c>
      <c r="U12" s="142" t="s">
        <v>85</v>
      </c>
      <c r="V12" s="109" t="s">
        <v>75</v>
      </c>
    </row>
    <row r="13" spans="1:22" s="124" customFormat="1" ht="15" customHeight="1">
      <c r="A13" s="111"/>
      <c r="B13" s="112"/>
      <c r="C13" s="111"/>
      <c r="D13" s="113"/>
      <c r="E13" s="114"/>
      <c r="F13" s="115"/>
      <c r="G13" s="114"/>
      <c r="H13" s="115"/>
      <c r="I13" s="114"/>
      <c r="J13" s="115"/>
      <c r="K13" s="114"/>
      <c r="L13" s="116"/>
      <c r="M13" s="114"/>
      <c r="N13" s="117"/>
      <c r="O13" s="118"/>
      <c r="P13" s="119"/>
      <c r="Q13" s="120"/>
      <c r="R13" s="117"/>
      <c r="S13" s="121"/>
      <c r="T13" s="122"/>
      <c r="U13" s="123"/>
      <c r="V13" s="123"/>
    </row>
    <row r="14" spans="1:22" s="128" customFormat="1" ht="114.75" customHeight="1">
      <c r="A14" s="125">
        <v>8</v>
      </c>
      <c r="B14" s="126" t="s">
        <v>31</v>
      </c>
      <c r="C14" s="125">
        <v>8</v>
      </c>
      <c r="D14" s="126" t="s">
        <v>71</v>
      </c>
      <c r="E14" s="125">
        <v>3</v>
      </c>
      <c r="F14" s="126" t="s">
        <v>32</v>
      </c>
      <c r="G14" s="125">
        <v>886</v>
      </c>
      <c r="H14" s="126" t="s">
        <v>72</v>
      </c>
      <c r="I14" s="125">
        <v>7</v>
      </c>
      <c r="J14" s="126" t="s">
        <v>73</v>
      </c>
      <c r="K14" s="125">
        <v>5</v>
      </c>
      <c r="L14" s="126" t="s">
        <v>35</v>
      </c>
      <c r="M14" s="125">
        <v>1</v>
      </c>
      <c r="N14" s="126" t="s">
        <v>80</v>
      </c>
      <c r="O14" s="126"/>
      <c r="P14" s="126"/>
      <c r="Q14" s="125" t="s">
        <v>26</v>
      </c>
      <c r="R14" s="79" t="s">
        <v>81</v>
      </c>
      <c r="S14" s="108">
        <v>100</v>
      </c>
      <c r="T14" s="143">
        <v>0.95</v>
      </c>
      <c r="U14" s="127" t="s">
        <v>84</v>
      </c>
      <c r="V14" s="109" t="s">
        <v>75</v>
      </c>
    </row>
    <row r="15" spans="1:22" s="124" customFormat="1" ht="15" customHeight="1">
      <c r="A15" s="129"/>
      <c r="B15" s="130"/>
      <c r="C15" s="129"/>
      <c r="D15" s="131"/>
      <c r="E15" s="132"/>
      <c r="F15" s="133"/>
      <c r="G15" s="132"/>
      <c r="H15" s="133"/>
      <c r="I15" s="132"/>
      <c r="J15" s="133"/>
      <c r="K15" s="132"/>
      <c r="L15" s="134"/>
      <c r="M15" s="132"/>
      <c r="N15" s="135"/>
      <c r="O15" s="136"/>
      <c r="P15" s="137"/>
      <c r="Q15" s="138"/>
      <c r="R15" s="135"/>
      <c r="S15" s="139"/>
      <c r="T15" s="140"/>
      <c r="U15" s="141"/>
      <c r="V15" s="141"/>
    </row>
    <row r="16" spans="1:22" s="25" customFormat="1" ht="15" customHeight="1">
      <c r="M16" s="48"/>
      <c r="S16" s="48"/>
      <c r="T16" s="26"/>
    </row>
    <row r="17" spans="13:20" s="25" customFormat="1" ht="15" customHeight="1">
      <c r="M17" s="48"/>
      <c r="S17" s="48"/>
      <c r="T17" s="26"/>
    </row>
    <row r="18" spans="13:20" s="25" customFormat="1" ht="15" customHeight="1">
      <c r="M18" s="48"/>
      <c r="S18" s="48"/>
      <c r="T18" s="26"/>
    </row>
    <row r="19" spans="13:20" s="25" customFormat="1" ht="15" customHeight="1">
      <c r="M19" s="48"/>
      <c r="S19" s="48"/>
      <c r="T19" s="26"/>
    </row>
    <row r="20" spans="13:20" s="25" customFormat="1" ht="15" customHeight="1">
      <c r="M20" s="48"/>
      <c r="S20" s="48"/>
      <c r="T20" s="26"/>
    </row>
    <row r="21" spans="13:20" s="25" customFormat="1" ht="15" customHeight="1">
      <c r="M21" s="48"/>
      <c r="S21" s="48"/>
      <c r="T21" s="26"/>
    </row>
    <row r="22" spans="13:20" s="25" customFormat="1" ht="15" customHeight="1">
      <c r="M22" s="48"/>
      <c r="S22" s="48"/>
      <c r="T22" s="26"/>
    </row>
    <row r="23" spans="13:20" s="25" customFormat="1" ht="15" customHeight="1">
      <c r="M23" s="48"/>
      <c r="S23" s="48"/>
      <c r="T23" s="26"/>
    </row>
    <row r="24" spans="13:20" s="25" customFormat="1" ht="15" customHeight="1">
      <c r="M24" s="48"/>
      <c r="S24" s="48"/>
      <c r="T24" s="26"/>
    </row>
    <row r="25" spans="13:20" s="25" customFormat="1" ht="15" customHeight="1">
      <c r="M25" s="48"/>
      <c r="S25" s="48"/>
      <c r="T25" s="26"/>
    </row>
    <row r="26" spans="13:20" s="25" customFormat="1" ht="15" customHeight="1">
      <c r="M26" s="48"/>
      <c r="S26" s="48"/>
      <c r="T26" s="26"/>
    </row>
    <row r="27" spans="13:20" s="25" customFormat="1" ht="15" customHeight="1">
      <c r="M27" s="48"/>
      <c r="S27" s="48"/>
      <c r="T27" s="26"/>
    </row>
    <row r="28" spans="13:20" s="25" customFormat="1" ht="15" customHeight="1">
      <c r="M28" s="48"/>
      <c r="S28" s="48"/>
      <c r="T28" s="26"/>
    </row>
    <row r="29" spans="13:20" s="25" customFormat="1" ht="15" customHeight="1">
      <c r="M29" s="48"/>
      <c r="S29" s="48"/>
      <c r="T29" s="26"/>
    </row>
    <row r="30" spans="13:20" s="25" customFormat="1" ht="15" customHeight="1">
      <c r="M30" s="48"/>
      <c r="S30" s="48"/>
      <c r="T30" s="26"/>
    </row>
    <row r="31" spans="13:20" s="25" customFormat="1" ht="15" customHeight="1">
      <c r="M31" s="48"/>
      <c r="S31" s="48"/>
      <c r="T31" s="26"/>
    </row>
    <row r="32" spans="13:20" s="25" customFormat="1" ht="15" customHeight="1">
      <c r="M32" s="48"/>
      <c r="S32" s="48"/>
      <c r="T32" s="26"/>
    </row>
    <row r="33" spans="1:20" s="25" customFormat="1" ht="15" customHeight="1">
      <c r="M33" s="48"/>
      <c r="S33" s="48"/>
      <c r="T33" s="26"/>
    </row>
    <row r="34" spans="1:20" s="25" customFormat="1" ht="15" customHeight="1">
      <c r="M34" s="48"/>
      <c r="S34" s="48"/>
      <c r="T34" s="26"/>
    </row>
    <row r="35" spans="1:20" s="25" customFormat="1" ht="15" customHeight="1">
      <c r="M35" s="48"/>
      <c r="S35" s="48"/>
      <c r="T35" s="26"/>
    </row>
    <row r="36" spans="1:20" s="25" customFormat="1" ht="15" customHeight="1">
      <c r="M36" s="48"/>
      <c r="S36" s="48"/>
      <c r="T36" s="26"/>
    </row>
    <row r="37" spans="1:20" s="15" customFormat="1" ht="15" customHeight="1">
      <c r="A37" s="16"/>
      <c r="C37" s="16"/>
      <c r="E37" s="16"/>
      <c r="G37" s="16"/>
      <c r="K37" s="16"/>
      <c r="M37" s="16"/>
      <c r="O37" s="16"/>
      <c r="P37" s="16"/>
      <c r="Q37" s="16"/>
      <c r="S37" s="16"/>
      <c r="T37" s="17"/>
    </row>
    <row r="38" spans="1:20" s="15" customFormat="1" ht="15" customHeight="1">
      <c r="A38" s="16"/>
      <c r="C38" s="16"/>
      <c r="E38" s="16"/>
      <c r="G38" s="16"/>
      <c r="K38" s="16"/>
      <c r="M38" s="16"/>
      <c r="O38" s="16"/>
      <c r="P38" s="16"/>
      <c r="Q38" s="16"/>
      <c r="S38" s="16"/>
      <c r="T38" s="17"/>
    </row>
    <row r="39" spans="1:20" s="15" customFormat="1" ht="15" customHeight="1">
      <c r="A39" s="16"/>
      <c r="C39" s="16"/>
      <c r="E39" s="16"/>
      <c r="G39" s="16"/>
      <c r="K39" s="16"/>
      <c r="M39" s="16"/>
      <c r="O39" s="16"/>
      <c r="P39" s="16"/>
      <c r="Q39" s="16"/>
      <c r="S39" s="16"/>
      <c r="T39" s="17"/>
    </row>
    <row r="40" spans="1:20" s="15" customFormat="1" ht="15" customHeight="1">
      <c r="A40" s="16"/>
      <c r="C40" s="16"/>
      <c r="E40" s="16"/>
      <c r="G40" s="16"/>
      <c r="K40" s="16"/>
      <c r="M40" s="16"/>
      <c r="O40" s="16"/>
      <c r="P40" s="16"/>
      <c r="Q40" s="16"/>
      <c r="S40" s="16"/>
      <c r="T40" s="17"/>
    </row>
    <row r="41" spans="1:20" s="15" customFormat="1" ht="15" customHeight="1">
      <c r="A41" s="16"/>
      <c r="C41" s="16"/>
      <c r="E41" s="16"/>
      <c r="G41" s="16"/>
      <c r="K41" s="16"/>
      <c r="M41" s="16"/>
      <c r="O41" s="16"/>
      <c r="P41" s="16"/>
      <c r="Q41" s="16"/>
      <c r="S41" s="16"/>
      <c r="T41" s="17"/>
    </row>
    <row r="42" spans="1:20" ht="15" customHeight="1"/>
    <row r="43" spans="1:20" ht="15" customHeight="1"/>
    <row r="44" spans="1:20" ht="15" customHeight="1"/>
    <row r="45" spans="1:20" ht="15" customHeight="1"/>
    <row r="46" spans="1:20" ht="15" customHeight="1"/>
    <row r="47" spans="1:20" ht="15" customHeight="1"/>
    <row r="48" spans="1:2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sheetData>
  <sheetProtection password="CF66" sheet="1" objects="1" scenarios="1" selectLockedCells="1" selectUnlockedCells="1"/>
  <autoFilter ref="A3:V4"/>
  <mergeCells count="12">
    <mergeCell ref="G2:H2"/>
    <mergeCell ref="K2:L2"/>
    <mergeCell ref="V2:V3"/>
    <mergeCell ref="M2:N2"/>
    <mergeCell ref="A2:B2"/>
    <mergeCell ref="C2:D2"/>
    <mergeCell ref="E2:F2"/>
    <mergeCell ref="U2:U3"/>
    <mergeCell ref="I2:J2"/>
    <mergeCell ref="R2:R3"/>
    <mergeCell ref="S2:T2"/>
    <mergeCell ref="O2:Q2"/>
  </mergeCells>
  <phoneticPr fontId="6"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536DF636-3AAA-43AD-82FA-9E7147E5587B}"/>
</file>

<file path=customXml/itemProps2.xml><?xml version="1.0" encoding="utf-8"?>
<ds:datastoreItem xmlns:ds="http://schemas.openxmlformats.org/officeDocument/2006/customXml" ds:itemID="{F99AFA13-956B-4540-A4A5-45E71E17ECD4}"/>
</file>

<file path=customXml/itemProps3.xml><?xml version="1.0" encoding="utf-8"?>
<ds:datastoreItem xmlns:ds="http://schemas.openxmlformats.org/officeDocument/2006/customXml" ds:itemID="{18E83FBB-FCD0-4837-A980-ADF7BDFFE6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 948</vt:lpstr>
      <vt:lpstr>Actividades inversión 948</vt: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2015-09-22T20:03:24Z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