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customXml/itemProps2.xml" ContentType="application/vnd.openxmlformats-officedocument.customXmlProperti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10" windowWidth="15255" windowHeight="5265" activeTab="1"/>
  </bookViews>
  <sheets>
    <sheet name="Contenido Gestantes" sheetId="1" r:id="rId1"/>
    <sheet name="Rtos Gestantes" sheetId="3" r:id="rId2"/>
    <sheet name="Contenido 1 año" sheetId="17" r:id="rId3"/>
    <sheet name="Rtos &gt;1 año" sheetId="8" r:id="rId4"/>
    <sheet name="Contenido &gt;5 años" sheetId="18" r:id="rId5"/>
    <sheet name="Rtos &gt;5 años" sheetId="5" r:id="rId6"/>
  </sheets>
  <externalReferences>
    <externalReference r:id="rId7"/>
    <externalReference r:id="rId8"/>
  </externalReferences>
  <definedNames>
    <definedName name="_xlnm.Print_Area" localSheetId="1">'Rtos Gestantes'!$A$199:$R$231</definedName>
  </definedNames>
  <calcPr calcId="114210"/>
</workbook>
</file>

<file path=xl/calcChain.xml><?xml version="1.0" encoding="utf-8"?>
<calcChain xmlns="http://schemas.openxmlformats.org/spreadsheetml/2006/main">
  <c r="M556" i="5"/>
  <c r="M557"/>
  <c r="M558"/>
  <c r="M559"/>
  <c r="M560"/>
  <c r="M561"/>
  <c r="M555"/>
  <c r="K556"/>
  <c r="K557"/>
  <c r="K558"/>
  <c r="K559"/>
  <c r="K560"/>
  <c r="K561"/>
  <c r="F1177" i="3"/>
  <c r="E1177"/>
  <c r="D1177"/>
  <c r="C1177"/>
  <c r="B1177"/>
  <c r="F1167"/>
  <c r="E1167"/>
  <c r="D1167"/>
  <c r="C1167"/>
  <c r="B1167"/>
  <c r="C1157"/>
  <c r="D1157"/>
  <c r="E1157"/>
  <c r="F1157"/>
  <c r="B1157"/>
  <c r="I422"/>
  <c r="C412"/>
  <c r="D412"/>
  <c r="E412"/>
  <c r="F412"/>
  <c r="G412"/>
  <c r="H412"/>
  <c r="I412"/>
  <c r="J412"/>
  <c r="B412"/>
  <c r="H531" i="8"/>
  <c r="H514"/>
  <c r="Q222" i="5"/>
  <c r="Q217"/>
  <c r="Q210"/>
  <c r="Q208"/>
  <c r="Q205"/>
  <c r="Q203"/>
  <c r="Q200"/>
  <c r="Q197"/>
  <c r="Q193"/>
  <c r="Q191"/>
  <c r="Q187"/>
  <c r="F503" i="8"/>
  <c r="H455"/>
  <c r="H456"/>
  <c r="H454"/>
  <c r="H875" i="3"/>
  <c r="H876"/>
  <c r="H874"/>
  <c r="H865"/>
  <c r="H864"/>
  <c r="H849"/>
  <c r="H850"/>
  <c r="H851"/>
  <c r="H852"/>
  <c r="H853"/>
  <c r="H854"/>
  <c r="H848"/>
  <c r="C482"/>
  <c r="D482"/>
  <c r="E482"/>
  <c r="F482"/>
  <c r="G482"/>
  <c r="H482"/>
  <c r="I482"/>
  <c r="J482"/>
  <c r="B482"/>
  <c r="J506"/>
  <c r="J494"/>
  <c r="G891"/>
  <c r="F891"/>
  <c r="E891"/>
  <c r="D891"/>
  <c r="C891"/>
  <c r="B891"/>
  <c r="H890"/>
  <c r="H889"/>
  <c r="H888"/>
  <c r="H887"/>
  <c r="H886"/>
  <c r="H877"/>
  <c r="G877"/>
  <c r="F877"/>
  <c r="E877"/>
  <c r="D877"/>
  <c r="C877"/>
  <c r="B877"/>
  <c r="G866"/>
  <c r="F866"/>
  <c r="E866"/>
  <c r="D866"/>
  <c r="C866"/>
  <c r="B866"/>
  <c r="G855"/>
  <c r="F855"/>
  <c r="E855"/>
  <c r="D855"/>
  <c r="C855"/>
  <c r="B855"/>
  <c r="L422"/>
  <c r="J402"/>
  <c r="J390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L728" i="5"/>
  <c r="M727"/>
  <c r="L698"/>
  <c r="M697"/>
  <c r="L682"/>
  <c r="M681"/>
  <c r="N652"/>
  <c r="O651"/>
  <c r="L630"/>
  <c r="L613"/>
  <c r="L597"/>
  <c r="J584"/>
  <c r="H584"/>
  <c r="F584"/>
  <c r="D584"/>
  <c r="B584"/>
  <c r="C583"/>
  <c r="C582"/>
  <c r="C581"/>
  <c r="J573"/>
  <c r="H573"/>
  <c r="F573"/>
  <c r="D573"/>
  <c r="B573"/>
  <c r="C572"/>
  <c r="C571"/>
  <c r="L562"/>
  <c r="N544"/>
  <c r="J528"/>
  <c r="K526"/>
  <c r="H528"/>
  <c r="I527"/>
  <c r="F528"/>
  <c r="G526"/>
  <c r="D528"/>
  <c r="E527"/>
  <c r="B528"/>
  <c r="C526"/>
  <c r="N516"/>
  <c r="L500"/>
  <c r="K500"/>
  <c r="N499"/>
  <c r="N498"/>
  <c r="Q212"/>
  <c r="Q211"/>
  <c r="Q209"/>
  <c r="Q207"/>
  <c r="Q206"/>
  <c r="Q204"/>
  <c r="Q202"/>
  <c r="Q201"/>
  <c r="Q199"/>
  <c r="Q198"/>
  <c r="Q196"/>
  <c r="Q195"/>
  <c r="Q194"/>
  <c r="Q225"/>
  <c r="Q224"/>
  <c r="Q223"/>
  <c r="Q221"/>
  <c r="Q219"/>
  <c r="Q218"/>
  <c r="Q216"/>
  <c r="Q215"/>
  <c r="Q214"/>
  <c r="Q213"/>
  <c r="Q192"/>
  <c r="Q190"/>
  <c r="Q189"/>
  <c r="Q188"/>
  <c r="Q186"/>
  <c r="Q185"/>
  <c r="Q184"/>
  <c r="Q183"/>
  <c r="Q182"/>
  <c r="Q181"/>
  <c r="Q180"/>
  <c r="Q179"/>
  <c r="Q178"/>
  <c r="Q177"/>
  <c r="Q176"/>
  <c r="Q175"/>
  <c r="D164"/>
  <c r="D159"/>
  <c r="D158"/>
  <c r="D160"/>
  <c r="O515"/>
  <c r="M593"/>
  <c r="O644"/>
  <c r="M715"/>
  <c r="O640"/>
  <c r="O648"/>
  <c r="M672"/>
  <c r="M718"/>
  <c r="M674"/>
  <c r="M692"/>
  <c r="M714"/>
  <c r="M716"/>
  <c r="M721"/>
  <c r="M717"/>
  <c r="M719"/>
  <c r="M724"/>
  <c r="O642"/>
  <c r="O646"/>
  <c r="O650"/>
  <c r="M678"/>
  <c r="M720"/>
  <c r="M722"/>
  <c r="M726"/>
  <c r="M723"/>
  <c r="M725"/>
  <c r="M694"/>
  <c r="M696"/>
  <c r="M691"/>
  <c r="M693"/>
  <c r="M695"/>
  <c r="M676"/>
  <c r="M680"/>
  <c r="M673"/>
  <c r="M675"/>
  <c r="M677"/>
  <c r="M679"/>
  <c r="O639"/>
  <c r="O641"/>
  <c r="O643"/>
  <c r="O645"/>
  <c r="O647"/>
  <c r="O649"/>
  <c r="M625"/>
  <c r="M627"/>
  <c r="M629"/>
  <c r="M626"/>
  <c r="M628"/>
  <c r="M608"/>
  <c r="M610"/>
  <c r="M612"/>
  <c r="M607"/>
  <c r="M609"/>
  <c r="M611"/>
  <c r="M595"/>
  <c r="M594"/>
  <c r="M596"/>
  <c r="O539"/>
  <c r="O541"/>
  <c r="O543"/>
  <c r="O538"/>
  <c r="O540"/>
  <c r="O542"/>
  <c r="C525"/>
  <c r="C527"/>
  <c r="E526"/>
  <c r="G525"/>
  <c r="G527"/>
  <c r="I525"/>
  <c r="K525"/>
  <c r="K527"/>
  <c r="N500"/>
  <c r="O498"/>
  <c r="O509"/>
  <c r="E525"/>
  <c r="I526"/>
  <c r="O513"/>
  <c r="O511"/>
  <c r="O514"/>
  <c r="O510"/>
  <c r="O512"/>
  <c r="Q220"/>
  <c r="B1067" i="8"/>
  <c r="S1047"/>
  <c r="S1048"/>
  <c r="S1049"/>
  <c r="S1050"/>
  <c r="S1051"/>
  <c r="S1052"/>
  <c r="S1053"/>
  <c r="S1054"/>
  <c r="S1055"/>
  <c r="S1056"/>
  <c r="S1057"/>
  <c r="S1058"/>
  <c r="S1059"/>
  <c r="S1060"/>
  <c r="S1061"/>
  <c r="S1062"/>
  <c r="S1063"/>
  <c r="S1064"/>
  <c r="S1065"/>
  <c r="S1066"/>
  <c r="S1046"/>
  <c r="R1067"/>
  <c r="S999"/>
  <c r="S1000"/>
  <c r="S1001"/>
  <c r="S1002"/>
  <c r="S1003"/>
  <c r="S1004"/>
  <c r="S1005"/>
  <c r="S1006"/>
  <c r="S1007"/>
  <c r="S1008"/>
  <c r="S1009"/>
  <c r="S1010"/>
  <c r="S1011"/>
  <c r="S1012"/>
  <c r="S1013"/>
  <c r="S1014"/>
  <c r="S1015"/>
  <c r="S1016"/>
  <c r="S1017"/>
  <c r="S1018"/>
  <c r="S998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52"/>
  <c r="R973"/>
  <c r="Q817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09"/>
  <c r="R930"/>
  <c r="O499" i="5"/>
  <c r="C457" i="8"/>
  <c r="D457"/>
  <c r="E457"/>
  <c r="F457"/>
  <c r="G457"/>
  <c r="B457"/>
  <c r="H732"/>
  <c r="G734"/>
  <c r="F734"/>
  <c r="E734"/>
  <c r="D734"/>
  <c r="C734"/>
  <c r="B734"/>
  <c r="H733"/>
  <c r="H731"/>
  <c r="H730"/>
  <c r="H729"/>
  <c r="H728"/>
  <c r="H727"/>
  <c r="H726"/>
  <c r="H725"/>
  <c r="H710"/>
  <c r="C711"/>
  <c r="D711"/>
  <c r="E711"/>
  <c r="F711"/>
  <c r="G711"/>
  <c r="B711"/>
  <c r="H703"/>
  <c r="H704"/>
  <c r="H705"/>
  <c r="H706"/>
  <c r="H707"/>
  <c r="H708"/>
  <c r="H709"/>
  <c r="H702"/>
  <c r="H701"/>
  <c r="H700"/>
  <c r="H699"/>
  <c r="H698"/>
  <c r="H697"/>
  <c r="C583"/>
  <c r="D583"/>
  <c r="E583"/>
  <c r="F583"/>
  <c r="G583"/>
  <c r="B583"/>
  <c r="G565"/>
  <c r="F565"/>
  <c r="E565"/>
  <c r="D565"/>
  <c r="C565"/>
  <c r="B565"/>
  <c r="H545"/>
  <c r="H546"/>
  <c r="H547"/>
  <c r="H548"/>
  <c r="H549"/>
  <c r="H544"/>
  <c r="C550"/>
  <c r="D550"/>
  <c r="E550"/>
  <c r="F550"/>
  <c r="G550"/>
  <c r="B550"/>
  <c r="H532"/>
  <c r="H533"/>
  <c r="H534"/>
  <c r="H530"/>
  <c r="C535"/>
  <c r="D535"/>
  <c r="E535"/>
  <c r="F535"/>
  <c r="G535"/>
  <c r="B535"/>
  <c r="H515"/>
  <c r="H516"/>
  <c r="H517"/>
  <c r="H513"/>
  <c r="C518"/>
  <c r="D518"/>
  <c r="E518"/>
  <c r="F518"/>
  <c r="G518"/>
  <c r="B518"/>
  <c r="C488"/>
  <c r="D488"/>
  <c r="E488"/>
  <c r="F488"/>
  <c r="G488"/>
  <c r="B488"/>
  <c r="F475"/>
  <c r="C475"/>
  <c r="D475"/>
  <c r="E475"/>
  <c r="G475"/>
  <c r="B475"/>
  <c r="B503"/>
  <c r="C503"/>
  <c r="D503"/>
  <c r="E503"/>
  <c r="G503"/>
  <c r="H503"/>
  <c r="B685"/>
  <c r="H665"/>
  <c r="H664"/>
  <c r="H663"/>
  <c r="H662"/>
  <c r="H661"/>
  <c r="H660"/>
  <c r="H659"/>
  <c r="G685"/>
  <c r="F685"/>
  <c r="E685"/>
  <c r="D685"/>
  <c r="C685"/>
  <c r="H684"/>
  <c r="H683"/>
  <c r="H682"/>
  <c r="H681"/>
  <c r="H680"/>
  <c r="H679"/>
  <c r="C666"/>
  <c r="D666"/>
  <c r="E666"/>
  <c r="F666"/>
  <c r="G666"/>
  <c r="B666"/>
  <c r="H734"/>
  <c r="H711"/>
  <c r="H666"/>
  <c r="H685"/>
  <c r="C648"/>
  <c r="D648"/>
  <c r="E648"/>
  <c r="F648"/>
  <c r="G648"/>
  <c r="B648"/>
  <c r="H647"/>
  <c r="H646"/>
  <c r="H645"/>
  <c r="H644"/>
  <c r="H643"/>
  <c r="H642"/>
  <c r="H641"/>
  <c r="H640"/>
  <c r="H639"/>
  <c r="H638"/>
  <c r="H637"/>
  <c r="H636"/>
  <c r="H635"/>
  <c r="H634"/>
  <c r="B623"/>
  <c r="F623"/>
  <c r="E623"/>
  <c r="D623"/>
  <c r="C623"/>
  <c r="C605"/>
  <c r="D605"/>
  <c r="E605"/>
  <c r="F605"/>
  <c r="G605"/>
  <c r="H605"/>
  <c r="B605"/>
  <c r="B441"/>
  <c r="C441"/>
  <c r="D441"/>
  <c r="E441"/>
  <c r="F441"/>
  <c r="G428"/>
  <c r="F428"/>
  <c r="G408"/>
  <c r="G409"/>
  <c r="G410"/>
  <c r="G411"/>
  <c r="G412"/>
  <c r="G413"/>
  <c r="G420"/>
  <c r="G424"/>
  <c r="G423"/>
  <c r="G417"/>
  <c r="G414"/>
  <c r="G421"/>
  <c r="G418"/>
  <c r="G422"/>
  <c r="G416"/>
  <c r="G419"/>
  <c r="G415"/>
  <c r="G425"/>
  <c r="G426"/>
  <c r="G427"/>
  <c r="G407"/>
  <c r="F424"/>
  <c r="F407"/>
  <c r="F412"/>
  <c r="F413"/>
  <c r="F423"/>
  <c r="F417"/>
  <c r="F414"/>
  <c r="F421"/>
  <c r="F418"/>
  <c r="F422"/>
  <c r="F410"/>
  <c r="F416"/>
  <c r="F409"/>
  <c r="F419"/>
  <c r="F415"/>
  <c r="F425"/>
  <c r="F411"/>
  <c r="F408"/>
  <c r="F426"/>
  <c r="F427"/>
  <c r="F420"/>
  <c r="H648"/>
  <c r="Q237"/>
  <c r="Q236"/>
  <c r="Q235"/>
  <c r="Q234"/>
  <c r="Q231"/>
  <c r="Q232"/>
  <c r="Q233"/>
  <c r="Q230"/>
  <c r="Q229"/>
  <c r="Q228"/>
  <c r="Q227"/>
  <c r="Q226"/>
  <c r="Q225"/>
  <c r="Q224"/>
  <c r="Q223"/>
  <c r="Q219"/>
  <c r="Q220"/>
  <c r="Q221"/>
  <c r="Q218"/>
  <c r="Q222"/>
  <c r="Q217"/>
  <c r="Q216"/>
  <c r="Q215"/>
  <c r="Q214"/>
  <c r="Q213"/>
  <c r="Q212"/>
  <c r="Q211"/>
  <c r="Q210"/>
  <c r="Q209"/>
  <c r="Q208"/>
  <c r="Q207"/>
  <c r="Q206"/>
  <c r="Q166"/>
  <c r="Q160"/>
  <c r="Q165"/>
  <c r="Q159"/>
  <c r="Q158"/>
  <c r="Q157"/>
  <c r="Q156"/>
  <c r="Q205"/>
  <c r="Q204"/>
  <c r="Q203"/>
  <c r="Q202"/>
  <c r="Q201"/>
  <c r="Q200"/>
  <c r="Q199"/>
  <c r="Q198"/>
  <c r="Q197"/>
  <c r="Q196"/>
  <c r="Q195"/>
  <c r="Q194"/>
  <c r="Q193"/>
  <c r="Q192"/>
  <c r="Q191"/>
  <c r="Q190"/>
  <c r="Q189"/>
  <c r="Q187"/>
  <c r="Q186"/>
  <c r="Q185"/>
  <c r="Q184"/>
  <c r="Q182"/>
  <c r="Q181"/>
  <c r="Q180"/>
  <c r="Q179"/>
  <c r="Q178"/>
  <c r="Q177"/>
  <c r="Q176"/>
  <c r="Q175"/>
  <c r="Q174"/>
  <c r="Q173"/>
  <c r="Q172"/>
  <c r="Q171"/>
  <c r="Q169"/>
  <c r="Q168"/>
  <c r="Q167"/>
  <c r="Q164"/>
  <c r="Q163"/>
  <c r="Q162"/>
  <c r="Q161"/>
  <c r="Q155"/>
  <c r="Q154"/>
  <c r="Q153"/>
  <c r="Q152"/>
  <c r="Q151"/>
  <c r="Q150"/>
  <c r="Q149"/>
  <c r="Q148"/>
  <c r="Q147"/>
  <c r="Q146"/>
  <c r="Q145"/>
  <c r="Q144"/>
  <c r="Q143"/>
  <c r="Q142"/>
  <c r="Q141"/>
  <c r="Q140"/>
  <c r="G1100" i="3"/>
  <c r="G1101"/>
  <c r="G1098"/>
  <c r="G1099"/>
  <c r="G1102"/>
  <c r="G1097"/>
  <c r="C1103"/>
  <c r="D1103"/>
  <c r="E1103"/>
  <c r="F1103"/>
  <c r="B1103"/>
  <c r="C1082"/>
  <c r="D1082"/>
  <c r="E1082"/>
  <c r="F1082"/>
  <c r="B1082"/>
  <c r="G1081"/>
  <c r="G1080"/>
  <c r="G1076"/>
  <c r="G1077"/>
  <c r="G1078"/>
  <c r="G1079"/>
  <c r="G1075"/>
  <c r="G1053"/>
  <c r="G1054"/>
  <c r="G1055"/>
  <c r="G1056"/>
  <c r="G1057"/>
  <c r="G1058"/>
  <c r="G1059"/>
  <c r="G1060"/>
  <c r="G1061"/>
  <c r="G1062"/>
  <c r="G1063"/>
  <c r="G1064"/>
  <c r="G1065"/>
  <c r="G1052"/>
  <c r="C1066"/>
  <c r="D1066"/>
  <c r="E1066"/>
  <c r="F1066"/>
  <c r="B1066"/>
  <c r="G1029"/>
  <c r="G1030"/>
  <c r="G1031"/>
  <c r="G1032"/>
  <c r="G1033"/>
  <c r="G1034"/>
  <c r="G1028"/>
  <c r="C1035"/>
  <c r="D1035"/>
  <c r="E1035"/>
  <c r="F1035"/>
  <c r="B1035"/>
  <c r="G1011"/>
  <c r="G1012"/>
  <c r="G1013"/>
  <c r="G1014"/>
  <c r="G1015"/>
  <c r="G1016"/>
  <c r="G1017"/>
  <c r="G1018"/>
  <c r="G1019"/>
  <c r="G1010"/>
  <c r="Q183" i="8"/>
  <c r="Q170"/>
  <c r="Q188"/>
  <c r="G1082" i="3"/>
  <c r="G1103"/>
  <c r="G1066"/>
  <c r="G1035"/>
  <c r="E773"/>
  <c r="D773"/>
  <c r="C773"/>
  <c r="B773"/>
  <c r="E761"/>
  <c r="E772"/>
  <c r="E774"/>
  <c r="D761"/>
  <c r="D772"/>
  <c r="D774"/>
  <c r="C761"/>
  <c r="C772"/>
  <c r="C774"/>
  <c r="B761"/>
  <c r="B772"/>
  <c r="B774"/>
  <c r="B762"/>
  <c r="D762"/>
  <c r="C762"/>
  <c r="E762"/>
  <c r="Q623"/>
  <c r="Q700"/>
  <c r="Q698"/>
  <c r="Q689"/>
  <c r="Q687"/>
  <c r="Q528"/>
  <c r="Q523"/>
  <c r="Q522"/>
  <c r="Q521"/>
  <c r="Q666"/>
  <c r="Q664"/>
  <c r="Q658"/>
  <c r="Q652"/>
  <c r="Q644"/>
  <c r="Q643"/>
  <c r="Q650"/>
  <c r="I506"/>
  <c r="H506"/>
  <c r="G506"/>
  <c r="F506"/>
  <c r="E506"/>
  <c r="D506"/>
  <c r="C506"/>
  <c r="B506"/>
  <c r="Q624"/>
  <c r="Q625"/>
  <c r="Q717"/>
  <c r="Q716"/>
  <c r="Q715"/>
  <c r="Q714"/>
  <c r="Q713"/>
  <c r="Q712"/>
  <c r="Q711"/>
  <c r="Q710"/>
  <c r="Q709"/>
  <c r="Q708"/>
  <c r="Q707"/>
  <c r="Q706"/>
  <c r="Q705"/>
  <c r="Q704"/>
  <c r="Q703"/>
  <c r="Q702"/>
  <c r="Q701"/>
  <c r="Q699"/>
  <c r="Q694"/>
  <c r="Q693"/>
  <c r="Q692"/>
  <c r="Q691"/>
  <c r="Q690"/>
  <c r="Q688"/>
  <c r="Q686"/>
  <c r="Q685"/>
  <c r="Q684"/>
  <c r="Q683"/>
  <c r="Q682"/>
  <c r="Q681"/>
  <c r="Q680"/>
  <c r="Q679"/>
  <c r="Q678"/>
  <c r="Q677"/>
  <c r="Q676"/>
  <c r="Q675"/>
  <c r="Q674"/>
  <c r="Q673"/>
  <c r="Q672"/>
  <c r="Q671"/>
  <c r="Q670"/>
  <c r="Q669"/>
  <c r="Q668"/>
  <c r="Q667"/>
  <c r="Q665"/>
  <c r="Q663"/>
  <c r="Q662"/>
  <c r="Q661"/>
  <c r="Q660"/>
  <c r="Q659"/>
  <c r="Q657"/>
  <c r="Q656"/>
  <c r="Q655"/>
  <c r="Q654"/>
  <c r="Q653"/>
  <c r="Q649"/>
  <c r="Q648"/>
  <c r="Q647"/>
  <c r="Q646"/>
  <c r="Q645"/>
  <c r="Q642"/>
  <c r="Q641"/>
  <c r="Q640"/>
  <c r="Q639"/>
  <c r="Q638"/>
  <c r="Q637"/>
  <c r="Q636"/>
  <c r="Q635"/>
  <c r="Q634"/>
  <c r="Q633"/>
  <c r="Q632"/>
  <c r="Q631"/>
  <c r="Q630"/>
  <c r="Q629"/>
  <c r="Q628"/>
  <c r="Q627"/>
  <c r="Q626"/>
  <c r="Q613"/>
  <c r="Q607"/>
  <c r="Q604"/>
  <c r="Q618"/>
  <c r="Q617"/>
  <c r="Q616"/>
  <c r="Q615"/>
  <c r="Q614"/>
  <c r="Q612"/>
  <c r="Q611"/>
  <c r="Q610"/>
  <c r="Q609"/>
  <c r="Q608"/>
  <c r="Q603"/>
  <c r="Q602"/>
  <c r="Q601"/>
  <c r="Q600"/>
  <c r="Q599"/>
  <c r="Q598"/>
  <c r="Q562"/>
  <c r="Q567"/>
  <c r="Q566"/>
  <c r="Q565"/>
  <c r="Q564"/>
  <c r="Q563"/>
  <c r="Q597"/>
  <c r="Q596"/>
  <c r="Q595"/>
  <c r="Q594"/>
  <c r="Q593"/>
  <c r="Q591"/>
  <c r="Q590"/>
  <c r="Q589"/>
  <c r="Q588"/>
  <c r="Q587"/>
  <c r="Q585"/>
  <c r="Q584"/>
  <c r="Q583"/>
  <c r="Q582"/>
  <c r="Q581"/>
  <c r="Q580"/>
  <c r="Q579"/>
  <c r="Q578"/>
  <c r="Q577"/>
  <c r="Q576"/>
  <c r="Q575"/>
  <c r="Q574"/>
  <c r="Q573"/>
  <c r="Q572"/>
  <c r="Q571"/>
  <c r="Q570"/>
  <c r="Q569"/>
  <c r="Q561"/>
  <c r="Q592"/>
  <c r="Q586"/>
  <c r="Q568"/>
  <c r="Q558"/>
  <c r="Q557"/>
  <c r="Q556"/>
  <c r="Q555"/>
  <c r="Q554"/>
  <c r="Q552"/>
  <c r="Q551"/>
  <c r="Q550"/>
  <c r="Q549"/>
  <c r="Q548"/>
  <c r="Q546"/>
  <c r="Q545"/>
  <c r="Q544"/>
  <c r="Q543"/>
  <c r="Q542"/>
  <c r="Q540"/>
  <c r="Q539"/>
  <c r="Q538"/>
  <c r="Q537"/>
  <c r="Q536"/>
  <c r="Q535"/>
  <c r="Q534"/>
  <c r="Q533"/>
  <c r="Q532"/>
  <c r="Q531"/>
  <c r="Q530"/>
  <c r="Q529"/>
  <c r="Q524"/>
  <c r="Q525"/>
  <c r="Q526"/>
  <c r="Q527"/>
  <c r="C494"/>
  <c r="D494"/>
  <c r="E494"/>
  <c r="F494"/>
  <c r="G494"/>
  <c r="H494"/>
  <c r="I494"/>
  <c r="B494"/>
  <c r="J422"/>
  <c r="K417"/>
  <c r="H422"/>
  <c r="G422"/>
  <c r="F422"/>
  <c r="E422"/>
  <c r="D422"/>
  <c r="B422"/>
  <c r="C418"/>
  <c r="C449"/>
  <c r="D449"/>
  <c r="E449"/>
  <c r="B449"/>
  <c r="C370"/>
  <c r="D370"/>
  <c r="E370"/>
  <c r="F370"/>
  <c r="G370"/>
  <c r="B370"/>
  <c r="Q547"/>
  <c r="Q553"/>
  <c r="Q541"/>
  <c r="K420"/>
  <c r="K419"/>
  <c r="K418"/>
  <c r="K421"/>
  <c r="C420"/>
  <c r="C419"/>
  <c r="C421"/>
  <c r="C417"/>
  <c r="P925" i="8"/>
  <c r="Q925"/>
  <c r="D909"/>
  <c r="P910"/>
  <c r="Q910"/>
  <c r="P911"/>
  <c r="Q911"/>
  <c r="P912"/>
  <c r="Q912"/>
  <c r="P913"/>
  <c r="Q913"/>
  <c r="P914"/>
  <c r="Q914"/>
  <c r="P915"/>
  <c r="Q915"/>
  <c r="P916"/>
  <c r="Q916"/>
  <c r="P917"/>
  <c r="Q917"/>
  <c r="P918"/>
  <c r="Q918"/>
  <c r="P919"/>
  <c r="Q919"/>
  <c r="P920"/>
  <c r="Q920"/>
  <c r="P921"/>
  <c r="Q921"/>
  <c r="P922"/>
  <c r="Q922"/>
  <c r="P923"/>
  <c r="Q923"/>
  <c r="P924"/>
  <c r="Q924"/>
  <c r="P926"/>
  <c r="Q926"/>
  <c r="P927"/>
  <c r="Q927"/>
  <c r="P928"/>
  <c r="Q928"/>
  <c r="P929"/>
  <c r="Q929"/>
  <c r="Q999"/>
  <c r="Q1000"/>
  <c r="Q1001"/>
  <c r="Q1002"/>
  <c r="Q1003"/>
  <c r="Q1004"/>
  <c r="Q1005"/>
  <c r="Q1006"/>
  <c r="Q1007"/>
  <c r="Q1008"/>
  <c r="Q1009"/>
  <c r="Q1010"/>
  <c r="Q1011"/>
  <c r="Q1012"/>
  <c r="Q1013"/>
  <c r="Q1014"/>
  <c r="Q1015"/>
  <c r="Q1016"/>
  <c r="Q1017"/>
  <c r="Q1018"/>
  <c r="O999"/>
  <c r="O1000"/>
  <c r="O1001"/>
  <c r="O1002"/>
  <c r="O1003"/>
  <c r="O1004"/>
  <c r="O1005"/>
  <c r="O1006"/>
  <c r="O1007"/>
  <c r="O1008"/>
  <c r="O1009"/>
  <c r="O1010"/>
  <c r="O1011"/>
  <c r="O1012"/>
  <c r="O1013"/>
  <c r="O1014"/>
  <c r="O1015"/>
  <c r="O1016"/>
  <c r="O1017"/>
  <c r="O101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P1019"/>
  <c r="B909"/>
  <c r="L880"/>
  <c r="J880"/>
  <c r="H880"/>
  <c r="F880"/>
  <c r="D880"/>
  <c r="B880"/>
  <c r="P838"/>
  <c r="N838"/>
  <c r="L838"/>
  <c r="J838"/>
  <c r="H838"/>
  <c r="F838"/>
  <c r="D838"/>
  <c r="B838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61"/>
  <c r="M860"/>
  <c r="M859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60"/>
  <c r="K859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60"/>
  <c r="I859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61"/>
  <c r="G860"/>
  <c r="G859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60"/>
  <c r="C859"/>
  <c r="Q837"/>
  <c r="Q836"/>
  <c r="Q835"/>
  <c r="Q834"/>
  <c r="Q833"/>
  <c r="Q832"/>
  <c r="Q831"/>
  <c r="Q830"/>
  <c r="Q829"/>
  <c r="Q828"/>
  <c r="Q827"/>
  <c r="Q826"/>
  <c r="Q825"/>
  <c r="Q824"/>
  <c r="Q823"/>
  <c r="Q822"/>
  <c r="Q821"/>
  <c r="Q820"/>
  <c r="Q819"/>
  <c r="Q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37"/>
  <c r="O818"/>
  <c r="O817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18"/>
  <c r="M817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18"/>
  <c r="K817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18"/>
  <c r="I817"/>
  <c r="G837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18"/>
  <c r="G817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18"/>
  <c r="E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17"/>
  <c r="C800" i="3"/>
  <c r="D800"/>
  <c r="E800"/>
  <c r="F800"/>
  <c r="G800"/>
  <c r="H800"/>
  <c r="I800"/>
  <c r="J800"/>
  <c r="K800"/>
  <c r="L800"/>
  <c r="M800"/>
  <c r="N800"/>
  <c r="O800"/>
  <c r="C789"/>
  <c r="D789"/>
  <c r="E789"/>
  <c r="F789"/>
  <c r="G789"/>
  <c r="H789"/>
  <c r="I789"/>
  <c r="J789"/>
  <c r="K789"/>
  <c r="L789"/>
  <c r="M789"/>
  <c r="N789"/>
  <c r="O789"/>
  <c r="B800"/>
  <c r="E98"/>
  <c r="E100"/>
  <c r="G838" i="8"/>
  <c r="J728" i="5"/>
  <c r="K727"/>
  <c r="H728"/>
  <c r="I727"/>
  <c r="F728"/>
  <c r="G726"/>
  <c r="D728"/>
  <c r="E726"/>
  <c r="B728"/>
  <c r="C716"/>
  <c r="J698"/>
  <c r="K697"/>
  <c r="H698"/>
  <c r="I696"/>
  <c r="F698"/>
  <c r="G697"/>
  <c r="D698"/>
  <c r="E696"/>
  <c r="B698"/>
  <c r="C692"/>
  <c r="J682"/>
  <c r="K680"/>
  <c r="H682"/>
  <c r="I680"/>
  <c r="F682"/>
  <c r="G680"/>
  <c r="D682"/>
  <c r="E680"/>
  <c r="B682"/>
  <c r="C674"/>
  <c r="J630"/>
  <c r="H630"/>
  <c r="F630"/>
  <c r="D630"/>
  <c r="B630"/>
  <c r="L652"/>
  <c r="M651"/>
  <c r="J652"/>
  <c r="K650"/>
  <c r="H652"/>
  <c r="I651"/>
  <c r="F652"/>
  <c r="G650"/>
  <c r="D652"/>
  <c r="E640"/>
  <c r="J613"/>
  <c r="H613"/>
  <c r="F613"/>
  <c r="D613"/>
  <c r="B613"/>
  <c r="B597"/>
  <c r="J597"/>
  <c r="H597"/>
  <c r="F597"/>
  <c r="D597"/>
  <c r="L584"/>
  <c r="B562"/>
  <c r="L573"/>
  <c r="J562"/>
  <c r="K555"/>
  <c r="H562"/>
  <c r="F562"/>
  <c r="D562"/>
  <c r="L544"/>
  <c r="J544"/>
  <c r="H544"/>
  <c r="D544"/>
  <c r="L528"/>
  <c r="L514"/>
  <c r="L516"/>
  <c r="J514"/>
  <c r="J516"/>
  <c r="H515"/>
  <c r="H514"/>
  <c r="F515"/>
  <c r="F514"/>
  <c r="D515"/>
  <c r="D514"/>
  <c r="I499"/>
  <c r="I498"/>
  <c r="G500"/>
  <c r="F500"/>
  <c r="C500"/>
  <c r="B500"/>
  <c r="D499"/>
  <c r="D498"/>
  <c r="K495"/>
  <c r="J495"/>
  <c r="L494"/>
  <c r="L493"/>
  <c r="G495"/>
  <c r="F495"/>
  <c r="H494"/>
  <c r="H493"/>
  <c r="D494"/>
  <c r="D493"/>
  <c r="M515"/>
  <c r="K582"/>
  <c r="K583"/>
  <c r="K581"/>
  <c r="K514"/>
  <c r="K572"/>
  <c r="K571"/>
  <c r="M527"/>
  <c r="M525"/>
  <c r="M526"/>
  <c r="E693"/>
  <c r="E697"/>
  <c r="I693"/>
  <c r="I697"/>
  <c r="E715"/>
  <c r="E719"/>
  <c r="E723"/>
  <c r="E727"/>
  <c r="I717"/>
  <c r="I721"/>
  <c r="I726"/>
  <c r="E691"/>
  <c r="E695"/>
  <c r="I691"/>
  <c r="I695"/>
  <c r="E717"/>
  <c r="E721"/>
  <c r="E725"/>
  <c r="I715"/>
  <c r="I719"/>
  <c r="I724"/>
  <c r="I722"/>
  <c r="C697"/>
  <c r="C695"/>
  <c r="C693"/>
  <c r="G692"/>
  <c r="G694"/>
  <c r="G696"/>
  <c r="K692"/>
  <c r="K694"/>
  <c r="K696"/>
  <c r="C727"/>
  <c r="C725"/>
  <c r="C723"/>
  <c r="C721"/>
  <c r="C719"/>
  <c r="C717"/>
  <c r="C715"/>
  <c r="G715"/>
  <c r="G717"/>
  <c r="G719"/>
  <c r="G721"/>
  <c r="G723"/>
  <c r="G725"/>
  <c r="G727"/>
  <c r="K714"/>
  <c r="K716"/>
  <c r="K718"/>
  <c r="K720"/>
  <c r="K722"/>
  <c r="K724"/>
  <c r="K726"/>
  <c r="C691"/>
  <c r="C696"/>
  <c r="C694"/>
  <c r="E692"/>
  <c r="E694"/>
  <c r="G691"/>
  <c r="G693"/>
  <c r="G695"/>
  <c r="I692"/>
  <c r="I694"/>
  <c r="K691"/>
  <c r="K693"/>
  <c r="K695"/>
  <c r="C714"/>
  <c r="C726"/>
  <c r="C724"/>
  <c r="C722"/>
  <c r="C720"/>
  <c r="C718"/>
  <c r="E714"/>
  <c r="E716"/>
  <c r="E718"/>
  <c r="E720"/>
  <c r="E722"/>
  <c r="E724"/>
  <c r="G714"/>
  <c r="G716"/>
  <c r="G718"/>
  <c r="G720"/>
  <c r="G722"/>
  <c r="G724"/>
  <c r="I714"/>
  <c r="I716"/>
  <c r="I718"/>
  <c r="I720"/>
  <c r="I723"/>
  <c r="I725"/>
  <c r="K715"/>
  <c r="K717"/>
  <c r="K719"/>
  <c r="K721"/>
  <c r="K723"/>
  <c r="K725"/>
  <c r="C677"/>
  <c r="G675"/>
  <c r="K673"/>
  <c r="K681"/>
  <c r="C681"/>
  <c r="C673"/>
  <c r="G679"/>
  <c r="K677"/>
  <c r="C679"/>
  <c r="C675"/>
  <c r="G673"/>
  <c r="G677"/>
  <c r="G681"/>
  <c r="K675"/>
  <c r="K679"/>
  <c r="E673"/>
  <c r="E675"/>
  <c r="E677"/>
  <c r="E679"/>
  <c r="E681"/>
  <c r="I673"/>
  <c r="I675"/>
  <c r="I677"/>
  <c r="I679"/>
  <c r="I681"/>
  <c r="C672"/>
  <c r="C680"/>
  <c r="C678"/>
  <c r="C676"/>
  <c r="E672"/>
  <c r="E674"/>
  <c r="E676"/>
  <c r="E678"/>
  <c r="G672"/>
  <c r="G674"/>
  <c r="G676"/>
  <c r="G678"/>
  <c r="I672"/>
  <c r="I674"/>
  <c r="I676"/>
  <c r="I678"/>
  <c r="K672"/>
  <c r="K674"/>
  <c r="K676"/>
  <c r="K678"/>
  <c r="K625"/>
  <c r="I626"/>
  <c r="K627"/>
  <c r="I628"/>
  <c r="K629"/>
  <c r="I625"/>
  <c r="K626"/>
  <c r="I627"/>
  <c r="K628"/>
  <c r="I629"/>
  <c r="G639"/>
  <c r="G643"/>
  <c r="G647"/>
  <c r="G651"/>
  <c r="K641"/>
  <c r="K645"/>
  <c r="K649"/>
  <c r="G641"/>
  <c r="G645"/>
  <c r="G649"/>
  <c r="K639"/>
  <c r="K643"/>
  <c r="K647"/>
  <c r="K651"/>
  <c r="E651"/>
  <c r="E649"/>
  <c r="E647"/>
  <c r="E645"/>
  <c r="E643"/>
  <c r="E641"/>
  <c r="I640"/>
  <c r="I642"/>
  <c r="I644"/>
  <c r="I646"/>
  <c r="I648"/>
  <c r="I650"/>
  <c r="M640"/>
  <c r="M642"/>
  <c r="M644"/>
  <c r="M646"/>
  <c r="M648"/>
  <c r="M650"/>
  <c r="E639"/>
  <c r="E650"/>
  <c r="E648"/>
  <c r="E646"/>
  <c r="E644"/>
  <c r="E642"/>
  <c r="G640"/>
  <c r="G642"/>
  <c r="G644"/>
  <c r="G646"/>
  <c r="G648"/>
  <c r="I639"/>
  <c r="I641"/>
  <c r="I643"/>
  <c r="I645"/>
  <c r="I647"/>
  <c r="I649"/>
  <c r="K640"/>
  <c r="K642"/>
  <c r="K644"/>
  <c r="K646"/>
  <c r="K648"/>
  <c r="M639"/>
  <c r="M641"/>
  <c r="M643"/>
  <c r="M645"/>
  <c r="M647"/>
  <c r="M649"/>
  <c r="I607"/>
  <c r="K608"/>
  <c r="I609"/>
  <c r="K610"/>
  <c r="I611"/>
  <c r="K612"/>
  <c r="K607"/>
  <c r="I608"/>
  <c r="K609"/>
  <c r="I610"/>
  <c r="K611"/>
  <c r="I612"/>
  <c r="I555"/>
  <c r="I559"/>
  <c r="I594"/>
  <c r="I561"/>
  <c r="I557"/>
  <c r="I595"/>
  <c r="M572"/>
  <c r="M582"/>
  <c r="K593"/>
  <c r="K596"/>
  <c r="I556"/>
  <c r="I558"/>
  <c r="I560"/>
  <c r="M571"/>
  <c r="M581"/>
  <c r="M583"/>
  <c r="I593"/>
  <c r="K594"/>
  <c r="K595"/>
  <c r="I596"/>
  <c r="F516"/>
  <c r="H516"/>
  <c r="K538"/>
  <c r="M539"/>
  <c r="K540"/>
  <c r="M541"/>
  <c r="K542"/>
  <c r="F544"/>
  <c r="M538"/>
  <c r="K539"/>
  <c r="M540"/>
  <c r="K541"/>
  <c r="M542"/>
  <c r="K543"/>
  <c r="M543"/>
  <c r="D516"/>
  <c r="D495"/>
  <c r="E494"/>
  <c r="M510"/>
  <c r="M514"/>
  <c r="M512"/>
  <c r="M509"/>
  <c r="M511"/>
  <c r="M513"/>
  <c r="K509"/>
  <c r="K511"/>
  <c r="K513"/>
  <c r="K515"/>
  <c r="K510"/>
  <c r="K512"/>
  <c r="L495"/>
  <c r="M494"/>
  <c r="I500"/>
  <c r="J498"/>
  <c r="D500"/>
  <c r="E498"/>
  <c r="H495"/>
  <c r="I494"/>
  <c r="M149"/>
  <c r="K149"/>
  <c r="I149"/>
  <c r="G149"/>
  <c r="E149"/>
  <c r="C149"/>
  <c r="B149"/>
  <c r="L149"/>
  <c r="J149"/>
  <c r="H149"/>
  <c r="F149"/>
  <c r="D149"/>
  <c r="M147"/>
  <c r="M146"/>
  <c r="M145"/>
  <c r="M144"/>
  <c r="M143"/>
  <c r="M142"/>
  <c r="M141"/>
  <c r="M140"/>
  <c r="M139"/>
  <c r="M138"/>
  <c r="M137"/>
  <c r="M136"/>
  <c r="L147"/>
  <c r="L146"/>
  <c r="L145"/>
  <c r="L144"/>
  <c r="L143"/>
  <c r="L142"/>
  <c r="L141"/>
  <c r="L140"/>
  <c r="L139"/>
  <c r="L138"/>
  <c r="L137"/>
  <c r="L136"/>
  <c r="K147"/>
  <c r="K146"/>
  <c r="K145"/>
  <c r="K144"/>
  <c r="K143"/>
  <c r="K142"/>
  <c r="K141"/>
  <c r="K140"/>
  <c r="K139"/>
  <c r="K138"/>
  <c r="K137"/>
  <c r="K136"/>
  <c r="J147"/>
  <c r="J146"/>
  <c r="J145"/>
  <c r="J144"/>
  <c r="J143"/>
  <c r="J142"/>
  <c r="J141"/>
  <c r="J140"/>
  <c r="J139"/>
  <c r="J138"/>
  <c r="J137"/>
  <c r="J136"/>
  <c r="I147"/>
  <c r="I146"/>
  <c r="I145"/>
  <c r="I144"/>
  <c r="I143"/>
  <c r="I142"/>
  <c r="I141"/>
  <c r="I140"/>
  <c r="I139"/>
  <c r="I138"/>
  <c r="I137"/>
  <c r="I136"/>
  <c r="H147"/>
  <c r="H146"/>
  <c r="H145"/>
  <c r="H144"/>
  <c r="H143"/>
  <c r="H142"/>
  <c r="H141"/>
  <c r="H140"/>
  <c r="H139"/>
  <c r="H138"/>
  <c r="H137"/>
  <c r="H136"/>
  <c r="G147"/>
  <c r="G146"/>
  <c r="G145"/>
  <c r="G144"/>
  <c r="G143"/>
  <c r="G142"/>
  <c r="G141"/>
  <c r="G140"/>
  <c r="G139"/>
  <c r="G138"/>
  <c r="G137"/>
  <c r="G136"/>
  <c r="F147"/>
  <c r="F146"/>
  <c r="F145"/>
  <c r="F144"/>
  <c r="F143"/>
  <c r="F142"/>
  <c r="F141"/>
  <c r="F140"/>
  <c r="F139"/>
  <c r="F138"/>
  <c r="F137"/>
  <c r="F136"/>
  <c r="E147"/>
  <c r="E146"/>
  <c r="E145"/>
  <c r="E144"/>
  <c r="E143"/>
  <c r="E142"/>
  <c r="E141"/>
  <c r="E140"/>
  <c r="E139"/>
  <c r="E138"/>
  <c r="E137"/>
  <c r="E136"/>
  <c r="D147"/>
  <c r="D146"/>
  <c r="D145"/>
  <c r="D144"/>
  <c r="D143"/>
  <c r="D142"/>
  <c r="D141"/>
  <c r="D140"/>
  <c r="D139"/>
  <c r="D138"/>
  <c r="D137"/>
  <c r="D136"/>
  <c r="M135"/>
  <c r="L135"/>
  <c r="K135"/>
  <c r="J135"/>
  <c r="I135"/>
  <c r="H135"/>
  <c r="G135"/>
  <c r="F135"/>
  <c r="E135"/>
  <c r="D135"/>
  <c r="M134"/>
  <c r="L134"/>
  <c r="K134"/>
  <c r="J134"/>
  <c r="I134"/>
  <c r="H134"/>
  <c r="G134"/>
  <c r="F134"/>
  <c r="E134"/>
  <c r="D134"/>
  <c r="M133"/>
  <c r="L133"/>
  <c r="K133"/>
  <c r="J133"/>
  <c r="I133"/>
  <c r="H133"/>
  <c r="G133"/>
  <c r="F133"/>
  <c r="E133"/>
  <c r="D133"/>
  <c r="M132"/>
  <c r="L132"/>
  <c r="K132"/>
  <c r="J132"/>
  <c r="I132"/>
  <c r="H132"/>
  <c r="G132"/>
  <c r="F132"/>
  <c r="E132"/>
  <c r="D132"/>
  <c r="M131"/>
  <c r="L131"/>
  <c r="K131"/>
  <c r="J131"/>
  <c r="I131"/>
  <c r="H131"/>
  <c r="G131"/>
  <c r="F131"/>
  <c r="E131"/>
  <c r="D131"/>
  <c r="M129"/>
  <c r="L129"/>
  <c r="K129"/>
  <c r="J129"/>
  <c r="I129"/>
  <c r="H129"/>
  <c r="G129"/>
  <c r="F129"/>
  <c r="E129"/>
  <c r="D129"/>
  <c r="M128"/>
  <c r="K128"/>
  <c r="I128"/>
  <c r="G128"/>
  <c r="E128"/>
  <c r="C128"/>
  <c r="M130"/>
  <c r="K130"/>
  <c r="I130"/>
  <c r="G130"/>
  <c r="E130"/>
  <c r="L130"/>
  <c r="J130"/>
  <c r="H130"/>
  <c r="F130"/>
  <c r="D130"/>
  <c r="C147"/>
  <c r="C146"/>
  <c r="C145"/>
  <c r="C144"/>
  <c r="C143"/>
  <c r="C142"/>
  <c r="C141"/>
  <c r="B147"/>
  <c r="B146"/>
  <c r="B145"/>
  <c r="B144"/>
  <c r="B143"/>
  <c r="B142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C129"/>
  <c r="B129"/>
  <c r="B130"/>
  <c r="L128"/>
  <c r="J128"/>
  <c r="H128"/>
  <c r="F128"/>
  <c r="D128"/>
  <c r="B128"/>
  <c r="E583"/>
  <c r="E581"/>
  <c r="E582"/>
  <c r="I583"/>
  <c r="I581"/>
  <c r="I582"/>
  <c r="G582"/>
  <c r="G583"/>
  <c r="G581"/>
  <c r="G510"/>
  <c r="G572"/>
  <c r="G571"/>
  <c r="E510"/>
  <c r="E571"/>
  <c r="E572"/>
  <c r="I541"/>
  <c r="I571"/>
  <c r="I572"/>
  <c r="E511"/>
  <c r="I542"/>
  <c r="I513"/>
  <c r="I543"/>
  <c r="I512"/>
  <c r="E509"/>
  <c r="I509"/>
  <c r="I538"/>
  <c r="E513"/>
  <c r="C628"/>
  <c r="C626"/>
  <c r="C629"/>
  <c r="C627"/>
  <c r="C625"/>
  <c r="I539"/>
  <c r="G628"/>
  <c r="G626"/>
  <c r="G629"/>
  <c r="G627"/>
  <c r="G625"/>
  <c r="E629"/>
  <c r="E627"/>
  <c r="E625"/>
  <c r="E628"/>
  <c r="E626"/>
  <c r="G509"/>
  <c r="M493"/>
  <c r="E493"/>
  <c r="I511"/>
  <c r="I514"/>
  <c r="I510"/>
  <c r="E514"/>
  <c r="E512"/>
  <c r="I540"/>
  <c r="C611"/>
  <c r="C609"/>
  <c r="C607"/>
  <c r="C612"/>
  <c r="C610"/>
  <c r="C608"/>
  <c r="G611"/>
  <c r="G609"/>
  <c r="G607"/>
  <c r="G612"/>
  <c r="G610"/>
  <c r="G608"/>
  <c r="G539"/>
  <c r="E612"/>
  <c r="E610"/>
  <c r="E608"/>
  <c r="E611"/>
  <c r="E609"/>
  <c r="E607"/>
  <c r="G513"/>
  <c r="G541"/>
  <c r="E596"/>
  <c r="E593"/>
  <c r="E560"/>
  <c r="E558"/>
  <c r="E556"/>
  <c r="E561"/>
  <c r="E595"/>
  <c r="E594"/>
  <c r="E559"/>
  <c r="E557"/>
  <c r="E555"/>
  <c r="C561"/>
  <c r="C594"/>
  <c r="C559"/>
  <c r="C557"/>
  <c r="C555"/>
  <c r="C596"/>
  <c r="C593"/>
  <c r="C560"/>
  <c r="C558"/>
  <c r="C556"/>
  <c r="C595"/>
  <c r="I515"/>
  <c r="G561"/>
  <c r="G595"/>
  <c r="G594"/>
  <c r="G559"/>
  <c r="G557"/>
  <c r="G555"/>
  <c r="G596"/>
  <c r="G593"/>
  <c r="G560"/>
  <c r="G558"/>
  <c r="G556"/>
  <c r="G514"/>
  <c r="G543"/>
  <c r="G512"/>
  <c r="G515"/>
  <c r="G511"/>
  <c r="G542"/>
  <c r="G540"/>
  <c r="G538"/>
  <c r="E515"/>
  <c r="E542"/>
  <c r="E540"/>
  <c r="E538"/>
  <c r="E541"/>
  <c r="E539"/>
  <c r="E543"/>
  <c r="J499"/>
  <c r="E499"/>
  <c r="I493"/>
  <c r="B148"/>
  <c r="B150"/>
  <c r="F148"/>
  <c r="F150"/>
  <c r="L148"/>
  <c r="L150"/>
  <c r="I148"/>
  <c r="I150"/>
  <c r="M148"/>
  <c r="M150"/>
  <c r="K148"/>
  <c r="K150"/>
  <c r="J148"/>
  <c r="J150"/>
  <c r="H148"/>
  <c r="H150"/>
  <c r="G148"/>
  <c r="G150"/>
  <c r="E148"/>
  <c r="E150"/>
  <c r="D148"/>
  <c r="D150"/>
  <c r="C148"/>
  <c r="C150"/>
  <c r="C119"/>
  <c r="D119"/>
  <c r="E119"/>
  <c r="F119"/>
  <c r="G119"/>
  <c r="H119"/>
  <c r="I119"/>
  <c r="J119"/>
  <c r="K119"/>
  <c r="L119"/>
  <c r="C118"/>
  <c r="D118"/>
  <c r="E118"/>
  <c r="F118"/>
  <c r="G118"/>
  <c r="H118"/>
  <c r="I118"/>
  <c r="J118"/>
  <c r="K118"/>
  <c r="L118"/>
  <c r="B119"/>
  <c r="B118"/>
  <c r="D97"/>
  <c r="L267" i="8"/>
  <c r="J267"/>
  <c r="F267"/>
  <c r="D267"/>
  <c r="B267"/>
  <c r="B402" i="3"/>
  <c r="C402"/>
  <c r="D402"/>
  <c r="E402"/>
  <c r="F402"/>
  <c r="G402"/>
  <c r="H402"/>
  <c r="I402"/>
  <c r="B390"/>
  <c r="C390"/>
  <c r="D390"/>
  <c r="E390"/>
  <c r="F390"/>
  <c r="G390"/>
  <c r="H390"/>
  <c r="I390"/>
  <c r="P909" i="8"/>
  <c r="N929"/>
  <c r="O929"/>
  <c r="N928"/>
  <c r="O928"/>
  <c r="N927"/>
  <c r="O927"/>
  <c r="N926"/>
  <c r="O926"/>
  <c r="N925"/>
  <c r="O925"/>
  <c r="N924"/>
  <c r="O924"/>
  <c r="N923"/>
  <c r="O923"/>
  <c r="N922"/>
  <c r="O922"/>
  <c r="N921"/>
  <c r="O921"/>
  <c r="N920"/>
  <c r="O920"/>
  <c r="N919"/>
  <c r="O919"/>
  <c r="N918"/>
  <c r="O918"/>
  <c r="N917"/>
  <c r="O917"/>
  <c r="N916"/>
  <c r="O916"/>
  <c r="N915"/>
  <c r="O915"/>
  <c r="N914"/>
  <c r="O914"/>
  <c r="N913"/>
  <c r="O913"/>
  <c r="N912"/>
  <c r="O912"/>
  <c r="N911"/>
  <c r="O911"/>
  <c r="N910"/>
  <c r="O910"/>
  <c r="N909"/>
  <c r="L929"/>
  <c r="M929"/>
  <c r="L928"/>
  <c r="M928"/>
  <c r="L927"/>
  <c r="M927"/>
  <c r="L926"/>
  <c r="M926"/>
  <c r="L925"/>
  <c r="M925"/>
  <c r="L924"/>
  <c r="M924"/>
  <c r="L923"/>
  <c r="M923"/>
  <c r="L922"/>
  <c r="M922"/>
  <c r="L921"/>
  <c r="M921"/>
  <c r="L920"/>
  <c r="M920"/>
  <c r="L919"/>
  <c r="M919"/>
  <c r="L918"/>
  <c r="M918"/>
  <c r="L917"/>
  <c r="M917"/>
  <c r="L916"/>
  <c r="M916"/>
  <c r="L915"/>
  <c r="M915"/>
  <c r="L914"/>
  <c r="M914"/>
  <c r="L913"/>
  <c r="M913"/>
  <c r="L912"/>
  <c r="M912"/>
  <c r="L911"/>
  <c r="M911"/>
  <c r="L910"/>
  <c r="M910"/>
  <c r="L909"/>
  <c r="J929"/>
  <c r="K929"/>
  <c r="J928"/>
  <c r="K928"/>
  <c r="J927"/>
  <c r="K927"/>
  <c r="J926"/>
  <c r="K926"/>
  <c r="J925"/>
  <c r="K925"/>
  <c r="J924"/>
  <c r="K924"/>
  <c r="J923"/>
  <c r="K923"/>
  <c r="J922"/>
  <c r="K922"/>
  <c r="J921"/>
  <c r="K921"/>
  <c r="J920"/>
  <c r="K920"/>
  <c r="J919"/>
  <c r="K919"/>
  <c r="J918"/>
  <c r="K918"/>
  <c r="J917"/>
  <c r="K917"/>
  <c r="J916"/>
  <c r="K916"/>
  <c r="J915"/>
  <c r="K915"/>
  <c r="J914"/>
  <c r="K914"/>
  <c r="J913"/>
  <c r="K913"/>
  <c r="J912"/>
  <c r="K912"/>
  <c r="J911"/>
  <c r="K911"/>
  <c r="J910"/>
  <c r="K910"/>
  <c r="J909"/>
  <c r="H929"/>
  <c r="I929"/>
  <c r="H928"/>
  <c r="I928"/>
  <c r="H927"/>
  <c r="I927"/>
  <c r="H926"/>
  <c r="I926"/>
  <c r="H925"/>
  <c r="I925"/>
  <c r="H924"/>
  <c r="I924"/>
  <c r="H923"/>
  <c r="I923"/>
  <c r="H922"/>
  <c r="I922"/>
  <c r="H921"/>
  <c r="I921"/>
  <c r="H920"/>
  <c r="I920"/>
  <c r="H919"/>
  <c r="I919"/>
  <c r="H918"/>
  <c r="I918"/>
  <c r="H917"/>
  <c r="I917"/>
  <c r="H916"/>
  <c r="I916"/>
  <c r="H915"/>
  <c r="I915"/>
  <c r="H914"/>
  <c r="I914"/>
  <c r="H913"/>
  <c r="I913"/>
  <c r="H912"/>
  <c r="I912"/>
  <c r="H911"/>
  <c r="I911"/>
  <c r="H910"/>
  <c r="I910"/>
  <c r="H909"/>
  <c r="F929"/>
  <c r="G929"/>
  <c r="F928"/>
  <c r="G928"/>
  <c r="F927"/>
  <c r="G927"/>
  <c r="F926"/>
  <c r="G926"/>
  <c r="F925"/>
  <c r="G925"/>
  <c r="F924"/>
  <c r="G924"/>
  <c r="F923"/>
  <c r="G923"/>
  <c r="F922"/>
  <c r="G922"/>
  <c r="F921"/>
  <c r="G921"/>
  <c r="F920"/>
  <c r="G920"/>
  <c r="F919"/>
  <c r="G919"/>
  <c r="F918"/>
  <c r="G918"/>
  <c r="F917"/>
  <c r="G917"/>
  <c r="F916"/>
  <c r="G916"/>
  <c r="F915"/>
  <c r="G915"/>
  <c r="F914"/>
  <c r="G914"/>
  <c r="F913"/>
  <c r="G913"/>
  <c r="F912"/>
  <c r="G912"/>
  <c r="F911"/>
  <c r="G911"/>
  <c r="F910"/>
  <c r="G910"/>
  <c r="F909"/>
  <c r="D929"/>
  <c r="E929"/>
  <c r="D928"/>
  <c r="E928"/>
  <c r="D927"/>
  <c r="E927"/>
  <c r="D926"/>
  <c r="E926"/>
  <c r="D925"/>
  <c r="E925"/>
  <c r="D924"/>
  <c r="E924"/>
  <c r="D923"/>
  <c r="E923"/>
  <c r="D922"/>
  <c r="E922"/>
  <c r="D921"/>
  <c r="E921"/>
  <c r="D920"/>
  <c r="E920"/>
  <c r="D919"/>
  <c r="E919"/>
  <c r="D918"/>
  <c r="E918"/>
  <c r="D917"/>
  <c r="E917"/>
  <c r="D916"/>
  <c r="E916"/>
  <c r="D915"/>
  <c r="E915"/>
  <c r="D914"/>
  <c r="E914"/>
  <c r="D913"/>
  <c r="E913"/>
  <c r="D912"/>
  <c r="E912"/>
  <c r="D911"/>
  <c r="E911"/>
  <c r="D910"/>
  <c r="E910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C909"/>
  <c r="Q1047"/>
  <c r="Q1048"/>
  <c r="Q1049"/>
  <c r="Q1050"/>
  <c r="Q1051"/>
  <c r="Q1052"/>
  <c r="Q1053"/>
  <c r="Q1054"/>
  <c r="Q1055"/>
  <c r="Q1056"/>
  <c r="Q1057"/>
  <c r="Q1058"/>
  <c r="Q1059"/>
  <c r="Q1060"/>
  <c r="Q1061"/>
  <c r="Q1062"/>
  <c r="Q1063"/>
  <c r="Q1064"/>
  <c r="Q1065"/>
  <c r="Q1066"/>
  <c r="Q1046"/>
  <c r="O1066"/>
  <c r="O1047"/>
  <c r="O1048"/>
  <c r="O1049"/>
  <c r="O1050"/>
  <c r="O1051"/>
  <c r="O1052"/>
  <c r="O1053"/>
  <c r="O1054"/>
  <c r="O1055"/>
  <c r="O1056"/>
  <c r="O1057"/>
  <c r="O1058"/>
  <c r="O1059"/>
  <c r="O1060"/>
  <c r="O1061"/>
  <c r="O1062"/>
  <c r="O1063"/>
  <c r="O1064"/>
  <c r="O1065"/>
  <c r="O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46"/>
  <c r="E1055"/>
  <c r="E1054"/>
  <c r="E1047"/>
  <c r="E1048"/>
  <c r="E1049"/>
  <c r="E1050"/>
  <c r="E1051"/>
  <c r="E1052"/>
  <c r="E1053"/>
  <c r="E1056"/>
  <c r="E1057"/>
  <c r="E1058"/>
  <c r="E1059"/>
  <c r="E1060"/>
  <c r="E1061"/>
  <c r="E1062"/>
  <c r="E1063"/>
  <c r="E1064"/>
  <c r="E1065"/>
  <c r="E1066"/>
  <c r="E1046"/>
  <c r="D1067"/>
  <c r="C1046"/>
  <c r="P1067"/>
  <c r="N1067"/>
  <c r="L1067"/>
  <c r="J1067"/>
  <c r="H1067"/>
  <c r="F1067"/>
  <c r="Q998"/>
  <c r="P973"/>
  <c r="Q964"/>
  <c r="Q953"/>
  <c r="Q954"/>
  <c r="Q955"/>
  <c r="Q956"/>
  <c r="Q957"/>
  <c r="Q958"/>
  <c r="Q959"/>
  <c r="Q960"/>
  <c r="Q961"/>
  <c r="Q962"/>
  <c r="Q963"/>
  <c r="Q965"/>
  <c r="Q966"/>
  <c r="Q967"/>
  <c r="Q968"/>
  <c r="Q969"/>
  <c r="Q970"/>
  <c r="Q971"/>
  <c r="Q972"/>
  <c r="Q952"/>
  <c r="C929"/>
  <c r="C1066"/>
  <c r="C927"/>
  <c r="C1064"/>
  <c r="C925"/>
  <c r="C1062"/>
  <c r="C923"/>
  <c r="C1060"/>
  <c r="C921"/>
  <c r="C1058"/>
  <c r="C919"/>
  <c r="C1056"/>
  <c r="C917"/>
  <c r="C1054"/>
  <c r="C915"/>
  <c r="C1052"/>
  <c r="C913"/>
  <c r="C1050"/>
  <c r="C911"/>
  <c r="C1048"/>
  <c r="C928"/>
  <c r="C1065"/>
  <c r="C926"/>
  <c r="C1063"/>
  <c r="C924"/>
  <c r="C1061"/>
  <c r="C922"/>
  <c r="C1059"/>
  <c r="C920"/>
  <c r="C1057"/>
  <c r="C918"/>
  <c r="C1055"/>
  <c r="C916"/>
  <c r="C1053"/>
  <c r="C914"/>
  <c r="C1051"/>
  <c r="C912"/>
  <c r="C1049"/>
  <c r="C910"/>
  <c r="C1047"/>
  <c r="D930"/>
  <c r="H930"/>
  <c r="L930"/>
  <c r="P930"/>
  <c r="J930"/>
  <c r="B930"/>
  <c r="E909"/>
  <c r="F930"/>
  <c r="I909"/>
  <c r="M909"/>
  <c r="N930"/>
  <c r="Q909"/>
  <c r="G909"/>
  <c r="K909"/>
  <c r="O909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62"/>
  <c r="L383"/>
  <c r="J383"/>
  <c r="H383"/>
  <c r="F383"/>
  <c r="D383"/>
  <c r="B383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20"/>
  <c r="B341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20"/>
  <c r="P341"/>
  <c r="N341"/>
  <c r="L341"/>
  <c r="J341"/>
  <c r="H341"/>
  <c r="F341"/>
  <c r="D341"/>
  <c r="O275"/>
  <c r="N275"/>
  <c r="M275"/>
  <c r="L275"/>
  <c r="K275"/>
  <c r="J275"/>
  <c r="I275"/>
  <c r="H275"/>
  <c r="G275"/>
  <c r="F275"/>
  <c r="E275"/>
  <c r="D275"/>
  <c r="C275"/>
  <c r="B275"/>
  <c r="C998"/>
  <c r="O998"/>
  <c r="M998"/>
  <c r="K998"/>
  <c r="I998"/>
  <c r="G998"/>
  <c r="E998"/>
  <c r="C999"/>
  <c r="N1019"/>
  <c r="L1019"/>
  <c r="J1019"/>
  <c r="H1019"/>
  <c r="F1019"/>
  <c r="D1019"/>
  <c r="B1019"/>
  <c r="O953"/>
  <c r="O954"/>
  <c r="O955"/>
  <c r="O956"/>
  <c r="O957"/>
  <c r="O958"/>
  <c r="O959"/>
  <c r="O960"/>
  <c r="O961"/>
  <c r="O962"/>
  <c r="O963"/>
  <c r="O964"/>
  <c r="O965"/>
  <c r="O966"/>
  <c r="O967"/>
  <c r="O968"/>
  <c r="O969"/>
  <c r="O970"/>
  <c r="O971"/>
  <c r="O972"/>
  <c r="O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52"/>
  <c r="N973"/>
  <c r="L973"/>
  <c r="J973"/>
  <c r="H973"/>
  <c r="F973"/>
  <c r="D973"/>
  <c r="B973"/>
  <c r="U70"/>
  <c r="V66"/>
  <c r="O745"/>
  <c r="N745"/>
  <c r="M745"/>
  <c r="L745"/>
  <c r="K745"/>
  <c r="J745"/>
  <c r="I745"/>
  <c r="H745"/>
  <c r="G745"/>
  <c r="F745"/>
  <c r="E745"/>
  <c r="D745"/>
  <c r="C745"/>
  <c r="B745"/>
  <c r="J70"/>
  <c r="J72"/>
  <c r="I70"/>
  <c r="I72"/>
  <c r="H70"/>
  <c r="H72"/>
  <c r="G70"/>
  <c r="G72"/>
  <c r="F70"/>
  <c r="F72"/>
  <c r="E70"/>
  <c r="E72"/>
  <c r="D70"/>
  <c r="D72"/>
  <c r="C70"/>
  <c r="C72"/>
  <c r="B70"/>
  <c r="B72"/>
  <c r="M965" i="3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64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21"/>
  <c r="Q922"/>
  <c r="Q923"/>
  <c r="Q924"/>
  <c r="Q925"/>
  <c r="Q926"/>
  <c r="Q927"/>
  <c r="Q928"/>
  <c r="Q929"/>
  <c r="Q930"/>
  <c r="Q931"/>
  <c r="Q932"/>
  <c r="Q933"/>
  <c r="Q934"/>
  <c r="Q935"/>
  <c r="Q936"/>
  <c r="Q937"/>
  <c r="Q938"/>
  <c r="Q939"/>
  <c r="Q940"/>
  <c r="Q941"/>
  <c r="Q921"/>
  <c r="O922"/>
  <c r="O923"/>
  <c r="O924"/>
  <c r="O925"/>
  <c r="O926"/>
  <c r="O927"/>
  <c r="O928"/>
  <c r="O929"/>
  <c r="O930"/>
  <c r="O931"/>
  <c r="O932"/>
  <c r="O933"/>
  <c r="O934"/>
  <c r="O935"/>
  <c r="O936"/>
  <c r="O937"/>
  <c r="O938"/>
  <c r="O939"/>
  <c r="O940"/>
  <c r="O941"/>
  <c r="O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21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21"/>
  <c r="F1020"/>
  <c r="E1020"/>
  <c r="D1020"/>
  <c r="C1020"/>
  <c r="B1020"/>
  <c r="L985"/>
  <c r="J985"/>
  <c r="H985"/>
  <c r="F985"/>
  <c r="D985"/>
  <c r="B985"/>
  <c r="R942"/>
  <c r="P942"/>
  <c r="N942"/>
  <c r="L942"/>
  <c r="J942"/>
  <c r="H942"/>
  <c r="F942"/>
  <c r="D942"/>
  <c r="B942"/>
  <c r="G1020"/>
  <c r="V70" i="8"/>
  <c r="V58"/>
  <c r="V64"/>
  <c r="V52"/>
  <c r="V59"/>
  <c r="V68"/>
  <c r="V67"/>
  <c r="V55"/>
  <c r="V51"/>
  <c r="V54"/>
  <c r="V63"/>
  <c r="V69"/>
  <c r="V57"/>
  <c r="V60"/>
  <c r="V65"/>
  <c r="V62"/>
  <c r="V53"/>
  <c r="V50"/>
  <c r="V61"/>
  <c r="V56"/>
  <c r="G350" i="3"/>
  <c r="F350"/>
  <c r="E350"/>
  <c r="D350"/>
  <c r="C350"/>
  <c r="B350"/>
  <c r="X348"/>
  <c r="X329"/>
  <c r="Y329"/>
  <c r="G332"/>
  <c r="F332"/>
  <c r="E332"/>
  <c r="D332"/>
  <c r="C332"/>
  <c r="B332"/>
  <c r="B304"/>
  <c r="G304"/>
  <c r="F304"/>
  <c r="E304"/>
  <c r="D304"/>
  <c r="C304"/>
  <c r="X303"/>
  <c r="Y299"/>
  <c r="X272"/>
  <c r="Y272"/>
  <c r="X226"/>
  <c r="Y220"/>
  <c r="P272"/>
  <c r="P273"/>
  <c r="O272"/>
  <c r="N272"/>
  <c r="M272"/>
  <c r="L272"/>
  <c r="K272"/>
  <c r="J272"/>
  <c r="I272"/>
  <c r="H272"/>
  <c r="G272"/>
  <c r="G273"/>
  <c r="F272"/>
  <c r="F273"/>
  <c r="E272"/>
  <c r="E273"/>
  <c r="D272"/>
  <c r="D273"/>
  <c r="C272"/>
  <c r="C273"/>
  <c r="B272"/>
  <c r="B273"/>
  <c r="D226"/>
  <c r="D227"/>
  <c r="E226"/>
  <c r="E227"/>
  <c r="F226"/>
  <c r="F227"/>
  <c r="G226"/>
  <c r="G227"/>
  <c r="H226"/>
  <c r="H227"/>
  <c r="I226"/>
  <c r="I227"/>
  <c r="J226"/>
  <c r="J227"/>
  <c r="K226"/>
  <c r="K227"/>
  <c r="L226"/>
  <c r="L227"/>
  <c r="M226"/>
  <c r="M227"/>
  <c r="N226"/>
  <c r="N227"/>
  <c r="O226"/>
  <c r="O227"/>
  <c r="P226"/>
  <c r="P227"/>
  <c r="C226"/>
  <c r="C227"/>
  <c r="B226"/>
  <c r="B227"/>
  <c r="C171"/>
  <c r="C172"/>
  <c r="D171"/>
  <c r="D172"/>
  <c r="E171"/>
  <c r="E172"/>
  <c r="F171"/>
  <c r="F172"/>
  <c r="G171"/>
  <c r="G172"/>
  <c r="H171"/>
  <c r="H172"/>
  <c r="I171"/>
  <c r="I172"/>
  <c r="J171"/>
  <c r="J172"/>
  <c r="K171"/>
  <c r="K172"/>
  <c r="L171"/>
  <c r="L172"/>
  <c r="M171"/>
  <c r="M172"/>
  <c r="N171"/>
  <c r="N172"/>
  <c r="O171"/>
  <c r="O172"/>
  <c r="P171"/>
  <c r="P172"/>
  <c r="B171"/>
  <c r="B172"/>
  <c r="X98"/>
  <c r="Y89"/>
  <c r="P98"/>
  <c r="C98"/>
  <c r="D98"/>
  <c r="E838" i="8"/>
  <c r="G341"/>
  <c r="F98" i="3"/>
  <c r="G98"/>
  <c r="K838" i="8"/>
  <c r="H98" i="3"/>
  <c r="C973" i="8"/>
  <c r="I98" i="3"/>
  <c r="J98"/>
  <c r="G973" i="8"/>
  <c r="K98" i="3"/>
  <c r="I973" i="8"/>
  <c r="L98" i="3"/>
  <c r="K973" i="8"/>
  <c r="M98" i="3"/>
  <c r="M973" i="8"/>
  <c r="N98" i="3"/>
  <c r="O973" i="8"/>
  <c r="O98" i="3"/>
  <c r="B98"/>
  <c r="B789"/>
  <c r="F160" i="5"/>
  <c r="F158"/>
  <c r="D161"/>
  <c r="F161"/>
  <c r="F159"/>
  <c r="J120"/>
  <c r="L120"/>
  <c r="E95"/>
  <c r="E96"/>
  <c r="E97"/>
  <c r="E94"/>
  <c r="D96"/>
  <c r="D94"/>
  <c r="C98"/>
  <c r="B98"/>
  <c r="B100" i="3"/>
  <c r="Q98"/>
  <c r="M880" i="8"/>
  <c r="S1019"/>
  <c r="S973"/>
  <c r="S930"/>
  <c r="S1067"/>
  <c r="Q1067"/>
  <c r="Q973"/>
  <c r="E1067"/>
  <c r="E973"/>
  <c r="Y343" i="3"/>
  <c r="N100"/>
  <c r="I880" i="8"/>
  <c r="L100" i="3"/>
  <c r="E880" i="8"/>
  <c r="J100" i="3"/>
  <c r="Q838" i="8"/>
  <c r="H100" i="3"/>
  <c r="M838" i="8"/>
  <c r="C930"/>
  <c r="F100" i="3"/>
  <c r="I838" i="8"/>
  <c r="O100" i="3"/>
  <c r="K880" i="8"/>
  <c r="M100" i="3"/>
  <c r="G880" i="8"/>
  <c r="K100" i="3"/>
  <c r="C880" i="8"/>
  <c r="I100" i="3"/>
  <c r="O838" i="8"/>
  <c r="C100" i="3"/>
  <c r="C838" i="8"/>
  <c r="M383"/>
  <c r="P100" i="3"/>
  <c r="E341" i="8"/>
  <c r="D100" i="3"/>
  <c r="K341" i="8"/>
  <c r="G100" i="3"/>
  <c r="C341" i="8"/>
  <c r="O1067"/>
  <c r="O1019"/>
  <c r="I383"/>
  <c r="O930"/>
  <c r="K1067"/>
  <c r="E383"/>
  <c r="K930"/>
  <c r="K1019"/>
  <c r="G1067"/>
  <c r="G1019"/>
  <c r="Q341"/>
  <c r="G930"/>
  <c r="C1067"/>
  <c r="M341"/>
  <c r="C1019"/>
  <c r="I341"/>
  <c r="I273" i="3"/>
  <c r="K273"/>
  <c r="M273"/>
  <c r="O273"/>
  <c r="Q1019" i="8"/>
  <c r="Q930"/>
  <c r="K383"/>
  <c r="M930"/>
  <c r="M1019"/>
  <c r="G383"/>
  <c r="M1067"/>
  <c r="I1067"/>
  <c r="I930"/>
  <c r="I1019"/>
  <c r="C383"/>
  <c r="E930"/>
  <c r="O341"/>
  <c r="E1019"/>
  <c r="H273" i="3"/>
  <c r="J273"/>
  <c r="L273"/>
  <c r="N273"/>
  <c r="C942"/>
  <c r="I985"/>
  <c r="E985"/>
  <c r="S942"/>
  <c r="O942"/>
  <c r="K942"/>
  <c r="I942"/>
  <c r="G942"/>
  <c r="M985"/>
  <c r="K985"/>
  <c r="G985"/>
  <c r="C985"/>
  <c r="Q942"/>
  <c r="M942"/>
  <c r="E942"/>
  <c r="Y341"/>
  <c r="Y344"/>
  <c r="Y346"/>
  <c r="Y342"/>
  <c r="Y347"/>
  <c r="Y345"/>
  <c r="Y328"/>
  <c r="Y327"/>
  <c r="Y321"/>
  <c r="Y320"/>
  <c r="Y326"/>
  <c r="Y315"/>
  <c r="Y319"/>
  <c r="Y325"/>
  <c r="Y324"/>
  <c r="Y323"/>
  <c r="Y316"/>
  <c r="Y318"/>
  <c r="Y322"/>
  <c r="Y317"/>
  <c r="Y296"/>
  <c r="Y297"/>
  <c r="Y301"/>
  <c r="Y302"/>
  <c r="Y298"/>
  <c r="Y300"/>
  <c r="Y226"/>
  <c r="Y259"/>
  <c r="Y270"/>
  <c r="Y258"/>
  <c r="Y262"/>
  <c r="Y265"/>
  <c r="Y266"/>
  <c r="Y257"/>
  <c r="Y252"/>
  <c r="Y260"/>
  <c r="Y256"/>
  <c r="Y267"/>
  <c r="Y271"/>
  <c r="Y251"/>
  <c r="Y269"/>
  <c r="Y264"/>
  <c r="Y268"/>
  <c r="Y254"/>
  <c r="Y261"/>
  <c r="Y253"/>
  <c r="Y255"/>
  <c r="Y263"/>
  <c r="Y225"/>
  <c r="Y205"/>
  <c r="Y219"/>
  <c r="Y218"/>
  <c r="Y223"/>
  <c r="Y206"/>
  <c r="Y213"/>
  <c r="Y208"/>
  <c r="Y211"/>
  <c r="Y214"/>
  <c r="Y215"/>
  <c r="Y224"/>
  <c r="Y209"/>
  <c r="Y221"/>
  <c r="Y216"/>
  <c r="Y222"/>
  <c r="Y212"/>
  <c r="Y207"/>
  <c r="Y217"/>
  <c r="Y210"/>
  <c r="Y83"/>
  <c r="Y97"/>
  <c r="Y80"/>
  <c r="Y95"/>
  <c r="Y94"/>
  <c r="Y92"/>
  <c r="Y78"/>
  <c r="Y86"/>
  <c r="Y79"/>
  <c r="Y85"/>
  <c r="Y90"/>
  <c r="Y98"/>
  <c r="Y96"/>
  <c r="Y84"/>
  <c r="Y87"/>
  <c r="Y93"/>
  <c r="Y91"/>
  <c r="Y81"/>
  <c r="Y77"/>
  <c r="Y88"/>
  <c r="Y82"/>
  <c r="E98" i="5"/>
  <c r="F94"/>
  <c r="F96"/>
  <c r="F97"/>
  <c r="D98"/>
  <c r="F98"/>
  <c r="D95"/>
  <c r="F95"/>
  <c r="B109"/>
  <c r="Y348" i="3"/>
  <c r="Y303"/>
  <c r="F120" i="5"/>
  <c r="C87"/>
  <c r="D87"/>
  <c r="E87"/>
  <c r="F87"/>
  <c r="G87"/>
  <c r="C110"/>
  <c r="H87"/>
  <c r="I87"/>
  <c r="J87"/>
  <c r="K87"/>
  <c r="L87"/>
  <c r="B87"/>
  <c r="D120"/>
  <c r="H120"/>
  <c r="B99"/>
  <c r="B100"/>
  <c r="B110"/>
  <c r="B111"/>
  <c r="D110"/>
  <c r="C99"/>
  <c r="C100"/>
  <c r="B120"/>
  <c r="K120"/>
  <c r="I120"/>
  <c r="G120"/>
  <c r="E120"/>
  <c r="C120"/>
  <c r="C109"/>
  <c r="C111"/>
  <c r="D109"/>
  <c r="D111"/>
</calcChain>
</file>

<file path=xl/connections.xml><?xml version="1.0" encoding="utf-8"?>
<connections xmlns="http://schemas.openxmlformats.org/spreadsheetml/2006/main">
  <connection id="1" odcFile="C:\Users\CRISTINA\Documents\Mis archivos de origen de datos\cubos.sispro.gov.co SGD_CUBOS PER - Atenciones en Salud.odc" keepAlive="1" name="cubos.sispro.gov.co SGD_CUBOS PER - Atenciones en Salud" type="5" refreshedVersion="4" background="1">
    <dbPr connection="Provider=MSOLAP.4;Persist Security Info=True;User ID=sispro.local\Ins009;Initial Catalog=SGD_CUBOS;Data Source=cubos.sispro.gov.co;MDX Compatibility=1;Safety Options=2;MDX Missing Member Mode=Error" command="PER - Atenciones en Salud" commandType="1"/>
    <olapPr sendLocale="1" rowDrillCount="1000"/>
  </connection>
</connections>
</file>

<file path=xl/sharedStrings.xml><?xml version="1.0" encoding="utf-8"?>
<sst xmlns="http://schemas.openxmlformats.org/spreadsheetml/2006/main" count="4334" uniqueCount="1427">
  <si>
    <t>Tabla 11. Bogotá D.C . Distribución % de la pertenencia etnica de las madres. Año 2013</t>
  </si>
  <si>
    <t>A.2 Detección de la alteración del embarazo</t>
  </si>
  <si>
    <t>Tabla 22. Bogotá D.C . Distribución anual de las Atenciones Obstétricas solicitadas al 123. Años (2010, 2011, 2012 y 2013)</t>
  </si>
  <si>
    <t>INDICE DE TABLAS</t>
  </si>
  <si>
    <t>Tabla 22. Bogotá D.C. - Distribución anual de las atenciones obstétricas solicitadas al 123. Año 2010 al 2013</t>
  </si>
  <si>
    <t>INDICE DE GRÁFICAS</t>
  </si>
  <si>
    <t>Tabla de contenido Gestantes</t>
  </si>
  <si>
    <t>A. Menores de un año</t>
  </si>
  <si>
    <t>A.1 Localidad de residencia menor de un año</t>
  </si>
  <si>
    <t>Tabla 2. Bogotá D.C - Localidades. Proyecciones de población menor de 1 año. Año 2013</t>
  </si>
  <si>
    <t>Gráfica 1. Bogotá D.C. Proyecciones de población menor de un año entre el 2005 - 2013</t>
  </si>
  <si>
    <t>Total Menores de un año. Btá D.C.</t>
  </si>
  <si>
    <t>Gráfica 2. Bogotá D.C. - Localidades. Distribución % de los menores de un año. Año 2013</t>
  </si>
  <si>
    <t>NO DEFINIDO</t>
  </si>
  <si>
    <t xml:space="preserve">MORBILIDAD ATENDIDA </t>
  </si>
  <si>
    <t>A.1 Atención de Salud - Diagnóstico principal</t>
  </si>
  <si>
    <t>Z010 - Examen de ojos y de la visión</t>
  </si>
  <si>
    <t>Z017 - Examen de laboratorio</t>
  </si>
  <si>
    <t>Z761 - Consulta para la atención y supervisión de la salud del niño</t>
  </si>
  <si>
    <t>Z768 - Persona en contacto con los servicios de salud en otras circunstancias especificados</t>
  </si>
  <si>
    <t>Z20 - Z29 Personas con riesgos potenciales para su salud, relacionados con enfermedades transmisibles</t>
  </si>
  <si>
    <t>Z240 - Necesidad de inmunización contra poliomielitis</t>
  </si>
  <si>
    <t>Z279 - Necesidad de inmunización contra combinaciones no especificadas de enfermedades infecciosas</t>
  </si>
  <si>
    <t>Z246 - Necesidad de inmunización contra hepatitis viral</t>
  </si>
  <si>
    <t>Z30 - Z39 Personas con riesgos potenciales para su salud en circunstancias  relacionados con la reproducción</t>
  </si>
  <si>
    <t>Z370 - Nacido vivo, unico</t>
  </si>
  <si>
    <t>Z380 - Producto unico, nacido en hospital</t>
  </si>
  <si>
    <t>C16 - CIERTAS AFECCIONES ORIGINALES EN EL PERIODO PERINATAL (P00 - P96)</t>
  </si>
  <si>
    <t>P599 - Ictericia neonatal, no especificada</t>
  </si>
  <si>
    <t>P598 - Ictericia neonatal por otras causas especificadas</t>
  </si>
  <si>
    <t>P551 - Incompatibilidad ABO del feto y del recien nacido</t>
  </si>
  <si>
    <t>P550 - Incompatibilidad RH del feto y del recien nacido</t>
  </si>
  <si>
    <t>P219 - Asfixia del nacimiento, no especificada</t>
  </si>
  <si>
    <t>P05 - P08 Transtornos relacionados con la duración de la gestación y el crecimiento fetal</t>
  </si>
  <si>
    <t>P073 - Otros recién nacidos preterminos</t>
  </si>
  <si>
    <t>P050 - Bajo peso para la edad gestacional</t>
  </si>
  <si>
    <t>P071 - Otro peso bajo al nacer</t>
  </si>
  <si>
    <t>P059 - Retardo del crecimiento fetal, no especificado</t>
  </si>
  <si>
    <t>P220 - Sindrome de dificultad respiratorio del recien nacido</t>
  </si>
  <si>
    <t>P229 - Dificultad Respiratoria del recien nacido, no especificada</t>
  </si>
  <si>
    <t>P221 - Taquipnea transitoria del recien nacido</t>
  </si>
  <si>
    <t>P284 - Otras apneas del recien nacido</t>
  </si>
  <si>
    <t>C18 - SINTOMAS, SIGNOS Y HALLAZGOS ANORMALES CLINICOS Y DE LABORATORIO, NO CLASIFICADOS EN OTRA PARTE (R00 - R99)</t>
  </si>
  <si>
    <t>N688 - Otros sintomas y signos generales especificadas</t>
  </si>
  <si>
    <t>N529 - Dolor no especificado</t>
  </si>
  <si>
    <t>N394 - Falta de desarrollo fisiologico normal esperado sin otro especificado</t>
  </si>
  <si>
    <t>R17X - Ictericia, no especificada</t>
  </si>
  <si>
    <t>N11X - Nauseas y vomito</t>
  </si>
  <si>
    <t>R00 - R09 Sintomas y signos que involucran los sistemas circulatorios y respiratorios</t>
  </si>
  <si>
    <t>R011 - Soplo cardiaco, no especificado</t>
  </si>
  <si>
    <t>R010 - Soplos cardiaco, benignos o inocentes</t>
  </si>
  <si>
    <t>R060 - Disnea</t>
  </si>
  <si>
    <t>J20 - J22 Otras Infecciones agudas de la vías respiratorias inferiores</t>
  </si>
  <si>
    <t>J219 - Bronquiolitis aguda, no especificada</t>
  </si>
  <si>
    <t>J22X - Infección aguda no especificada de las vías respiratorias inferiores</t>
  </si>
  <si>
    <t>J209 - Bronquitis aguda, no especificada</t>
  </si>
  <si>
    <t>J09 - J18 Influenza (gripe) y neumonia</t>
  </si>
  <si>
    <t>J13X - Neumonia debido a streptococus Pneumonie</t>
  </si>
  <si>
    <t>J180 - Bronconeumonia, no especificada</t>
  </si>
  <si>
    <t>J129 - Neumonia viral, no especificada</t>
  </si>
  <si>
    <t>C11 - ENFERMEDADES DEL SISTEMA DIGESTIVO (K00 - K93)</t>
  </si>
  <si>
    <t>K20 - K31 Enfermedades del esofago y del duodeno</t>
  </si>
  <si>
    <t>K219 - Enfermedad del reflujo gastroesofagico sin esofagitis</t>
  </si>
  <si>
    <t>K210 - Enfermedad del reflujo gastroesofagico con esofagitis</t>
  </si>
  <si>
    <t>K55 - K63 Otras de las enfermedades de los intestinos</t>
  </si>
  <si>
    <t>K590 - Constipación</t>
  </si>
  <si>
    <t>K591- Diarrea Funcional</t>
  </si>
  <si>
    <t>K40 - K16 Hernia</t>
  </si>
  <si>
    <t>K429 - Hernia umbilical sin obstrucción ni gangrena</t>
  </si>
  <si>
    <t>K409 - Hernia inguinal unilateral o no especificada, sin obstrucción, no gangrena</t>
  </si>
  <si>
    <t>C12 - ENFERMEDADES DE LA PIEL Y DEL TEJIDO SUBCUTANEO (L00 - L99)</t>
  </si>
  <si>
    <t>L20 - L30 Dermatitis - Eczema</t>
  </si>
  <si>
    <t>L209 - Dermatitis atopica, no especificada</t>
  </si>
  <si>
    <t>L22X - Dermatitis de pañal</t>
  </si>
  <si>
    <t>L309 - Dermatitis no especificada</t>
  </si>
  <si>
    <t>L239 - Dermatitis alergica de contacto, de causa no especificada</t>
  </si>
  <si>
    <t>L60 - L75 Transtornos de las faneras</t>
  </si>
  <si>
    <t>L743 - Millaria, no especificada</t>
  </si>
  <si>
    <t>C17 - MALFORMACIONES CONGENITAS, DEFORMIDADES Y ANOMALIAS CROMOSOMICAS (Q00 - Q99)</t>
  </si>
  <si>
    <t>Q65 - Q79 Malformaciones y deformidades congenitas del sistema osteomuscular</t>
  </si>
  <si>
    <t>Q659 - Deformidad congenita de la cadera, no especificada</t>
  </si>
  <si>
    <t>Q658 - Otras deformidades congenitas de la cadera</t>
  </si>
  <si>
    <t>Q750 - Craneosinostosis</t>
  </si>
  <si>
    <t>Q20 - Q28 Malformaciones congenitas del sistema circulatorio</t>
  </si>
  <si>
    <t>Q250 - Conducto arterioso permeable</t>
  </si>
  <si>
    <t>Q211 - Defecto del tabique auricular</t>
  </si>
  <si>
    <t>Q249 - Malformación congenita del corazón, no especificada</t>
  </si>
  <si>
    <t>Q210 - Defecto del tabique ventricular</t>
  </si>
  <si>
    <t>Q60 - Q64 Malformaciones congenitas del sistema urinario</t>
  </si>
  <si>
    <t>Q620 - Hidronefrosis congenita</t>
  </si>
  <si>
    <t>Q623 - Otros defectos onstructivos de la pelvis renal y del ureter</t>
  </si>
  <si>
    <t>Q627 - reflujo vesico - utero - renal congenita</t>
  </si>
  <si>
    <t>Tabla 3. Bogotá D.C. Número de atenciones por grupo, subgrupo y diagnóstico principal en menores de un año. Serie 2009 al 2013</t>
  </si>
  <si>
    <t>B.1 Eventos Inmunoprevenibles</t>
  </si>
  <si>
    <t>B.  Sivigila (Año 2012) - INS</t>
  </si>
  <si>
    <t>Tabla 4. Bogotá D.C. Número de casos de enfermedades inmunoprevenibles en menores de un año notificadas al Sivigila. Año 2012</t>
  </si>
  <si>
    <t>MORTALIDAD EVITABLE - MENOR DE UN AÑO</t>
  </si>
  <si>
    <t>A. Mortalidad Infantil</t>
  </si>
  <si>
    <t>Gráfica 3. Bogotá D.C. Distribución de la tasa de mortalidad infantil, serie histórica 2000 al 2013</t>
  </si>
  <si>
    <t>Tabla 6. Bogotá D.C. - Localidades. Tasa de mortalidad infantil x 1000 N.V, serie histórica desde 2000 al 2013</t>
  </si>
  <si>
    <t>9,64</t>
  </si>
  <si>
    <t>Gráfica 4. Bogotá D.C. - Localidades. Distribución de la Tasa de mortalidad infantil. Año 2013</t>
  </si>
  <si>
    <t>T. x Localidad</t>
  </si>
  <si>
    <t>T. Distrital</t>
  </si>
  <si>
    <t>Tabla 7. Bogotá D.C. - Localidades. Tasa de Mortalidad Infantil X 1000 NV. Año 2013</t>
  </si>
  <si>
    <t>Continuación de la Tabla 6. Tasa de Mortalidad Infantil X 1000 NV serie histórica desde 2000 al 2013</t>
  </si>
  <si>
    <t>Promedio</t>
  </si>
  <si>
    <t>Fuente: Ministerio de Salud y Protección Social. SISPRO. Cubos.sispro.com. Base de Atenciones</t>
  </si>
  <si>
    <t xml:space="preserve">A. 1 Características sociodemográficos de los menores de un año </t>
  </si>
  <si>
    <t>A.1.1 Lugar de residencia del menor de un año</t>
  </si>
  <si>
    <t>A.1.2 Sexo</t>
  </si>
  <si>
    <t>Masculino</t>
  </si>
  <si>
    <t>Femenino</t>
  </si>
  <si>
    <t>45 a 49 años</t>
  </si>
  <si>
    <t>50 a 54 años</t>
  </si>
  <si>
    <t>Sin dato</t>
  </si>
  <si>
    <t>1. Antes</t>
  </si>
  <si>
    <t>2. Durante</t>
  </si>
  <si>
    <t xml:space="preserve">A.2 Características del nacimiento del menor de un año </t>
  </si>
  <si>
    <t>A.2.1 Tipo de parto</t>
  </si>
  <si>
    <t>1. Espontaneo</t>
  </si>
  <si>
    <t>A.2.2 Multiplicidad del parto</t>
  </si>
  <si>
    <t>A.2.3 Tiempo de gestación</t>
  </si>
  <si>
    <t>A.2.4 Peso al Nacer</t>
  </si>
  <si>
    <t>Sexo</t>
  </si>
  <si>
    <t>2. Centro de Salud</t>
  </si>
  <si>
    <t>5. Vía Pública</t>
  </si>
  <si>
    <t>1. Fetales</t>
  </si>
  <si>
    <t>2. No Fetales</t>
  </si>
  <si>
    <t>4. Cuadruple o más</t>
  </si>
  <si>
    <t>1. Pretérmino</t>
  </si>
  <si>
    <t>2. A término</t>
  </si>
  <si>
    <t>3. Ignorado</t>
  </si>
  <si>
    <t>4. Sin Información</t>
  </si>
  <si>
    <t>1. Extra bajo</t>
  </si>
  <si>
    <t>2. Muy bajo</t>
  </si>
  <si>
    <t>3. Bajo</t>
  </si>
  <si>
    <t>4. Deficit</t>
  </si>
  <si>
    <t>5. Normal</t>
  </si>
  <si>
    <t>6. Exceso</t>
  </si>
  <si>
    <t>9. Sin Dato</t>
  </si>
  <si>
    <t xml:space="preserve">A.3 Características sociodemográficos de las madres de los menores de un año </t>
  </si>
  <si>
    <t>A.3.1 Edad de la madre de los menores de un año</t>
  </si>
  <si>
    <t xml:space="preserve">A.3.2 Estado Conyugal de la madre </t>
  </si>
  <si>
    <t xml:space="preserve">A.3.3 Escolaridad de la madre </t>
  </si>
  <si>
    <t>A.3.4 Pertenencia etnica</t>
  </si>
  <si>
    <t>A.4.1 Número de Hijos Nacidos Vivos</t>
  </si>
  <si>
    <t>Nº de hijos</t>
  </si>
  <si>
    <t>Uno</t>
  </si>
  <si>
    <t>Dos</t>
  </si>
  <si>
    <t>Tres</t>
  </si>
  <si>
    <t>Cuatro</t>
  </si>
  <si>
    <t>Cinco</t>
  </si>
  <si>
    <t>Seis</t>
  </si>
  <si>
    <t>Siete</t>
  </si>
  <si>
    <t>Ocho</t>
  </si>
  <si>
    <t>Nueve</t>
  </si>
  <si>
    <t>Diez</t>
  </si>
  <si>
    <t>Once</t>
  </si>
  <si>
    <t>Doce</t>
  </si>
  <si>
    <t>Trece</t>
  </si>
  <si>
    <t>Cero</t>
  </si>
  <si>
    <t xml:space="preserve">A. Atención en salud  - RIPS (2009 al 2013)  </t>
  </si>
  <si>
    <t>A.1.3 Edad del menor</t>
  </si>
  <si>
    <t>Edad Infantil</t>
  </si>
  <si>
    <t>Neonatal Temprana</t>
  </si>
  <si>
    <t>Neonatal Tardía</t>
  </si>
  <si>
    <t>A.1.4 Sitio de defunción</t>
  </si>
  <si>
    <t>A.1.5 Tipo de defunción</t>
  </si>
  <si>
    <t>A.1.7 La muerte ocurrió con relación al parto</t>
  </si>
  <si>
    <t>A.3.5 Regimen de Seguridad Social en Salud</t>
  </si>
  <si>
    <t>A.4 Antecedentes Maternos (periodo Intergenesico - Paridad)</t>
  </si>
  <si>
    <t>A.4.2 Número de Hijos Muertos</t>
  </si>
  <si>
    <t>B. Mortalidad Perinatal</t>
  </si>
  <si>
    <t>B.1 Características sociodemográficas de las muerte perinatales</t>
  </si>
  <si>
    <t>B.1.1 Lugar de residencia</t>
  </si>
  <si>
    <t>T. x localidad</t>
  </si>
  <si>
    <t>14,6</t>
  </si>
  <si>
    <t xml:space="preserve">C. Mortalidad Neonatal </t>
  </si>
  <si>
    <t>6,2</t>
  </si>
  <si>
    <t>4,5</t>
  </si>
  <si>
    <t>1,7</t>
  </si>
  <si>
    <t xml:space="preserve">D. Mortalidad Post - Neonatal </t>
  </si>
  <si>
    <t>Tabla 1. Bogotá D.C - Localidades. Proyecciones de población menor de 1 año entre el 2005 - 2013</t>
  </si>
  <si>
    <t>&gt; 1 año</t>
  </si>
  <si>
    <t>Total &gt; 1 año Bogotá D.C.</t>
  </si>
  <si>
    <t>Tabla 5. Bogotá D.C. Tasa de Mortalidad Infantil X 1000 NV serie histórica desde el 2000 - 2013</t>
  </si>
  <si>
    <t>Tabla 8. Bogotá D.C. - Localidades. Comparativo de la mortalidad infantil entre los años 2000, 2005, 2009 y 2013 de mortalidad infantil</t>
  </si>
  <si>
    <t>Gráfica 5. Bogotá D.C. - Localidades. Bogotá D.C. Comparativo de la mortalidad infantil entre los años 2000, 2005, 2009 y 2013 de mortalidad infantil</t>
  </si>
  <si>
    <t>Tabla 9. Bogotá D.C. Distribución de la mortalidad infantil según sexo. Serie historica entre el 2006 al 2013</t>
  </si>
  <si>
    <t>Tabla 10. Bogotá D.C. Distribución de la mortalidad infantil según la edad infantil. Serie historica desde el año 2008 al 2013</t>
  </si>
  <si>
    <t>Tabla 12. Bogotá D.C. Distribución de la mortalidad infantil según el tipo defunción. Serie historica año 2008 al 2013</t>
  </si>
  <si>
    <t>Tabla 11. Bogotá D.C. Distribución de la mortalidad infantil según el sitio de la defunción. Serie historica desde el año 2008 al 2013</t>
  </si>
  <si>
    <t>A.1.6 Probable Manera de Muerte</t>
  </si>
  <si>
    <t>Tabla 12. Bogotá D.C. Distribución  de la mortalidad infantil según la probable manera de muerte. Serie historica desde el año 2008 al 2013</t>
  </si>
  <si>
    <t>Tabla 13. Bogotá D.C. Distribución de la mortalidad infantil según si la muerte ocurrió con relación al parto. Serie historica año 2008 al 2013</t>
  </si>
  <si>
    <t>Tabla 14. Bogotá D.C. Distribución de la mortalidad infantil según el tipo de parto al nacer. Serie historica desde el año 2008 al 2013</t>
  </si>
  <si>
    <t xml:space="preserve">Tabla 15. Bogotá D.C. Distribución de la mortalidad infantil según la multiplicidad del parto. Serie historica desde el año 2008 al 2013 </t>
  </si>
  <si>
    <t>Tabla 16. Bogotá D.C. Distribución de la mortalidad infantil según el tiempo de gestación que nació. Serie historica desde el año 2008 al 2013</t>
  </si>
  <si>
    <t>Tabla 17. Bogotá D.C. Distribución de la mortalidad infantil según peso al nacer. Serie historica desde el año 2008 al 2013</t>
  </si>
  <si>
    <t>Tabla 18. Bogotá D.C. Distribución de la mortalidad infantil según edad de la madre. Serie histórica desde el año 2006 al 2013</t>
  </si>
  <si>
    <t>Tabla 19. Bogotá D.C. Distribución de la mortalidad infantil según el estado conyugal de la madre. Serie historica desde el año 2008 al 2013</t>
  </si>
  <si>
    <t>Tabla 20. Bogotá D.C . Distribución de la mortalidad infantil según el nivel educativo de las madres. Serie historica desde el año 2008 - 2013</t>
  </si>
  <si>
    <t>Tabla 21. Bogotá D.C . Distribución de la mortalidad infantil según la pertenencia etnica de las madres. Serie historica del año 2008 - 2013</t>
  </si>
  <si>
    <t>Tabla 22. Bogotá D.C . Distribución de la mortalidad infantil según el regimén de seguridad social de las madres. Serie historica desde el año 2008 - 2013</t>
  </si>
  <si>
    <t>Tabla 23. Bogotá D.C . Distribución de la mortalidad infantil según el Nº de hijos nacidos vivos. Serie historica desde el año 2008 - 2013</t>
  </si>
  <si>
    <t>Tabla 24. Bogotá D.C . Distribución de la mortalidad infantil según el Nº de hijos Muertos. Serie historica desde el año 2008 - 2013</t>
  </si>
  <si>
    <t>Tabla 25. Bogotá D.C. - Tasa de Mortalidad Perinatal X 1000 NV. Serie Histórica desde el año 2000 al 2013</t>
  </si>
  <si>
    <t>Gráfica 6. Bogotá D.C. - Comportamiento de los últimos 13 años de la tasa de Mortalidad Perinatal</t>
  </si>
  <si>
    <t>Tabla 26. Bogotá D.C. - Localidades. Tasa de Mortalidad Perinatal serie histórica desde 2000 al 2013</t>
  </si>
  <si>
    <t>Continuación de la Tabla 26 Bogotá D.C. - Localiades. Tasa de Mortalidad Perinatal serie historica desde el año 2000 al 2013</t>
  </si>
  <si>
    <t xml:space="preserve"> Tabla 27.  Tasa de Mortalidad Perinatal por localidad Vs Bogotá D.C. Año 2013</t>
  </si>
  <si>
    <t>Gráfica 7. Bogotá D.C. - Localidades. Tasa de Mortalidad Perinatal por localidad Vs Bogotá D.C. Año 2013</t>
  </si>
  <si>
    <t>Tabla 28. Bogotá D.C. - Localidades. Tasa de Mortalidad Neonatal serie histórica desde 2005 al 2013</t>
  </si>
  <si>
    <t>B.1 Atenciones de salud - RIPS (2009 al 2013)</t>
  </si>
  <si>
    <t>B1.1 Atenciones en salud - Diagnóstico principal</t>
  </si>
  <si>
    <t>B.2 SIVIGILA (AÑO 2012) - INS</t>
  </si>
  <si>
    <t>B.2.1 Eventos Transmisibles</t>
  </si>
  <si>
    <t>B.2.2 Eventos No Transmisibles</t>
  </si>
  <si>
    <t>B.2.1 Transmisibles</t>
  </si>
  <si>
    <t>B.2.2 No Transmisibles</t>
  </si>
  <si>
    <t>C.1.1 Lugar de residencia de los menores de 5 años</t>
  </si>
  <si>
    <t>C.1.2 Edad y sexo</t>
  </si>
  <si>
    <t>C.2 Características de la defunción</t>
  </si>
  <si>
    <t>C.3 Características del nacimiento</t>
  </si>
  <si>
    <t>C.3.3 Peso al nacer según la edad gestación</t>
  </si>
  <si>
    <t xml:space="preserve">C.4 Características sociodemográficas de las madres </t>
  </si>
  <si>
    <t>C.4.2 Estado conyugal</t>
  </si>
  <si>
    <t>D. Mortalidad Evitable en menores de 5 años según la causa de muerte</t>
  </si>
  <si>
    <t>D.1.1 Lugar de residencia de la mortalidad en menores de 5 años por neumonia</t>
  </si>
  <si>
    <t>D.2.1 Lugar de residencia de la mortalidad en menores de 5 años por IRA</t>
  </si>
  <si>
    <t>Tabla 1. Bogotá D.C. Población 2005 - 2015, población total por sexo</t>
  </si>
  <si>
    <t>Tabla 2. Bogotá D.C. - Población General Vs Población Étnica en el 2005, 2010 y 2015</t>
  </si>
  <si>
    <t>Tabla 3. Bogotá D.C. Población de niños y niñas menores de 5 años Vs Población general. Años 2005, 2010 y 2015</t>
  </si>
  <si>
    <t>Tabla 4. Bogotá D.C.Menores de 5 años según localidad de residencia localidad de residencia. Serie hístorica entre el año 2008 al 2013</t>
  </si>
  <si>
    <t xml:space="preserve">Tabla 5. Bogotá D.C. Población menor 5 años estimada según la pertenencia etnica. Año 2013 </t>
  </si>
  <si>
    <t>Tabla 6. Bogotá D.C. Número de atenciones por grupo, subgrupo y diagnóstico principal en menores de 5 años. Serie historica 2009 al 2013</t>
  </si>
  <si>
    <t>Tabla 7. Bogotá D.C. - Localidades. Casos y Tasa por 100.000 hab de enfermedades transmibles en menores de 5 años, notificados al SIVIGILA. En el año 2012</t>
  </si>
  <si>
    <t>Tabla 8. Bogotá D.C. - Localidades. Casos y Tasa por 100.000 hab de enfermedades no transmisibles en menores de 5 años notificadas al SIVIGILA en el año 2012</t>
  </si>
  <si>
    <t>Tabla 9. Bogotá D.C. Tasa por 100.000 hab de mortalidad infantil en menores de 5 años. Series historica entre los años 2000 al 2013.</t>
  </si>
  <si>
    <t>Tabla 10. Bogotá D.C. - Localidades. Tasa por 100.000 hab de mortalidad infantil en menor de 5 años. Serie historica desde el año 2000 al 2013.</t>
  </si>
  <si>
    <t>Tabla 11. Bogotá D.C. Casos de mortalidad infantil en menores de 5 años, según edad y sexo. Serie historica desde el año 2008 al 2013.</t>
  </si>
  <si>
    <t>Tabla 13. Bogotá D.C. Casos de mortalidad infantil en menores de 5 años, según nivel educativo. Serie historica año 20008 al 2013</t>
  </si>
  <si>
    <t>Tabla 12. Bogotá D.C. Casos de mortalidad infantil en menores de 5 años, según la pertenencia etnica. Serie historica desde el año 2008 al 2013</t>
  </si>
  <si>
    <t>Tabla 14. Bogotá D.C. Casos de mortalidad infantil en menores de 5 años, según el regimén de afiliación. Serie historica desde el año 2008 al 2013</t>
  </si>
  <si>
    <t>Tabla 16. Bogotá D.C. Casos de mortalidad infantil en menores de 5 años según el tipo de defunción. Serie historica desde el año 2008 al 2013</t>
  </si>
  <si>
    <t>Tabla 15. Bogotá D.C. Casos de mortalidad infantil en menores de 5 añossegún el sitio de defunción. Serie historica desde el año 2008 al 2013</t>
  </si>
  <si>
    <t>Tabla 17. Bogotá D.C. Casos de mortalidad infantil en menores en 5 años según la manera de muerte. Serie historica desde el año 2008 al 2013</t>
  </si>
  <si>
    <t>Tabla 18. Bogotá D.C. Casos de la mortalidad infantil en menores de 5 años,  según la muerte ocurrió con relación al parto. Serie historica desde el año 2008 al 2013</t>
  </si>
  <si>
    <t>Tabla 19. Bogotá D.C. Casos de mortalidad infantil en menores de 5 años, según la multiplicidad del parto. Serie historica desde el año 2008 al 2013</t>
  </si>
  <si>
    <t>Tabla 20. Bogotá D.C. Casos de mortalidad infantil en menores de 5 años, según el tipo de parto. Serie historica desde el año 2008 al 2013</t>
  </si>
  <si>
    <t>Tabla 21. Bogotá D.C. Casos de mortalidad infantil en menores de 5 años, según el peso al nacer y la edad gestacional. Serie historica desde el año 2008 al 2013</t>
  </si>
  <si>
    <t>Tabla 22. Bogotá D.C. Casos de mortalidad infantil en menores de 5 años, según la edad de la madre. Serie historica desde el año 2008 al 2013</t>
  </si>
  <si>
    <t>Tabla 23. Bogotá D.C. Casos de mortalidad infantil en menores de 5 años según el estado conyugal de la madre. Serie historica desde el año 2008 al 2013</t>
  </si>
  <si>
    <t>Tabla 24. Bogotá D.C. Casos de mortalidad infantil en menores de 5 años según la escolaridad de la madre. Serie historica desde el año 2008 al 2013</t>
  </si>
  <si>
    <t>Tabla 25. Bogotá D.C.Tasa por 100.000 hab de mortalidad infantil en menores de 5 años por neumonia. Serie historica desde el año 2008 al 2013</t>
  </si>
  <si>
    <t>Tabla 26. Bogotá D.C. - Localidades. Tasa por 100.000 hab de mortalidad infantil en menores de 5 años por Neumonia. Serie historica desde el año 2000 al 2013</t>
  </si>
  <si>
    <t>Tabla 27. Bogotá D.C. - Localidades. Tasa por 100.000 hab de mortalidad infantil en menores de 5 años por Neumonia. Año 2013</t>
  </si>
  <si>
    <t>Tabla 28. Bogotá D.C.  Tasa de mortalidad infantil en menores de 5 años por IRA. Serie historica desde el año 2000 al 2013</t>
  </si>
  <si>
    <t>Tabla 29. Bogotá D.C. - Localidades. Tasa por 100.000 hab de la mortalidad infantil en menores de 5 años por IRA. Serie historica desde el año 2000 al 2013</t>
  </si>
  <si>
    <t>Tabla 30. Bogotá D.C. - Localidades. Tasa por 100.000 hab de la mortalidad infantil en menores de 5 años por IRA. Año 2013</t>
  </si>
  <si>
    <t>Tabla 31. Bogotá D.C. - Tasa por 100.000 hab de la mortalidad infantil en menores de 5 años por EDA. Serie historica desde el año 2000 al 2013</t>
  </si>
  <si>
    <t>Tabla 32. Bogotá D.C. - Localidades. Tasa por 100.000 hab de la mortalidad infantil en menores de 5 años por EDA. Serie historica desde el año 2000 al 2013</t>
  </si>
  <si>
    <t>Tabla 33. Bogotá D.C. - Localidades. Tasa por 100.000 hab de la mortalidad infantil en menores de 5 años por DNT. Serie historica desde el año 2000 al 2013</t>
  </si>
  <si>
    <t>Tabla 34. Bogotá D.C. - Localidades. Tasa por 100.000 hab de la mortalidad infantil en menores de 5 años por DNT. Serie historica desde el año 2008 al 2013</t>
  </si>
  <si>
    <t>Tabla 2. Bogotá D.C - Localidades. Nacimientos año 2013</t>
  </si>
  <si>
    <t>Gráfica 1. Bogotá D.C - Localidades. Distribución % de los nacimientos año 2013</t>
  </si>
  <si>
    <t>Gráfica 2. Bogotá D.C - Nacimientos, serie historica desde el año 1999 al 2013</t>
  </si>
  <si>
    <t>Gráfica 3. Bogotá D.C. Distribución % de los nacimientos de Bogotá D.C años 2008 al 2013</t>
  </si>
  <si>
    <t xml:space="preserve">Nº de nacimientos  </t>
  </si>
  <si>
    <t>Tabla 5. Bogotá D.C - Localidades. Distribución de madre adolescente (10 a 14 años). Año 2013</t>
  </si>
  <si>
    <t>Gráfica 4. Bogotá D.C - Localidad. Distribución % de los nacimientos en madres de 10 a 14 años. Año 2013</t>
  </si>
  <si>
    <t>Tabla 7. Bogotá D.C - Localidades. Distribución de madre adolescente (15 a 19 años). Año 2013</t>
  </si>
  <si>
    <t>Gráfica 5. Bogotá D.C. - Localidad. Distribución % de los nacimientos en madres de 15 a 19 años. Año 2013</t>
  </si>
  <si>
    <t>Promedio 13 años</t>
  </si>
  <si>
    <t>Espontáneo</t>
  </si>
  <si>
    <t>Cesarea</t>
  </si>
  <si>
    <t>Instrumentado</t>
  </si>
  <si>
    <t>Ignorado</t>
  </si>
  <si>
    <t>A. Características Sociodemográficas de las madres al momento del parto</t>
  </si>
  <si>
    <t>A.1.2 Edad de la Madre</t>
  </si>
  <si>
    <t>A.1.1 Lugar de residencia de la madre</t>
  </si>
  <si>
    <t>A.1.3 Estado Conyugal de la madre</t>
  </si>
  <si>
    <t>A.1.4 Escolaridad de la madre</t>
  </si>
  <si>
    <t>A.1.5 Pertenencia Etnica de la madre</t>
  </si>
  <si>
    <t>A.1.6 Aseguramiento</t>
  </si>
  <si>
    <t>A.2 Características del parto</t>
  </si>
  <si>
    <t xml:space="preserve">A.2.1 Sitio </t>
  </si>
  <si>
    <t>A.3 Características de los nacidos</t>
  </si>
  <si>
    <t>A.3.1 Semanas de gestación al nacer</t>
  </si>
  <si>
    <t>A.3.2 Peso al nacer</t>
  </si>
  <si>
    <t>A.3.3 Talla al nacer</t>
  </si>
  <si>
    <t>A.1 Características de la defunción materna</t>
  </si>
  <si>
    <t>A.1.1 Razón de mortalidad materna</t>
  </si>
  <si>
    <t xml:space="preserve">A.1.2 Sitio </t>
  </si>
  <si>
    <t>A.1.3 Tipo</t>
  </si>
  <si>
    <t>A.1.4 Probable manera de muerte</t>
  </si>
  <si>
    <t>A.1.5 La muerte ocurrió con relación al parto</t>
  </si>
  <si>
    <t>A.2 Características sociodemográficas de las madres al momento de la muerte</t>
  </si>
  <si>
    <t>A.2.1 Lugar de residencia de la madre</t>
  </si>
  <si>
    <t>A.2.1 Edad de la madre</t>
  </si>
  <si>
    <t>A.2.3 Estado conyugal</t>
  </si>
  <si>
    <t>A.2.2 Estado conyugal</t>
  </si>
  <si>
    <t>A.2.3 Escolaridad</t>
  </si>
  <si>
    <t>A.2.4 Pertenencia Etnica</t>
  </si>
  <si>
    <t>A.2.5 Aseguramiento</t>
  </si>
  <si>
    <t>A.2.7 Ocupación</t>
  </si>
  <si>
    <t>A.3 Antecedentes maternos (periodo intergenésico - paridad)</t>
  </si>
  <si>
    <t>A.3.1 Nº de hijos vivos</t>
  </si>
  <si>
    <t>A.3.2 Nº de hijos muertos</t>
  </si>
  <si>
    <t>A.3.3 Estaba embarazada</t>
  </si>
  <si>
    <t>A.3.4 Estuvo embarazada en los ultimos 6 semanas</t>
  </si>
  <si>
    <t>A.3.5 Estuvo embarazada en los ultimos 12 meses</t>
  </si>
  <si>
    <t>A.1 Características Sociodemográficas de las madres al momento del parto</t>
  </si>
  <si>
    <t xml:space="preserve">A.2.2 Atención </t>
  </si>
  <si>
    <t xml:space="preserve">A.2.3 Tipo </t>
  </si>
  <si>
    <t>A.2.4 Control prenatal</t>
  </si>
  <si>
    <t>A.2.6 Ocupación</t>
  </si>
  <si>
    <t xml:space="preserve">A.2 Características de los partos </t>
  </si>
  <si>
    <t>A.2.1 Sitio del parto</t>
  </si>
  <si>
    <t>A.2.2 Atención del parto</t>
  </si>
  <si>
    <t>A.2.3 Tipo</t>
  </si>
  <si>
    <t>A.2.4 Control Prenatal</t>
  </si>
  <si>
    <t xml:space="preserve">A.3 Características de los nacidos </t>
  </si>
  <si>
    <t>A.3.1 Semanas de Gestación</t>
  </si>
  <si>
    <t>A.3.2 Peso al Nacer</t>
  </si>
  <si>
    <t>A.3.3 Talla al Nacer</t>
  </si>
  <si>
    <t>A.1.2 Sitio de defunción</t>
  </si>
  <si>
    <t>Certificado de defunción- Bases de datos DANE - Sistema de Estadísticas Vitales</t>
  </si>
  <si>
    <t>A.1.3 Tipo de defunción</t>
  </si>
  <si>
    <t>A.1.4 Probable Manera de Muerte</t>
  </si>
  <si>
    <t>A.2.1 Lugar de residencia de la materna</t>
  </si>
  <si>
    <t>A.2.2 Edad de la Madre</t>
  </si>
  <si>
    <t>A.2.4 Escolaridad de la madre</t>
  </si>
  <si>
    <t>A.2.5 Pertenencia Etnica</t>
  </si>
  <si>
    <t>A.2.6 Aseguramiento</t>
  </si>
  <si>
    <t>A72</t>
  </si>
  <si>
    <t>A73</t>
  </si>
  <si>
    <t>A74</t>
  </si>
  <si>
    <t>A157</t>
  </si>
  <si>
    <t>A200</t>
  </si>
  <si>
    <t>A246</t>
  </si>
  <si>
    <t>A292</t>
  </si>
  <si>
    <t>A311</t>
  </si>
  <si>
    <t>A338</t>
  </si>
  <si>
    <t>A360</t>
  </si>
  <si>
    <t>A383</t>
  </si>
  <si>
    <t>A384</t>
  </si>
  <si>
    <t>A393</t>
  </si>
  <si>
    <t>A405</t>
  </si>
  <si>
    <t>A415</t>
  </si>
  <si>
    <t>A473</t>
  </si>
  <si>
    <t>A474</t>
  </si>
  <si>
    <t>A499</t>
  </si>
  <si>
    <t>A517</t>
  </si>
  <si>
    <t>A518</t>
  </si>
  <si>
    <t>A519</t>
  </si>
  <si>
    <t>A746</t>
  </si>
  <si>
    <t>A783</t>
  </si>
  <si>
    <t>A784</t>
  </si>
  <si>
    <t>A785</t>
  </si>
  <si>
    <t>A847</t>
  </si>
  <si>
    <t>A863</t>
  </si>
  <si>
    <t>A885</t>
  </si>
  <si>
    <t>A873</t>
  </si>
  <si>
    <t>A918</t>
  </si>
  <si>
    <t>A919</t>
  </si>
  <si>
    <t>A1009</t>
  </si>
  <si>
    <t>A1027</t>
  </si>
  <si>
    <t>A1051</t>
  </si>
  <si>
    <t>A1096</t>
  </si>
  <si>
    <t>A1110</t>
  </si>
  <si>
    <t>Tabla 1. Bogotá D.C - Localidades. Nacimientos entre el año 1999 al 2013</t>
  </si>
  <si>
    <t>Tabla 3. Bogotá D.C. Edad quinquenal de la madre al momento del parto. Serie histórica entre el año 1999 al 2013</t>
  </si>
  <si>
    <t>Tabla 4. Bogotá D.C - Localidades. Distribución de madre adolescente (10 a 14 años). Serie histórica entre el año 1999 al 2013</t>
  </si>
  <si>
    <t>Tabla 6. Bogotá D.C - Localidades. Distribución de madre adolescente (15 a 19 años). Serie histórica entre el año 1999 al 2013</t>
  </si>
  <si>
    <t>Tabla 8. Bogotá D.C . Distribución del Estado Conyugal de las madres. Serie histórica desde el año 2008 al 2013</t>
  </si>
  <si>
    <t>Tabla 9. Bogotá D.C . Distribución del nivel educativo de las madres. Serie histórica desde el año 2008 al 2013</t>
  </si>
  <si>
    <t>Tabla 10. Bogotá D.C . Distribución de la pertenencia etnica de las madres. Serie histórica desde el año 2008 al 2013</t>
  </si>
  <si>
    <t>Tabla 11. Bogotá D.C. Distribución del regimén de aseguramiento de las madres. Serie histórica desde el año 2008 al 2013</t>
  </si>
  <si>
    <t>Tabla 15. Bogotá D.C . Distribución del control prenatal. Serie histórica desde el año 2005 al 2013</t>
  </si>
  <si>
    <t>Tabla 16. Bogotá D.C . - Localidades. Distribución del control prenatal. Año 2011</t>
  </si>
  <si>
    <t>Tabla 17. Bogotá D.C . Distribución de la semana gestacional en la que nacio el recién nacido. Serie histórica desde el año 2005 al 2013</t>
  </si>
  <si>
    <t>Tabla 18. Bogotá D.C . Distribución de Peso al Nacer. Serie histórica desde el año 2005 al 2013</t>
  </si>
  <si>
    <t>Tabla 19. Bogotá D.C . Distribución de Talla al Nacer. Serie histórica desde el año 2005 al 2013</t>
  </si>
  <si>
    <t>Tabla 20. Bogotá D.C. Distribución de la finalidad de la atención del parto. Serie histórica desde el año 2009 al 2013</t>
  </si>
  <si>
    <t>Tabla 21. Bogotá D.C. Distribución de la finalidad de la atención en detección de alteración del embarazo. Serie histórica desde el año 2009 al 2013.</t>
  </si>
  <si>
    <t>Tabla 23. Bogotá D.C . Distribución por grupo de edad de las Atenciones Obstétricas solicitadas al 123. Años (2010, 2011, 2012 y 2013)</t>
  </si>
  <si>
    <t>Tabla 24. Bogotá D.C . Distribución por Diagnóstico de las Atenciones Obstétricas solicitadas al 123. Años (2010, 2011, 2012 y 2013)</t>
  </si>
  <si>
    <t>Tabla 25. Bogotá D.C. Razón de mortalidad materna X 100000 NV. Serie histórica desde el año 2000 al 2013 (SDS)</t>
  </si>
  <si>
    <t>Tabla 26. Bogotá D.C. Razón de mortalidad materna X 100000 NV. Serie histórica desde el año 2000 al 2013 (DANE)</t>
  </si>
  <si>
    <t>Tabla 27. Bogotá D.C. Distribución de la mortalidad materna según el sitio de la defunción. Serie historica desde el año 2008 al 2013</t>
  </si>
  <si>
    <t>Tabla 28. Bogotá D.C. Distribución de la mortalidad materna según el tipo defunción. Serie historica año 2008 al 2013</t>
  </si>
  <si>
    <t>Tabla 29. Bogotá D.C. Distribución  de la mortalidad materna según la probable manera de muerte. Serie historica desde el año 2008 al 2013</t>
  </si>
  <si>
    <t>Fuente: DANE-Secretaría Distrital de Planeción SDP : Convenio específico de cooperación técnica No 096-2007</t>
  </si>
  <si>
    <t>Pob. Total Hombres</t>
  </si>
  <si>
    <t>Pob. Total Bogotá</t>
  </si>
  <si>
    <t>Pob. Total Infancia H</t>
  </si>
  <si>
    <t>Pob. Total Infancia M</t>
  </si>
  <si>
    <t>Pob. Total Mujeres</t>
  </si>
  <si>
    <t>Pob. Total Infancia</t>
  </si>
  <si>
    <t>% Infancia</t>
  </si>
  <si>
    <t>Casos</t>
  </si>
  <si>
    <t>Razón</t>
  </si>
  <si>
    <t>Nacidos</t>
  </si>
  <si>
    <t xml:space="preserve">10 a 14 </t>
  </si>
  <si>
    <t xml:space="preserve">15 a 19 </t>
  </si>
  <si>
    <t xml:space="preserve">20 a 24 </t>
  </si>
  <si>
    <t xml:space="preserve">25 a 29 </t>
  </si>
  <si>
    <t xml:space="preserve">30 a 34 </t>
  </si>
  <si>
    <t xml:space="preserve">35 a 39 </t>
  </si>
  <si>
    <t xml:space="preserve">40 a 44 </t>
  </si>
  <si>
    <t xml:space="preserve">45 a 49 </t>
  </si>
  <si>
    <t xml:space="preserve">50 a 54 </t>
  </si>
  <si>
    <t>Sin Dato</t>
  </si>
  <si>
    <t>Total</t>
  </si>
  <si>
    <t>Indígena</t>
  </si>
  <si>
    <t>Palenquero de San Basilio</t>
  </si>
  <si>
    <t>%</t>
  </si>
  <si>
    <t>Indigenas</t>
  </si>
  <si>
    <t>Negras o Afroco</t>
  </si>
  <si>
    <t>Comun Raizal</t>
  </si>
  <si>
    <t>Rom o Gitano</t>
  </si>
  <si>
    <t>Total Pobl Etnica</t>
  </si>
  <si>
    <t>Incremento</t>
  </si>
  <si>
    <t>% incremento</t>
  </si>
  <si>
    <t>Gráfica 1. Porcentaje de niños y niñas (1 a 5 años) que viven en Bogotá de 2005, 2010 y 2015</t>
  </si>
  <si>
    <t>% Etnico</t>
  </si>
  <si>
    <t>Indígenas</t>
  </si>
  <si>
    <t>Raizal</t>
  </si>
  <si>
    <t>Ciudad Bolivar</t>
  </si>
  <si>
    <t>Suba</t>
  </si>
  <si>
    <t>Bosa</t>
  </si>
  <si>
    <t>Kennedy</t>
  </si>
  <si>
    <t>Barrios Unidos</t>
  </si>
  <si>
    <t>Puente Aranda</t>
  </si>
  <si>
    <t>Teusaquillo</t>
  </si>
  <si>
    <t>Chapinero</t>
  </si>
  <si>
    <t>Usme</t>
  </si>
  <si>
    <t>Mártires</t>
  </si>
  <si>
    <t>Candelaria</t>
  </si>
  <si>
    <t>Fontibón</t>
  </si>
  <si>
    <t>Sin Información</t>
  </si>
  <si>
    <t>Meta ODM</t>
  </si>
  <si>
    <t>TOTAL</t>
  </si>
  <si>
    <t>LOCALIDADES</t>
  </si>
  <si>
    <t>Tasa</t>
  </si>
  <si>
    <t>ODM</t>
  </si>
  <si>
    <t>SIN DATO DE LOCALIDAD</t>
  </si>
  <si>
    <t>1 USAQUEN</t>
  </si>
  <si>
    <t>2 CHAPINERO</t>
  </si>
  <si>
    <t>3 SANTAFE</t>
  </si>
  <si>
    <t>4 SAN CRISTOBAL</t>
  </si>
  <si>
    <t>5 USME</t>
  </si>
  <si>
    <t>6 TUNJUELITO</t>
  </si>
  <si>
    <t>7 BOSA</t>
  </si>
  <si>
    <t>8 KENNEDY</t>
  </si>
  <si>
    <t>9 FONTIBON</t>
  </si>
  <si>
    <t>10 ENGATIVA</t>
  </si>
  <si>
    <t>11 SUBA</t>
  </si>
  <si>
    <t>12 BARRIOS UNIDOS</t>
  </si>
  <si>
    <t>13 TEUSAQUILLO</t>
  </si>
  <si>
    <t>14 MARTIRES</t>
  </si>
  <si>
    <t>15 ANTONIO NARINO</t>
  </si>
  <si>
    <t>16 PUENTE ARANDA</t>
  </si>
  <si>
    <t>17 CANDELARIA</t>
  </si>
  <si>
    <t>18 RAFAEL URIBE</t>
  </si>
  <si>
    <t>19 CIUDAD BOLIVAR</t>
  </si>
  <si>
    <t>20 SUMAPAZ</t>
  </si>
  <si>
    <t>Negra o afro</t>
  </si>
  <si>
    <t>Nº</t>
  </si>
  <si>
    <t>San Cristobal</t>
  </si>
  <si>
    <t>Tunjuelito</t>
  </si>
  <si>
    <t>Usaquen</t>
  </si>
  <si>
    <t>Antonio Nariño</t>
  </si>
  <si>
    <t>Sumapaz</t>
  </si>
  <si>
    <t>Distrital</t>
  </si>
  <si>
    <t>1999 - 2007</t>
  </si>
  <si>
    <t>2008 - 2009</t>
  </si>
  <si>
    <t>2010 - 2013</t>
  </si>
  <si>
    <t xml:space="preserve">Fuente: SDS Dirección de Salud Pública - Vigilancia en Salud Pública: </t>
  </si>
  <si>
    <t>Santafe</t>
  </si>
  <si>
    <t>Rafael Uribe</t>
  </si>
  <si>
    <t>Sin dato de localidad</t>
  </si>
  <si>
    <t>Certificado de nacido vivo - Bases de datos DANE y RUAF - Sistema de Estadísticas Vitales</t>
  </si>
  <si>
    <t>Total Bogotá D.C.</t>
  </si>
  <si>
    <t>Usaquén</t>
  </si>
  <si>
    <t>Engativá</t>
  </si>
  <si>
    <t>Certificado de nacido vivo - Bases de datos DANE - Sistema de Estadísticas Vitales</t>
  </si>
  <si>
    <t>Cobertura del registro</t>
  </si>
  <si>
    <t>Localidad</t>
  </si>
  <si>
    <t>Total Nacidos Bogotá D.C.</t>
  </si>
  <si>
    <t>Certificado de nacido vivo - Bases de datos SDS y RUAF - Sistema de Estadísticas Vitales</t>
  </si>
  <si>
    <t>Edad de la madre</t>
  </si>
  <si>
    <t>% de Nacimientos</t>
  </si>
  <si>
    <t>% de nacimientos</t>
  </si>
  <si>
    <t>Fuente: SDS Dirección de Salud Pública - Vigilancia en Salud Pública. Año 2013 Certificado de nacido vivo - Bases de datos SDS y RUAF - Sistema de Estadísticas Vitales</t>
  </si>
  <si>
    <t>No esta casada y lleva dos años o más viviendo con su pareja</t>
  </si>
  <si>
    <t>No esta casada y lleva dos años o menos viviendo con su pareja</t>
  </si>
  <si>
    <t>Esta separada divorciada</t>
  </si>
  <si>
    <t>Esta viuda</t>
  </si>
  <si>
    <t>Esta soltera</t>
  </si>
  <si>
    <t>Esta casada</t>
  </si>
  <si>
    <t>Sin información</t>
  </si>
  <si>
    <t>Total de nacidos Bogotá D.C.</t>
  </si>
  <si>
    <t>Estado Conyugal</t>
  </si>
  <si>
    <t>Preescolar</t>
  </si>
  <si>
    <t>Básica Primaria</t>
  </si>
  <si>
    <t>Básica Secundaria</t>
  </si>
  <si>
    <t>Media Académica o clásica</t>
  </si>
  <si>
    <t>Media Técnica</t>
  </si>
  <si>
    <t>Normalista</t>
  </si>
  <si>
    <t>Técnica Profesional</t>
  </si>
  <si>
    <t>Tecnológica</t>
  </si>
  <si>
    <t>Profesional</t>
  </si>
  <si>
    <t>Especialización</t>
  </si>
  <si>
    <t>Maestría</t>
  </si>
  <si>
    <t>Doctorado</t>
  </si>
  <si>
    <t>Ninguno</t>
  </si>
  <si>
    <t>Rom Gitano</t>
  </si>
  <si>
    <t>Raizal del Archipielago</t>
  </si>
  <si>
    <t>Negro Mulato</t>
  </si>
  <si>
    <t>Ninguno de los anteriores</t>
  </si>
  <si>
    <t>Total de Bogotá D.C.</t>
  </si>
  <si>
    <t>1. Usaquén</t>
  </si>
  <si>
    <t>2. Chapinero</t>
  </si>
  <si>
    <t>3. Santafe</t>
  </si>
  <si>
    <t>5. Usme</t>
  </si>
  <si>
    <t>4. San Cristobal</t>
  </si>
  <si>
    <t>6. Tunjuelito</t>
  </si>
  <si>
    <t>7. Bosa</t>
  </si>
  <si>
    <t>8. Kennedy</t>
  </si>
  <si>
    <t>9. Fontibón</t>
  </si>
  <si>
    <t>10. Engativá</t>
  </si>
  <si>
    <t>11. Suba</t>
  </si>
  <si>
    <t>12. Barrios Unidos</t>
  </si>
  <si>
    <t>13. Teusaquillo</t>
  </si>
  <si>
    <t>14. Mártires</t>
  </si>
  <si>
    <t>15. Antonio Nariño</t>
  </si>
  <si>
    <t>16. Puente Aranda</t>
  </si>
  <si>
    <t>17. Candelaria</t>
  </si>
  <si>
    <t>18. Rafael Uribe</t>
  </si>
  <si>
    <t>19. Ciudad Bolivar</t>
  </si>
  <si>
    <t>10. Sumapaz</t>
  </si>
  <si>
    <t>Bogotá D.C.</t>
  </si>
  <si>
    <t>Tasa * 1000</t>
  </si>
  <si>
    <t>1.Usaquén</t>
  </si>
  <si>
    <t>12.Barrios Unidos</t>
  </si>
  <si>
    <t>20. Sumapaz</t>
  </si>
  <si>
    <t>Certificado de nacido vivo y Defunción- Bases de datos DANE - Sistema de Estadísticas Vitales</t>
  </si>
  <si>
    <t>Certificado de nacido vivo y defunción - Bases de datos DANE y RUAF - Sistema de Estadísticas Vitales</t>
  </si>
  <si>
    <t>Certificado de nacido vivo y defunción- Bases de datos SDS y RUAF - Sistema de Estadísticas Vitales</t>
  </si>
  <si>
    <t>Certificado de nacido vivo y defunción - Bases de datos DANE - Sistema de Estadísticas Vitales</t>
  </si>
  <si>
    <t>Certificado de nacido vivo y defunción - Bases de datos SDS y RUAF - Sistema de Estadísticas Vitales</t>
  </si>
  <si>
    <t>Certificado de nacido vivo y defunción- Bases de datos DANE - Sistema de Estadísticas Vitales</t>
  </si>
  <si>
    <t>Certificado de nacido vivo y defunción- Bases de datos DANE y RUAF - Sistema de Estadísticas Vitales</t>
  </si>
  <si>
    <t>Fuente: SDS Dirección de Salud Pública - Vigilancia en Salud Pública. Año 2013 Certificado de nacido vivo y defunción- Bases de datos SDS y RUAF - Sistema de Estadísticas Vitales</t>
  </si>
  <si>
    <t>Certificado de nacido vivo ydefunción - Bases de datos DANE - Sistema de Estadísticas Vitales</t>
  </si>
  <si>
    <t>Fuente: SDS Dirección de Salud Pública - Vigilancia en Salud Pública. Año 2013 Certificado de nacido vivo y defunción - Bases de datos SDS y RUAF - Sistema de Estadísticas Vitales</t>
  </si>
  <si>
    <t xml:space="preserve">Fuente: DANE - SDP Secretaría Distrital de Planeación. Convenio específicos de cooperación técnica Nº 096-2007. Proyecciones de Población 2005 - 2015, según edades quinquenales, simples y por sexo. </t>
  </si>
  <si>
    <t>Total de Población en Btá</t>
  </si>
  <si>
    <t>% de Pob. Menor de un año en Btá</t>
  </si>
  <si>
    <t>Postneonatal</t>
  </si>
  <si>
    <t>Etnia</t>
  </si>
  <si>
    <t>Localidades</t>
  </si>
  <si>
    <t>Pertenencia Etnica</t>
  </si>
  <si>
    <t>Año</t>
  </si>
  <si>
    <t>Indigena</t>
  </si>
  <si>
    <t>Raizal del archipielago</t>
  </si>
  <si>
    <t>Institución de salud</t>
  </si>
  <si>
    <t>Domicilio</t>
  </si>
  <si>
    <t>Otro ¿cuál?</t>
  </si>
  <si>
    <t>Medico</t>
  </si>
  <si>
    <t>Enfermera</t>
  </si>
  <si>
    <t>Auxiliar de Enfermería</t>
  </si>
  <si>
    <t>Promotora de salud</t>
  </si>
  <si>
    <t>Partera</t>
  </si>
  <si>
    <t>Sin control prenatal</t>
  </si>
  <si>
    <t>Con 6 o menos consultas prenatales</t>
  </si>
  <si>
    <t>Con 7 o más consultas prenatales</t>
  </si>
  <si>
    <t>POBLACIÓN PROYECTADA MENOR DE UN AÑO</t>
  </si>
  <si>
    <t>Meningitis meningocóccica</t>
  </si>
  <si>
    <t>Meningitis por haemophillus influenzae</t>
  </si>
  <si>
    <t>Meningitis por neumococo</t>
  </si>
  <si>
    <t>Tos ferina</t>
  </si>
  <si>
    <t>Varicela</t>
  </si>
  <si>
    <t>Parotiditis</t>
  </si>
  <si>
    <t>Fuente: Sivigila nacional, tasas estimadas según proyecciones de población; DANE-Secretaría Distrital de Planeción SDP : Convenio específico de cooperación técnica No 096-2007</t>
  </si>
  <si>
    <t>Total de Defunciones Bogotá D.C.</t>
  </si>
  <si>
    <t>Total Defunciones Bogotá D.C.</t>
  </si>
  <si>
    <t>2008 - 2010</t>
  </si>
  <si>
    <t>Certificado de nacido vivo y defunción- Bases de datos DANE y RUAF - SISPRO</t>
  </si>
  <si>
    <t>2011 - 2013</t>
  </si>
  <si>
    <t>Escolaridad</t>
  </si>
  <si>
    <t>Tabla 1. Bogotá. Proyecciones de población 2005-2015, población total por sexo.</t>
  </si>
  <si>
    <t>R50 - R69 Sintomas y signos generales</t>
  </si>
  <si>
    <t>J00 - J06 Infecciones agudas de las vías respiratorias superiores</t>
  </si>
  <si>
    <t>P20 - P29 Transtornos respiratorios y cardiovasculares especificos del periodo perinatal</t>
  </si>
  <si>
    <t>P50 - P61 Transtornos hemorragicos y hematologicos del feto y del recien nacido</t>
  </si>
  <si>
    <t>Raizal (San Andres y Providencia)</t>
  </si>
  <si>
    <t>No reportado</t>
  </si>
  <si>
    <t>J40 - J47 Enfermedades cronicas de las vías respiratorias inferiores</t>
  </si>
  <si>
    <t>R10 - R19 Sintomas y signos que involucran el sistema digestivo y el abdomen</t>
  </si>
  <si>
    <t>K55 - K63 Otras enfermedades de los intestinos</t>
  </si>
  <si>
    <t>N30 - N39 Otras enfermedades del sistema urinario</t>
  </si>
  <si>
    <t>H</t>
  </si>
  <si>
    <t>M</t>
  </si>
  <si>
    <t>Negro, mulato, afrocolombiano o afrodescendiente</t>
  </si>
  <si>
    <t>Rom (Gitano)</t>
  </si>
  <si>
    <t>Tasa Distrital</t>
  </si>
  <si>
    <t>I</t>
  </si>
  <si>
    <t>Menores de 1 año</t>
  </si>
  <si>
    <t>De 1 a 4 años</t>
  </si>
  <si>
    <t xml:space="preserve">Total </t>
  </si>
  <si>
    <t>Edad / sexo</t>
  </si>
  <si>
    <t>2010 - 2012</t>
  </si>
  <si>
    <t>1. Preescolar</t>
  </si>
  <si>
    <t>13. Ninguno</t>
  </si>
  <si>
    <t>Nivel educativo</t>
  </si>
  <si>
    <t>Regimén de aseguramiento</t>
  </si>
  <si>
    <t>1. Contributivo</t>
  </si>
  <si>
    <t>2. Subsidiado</t>
  </si>
  <si>
    <t>3. Excepción</t>
  </si>
  <si>
    <t>4. Especial</t>
  </si>
  <si>
    <t>5. No asegurado</t>
  </si>
  <si>
    <t>9. Sin Información</t>
  </si>
  <si>
    <t>Contributivo</t>
  </si>
  <si>
    <t>Subsidiado</t>
  </si>
  <si>
    <t>Excepción</t>
  </si>
  <si>
    <t>Sitio de la defunción</t>
  </si>
  <si>
    <t>2. Centro de salud</t>
  </si>
  <si>
    <t>1. Hospital/Clinica</t>
  </si>
  <si>
    <t>3. Casa/Domicilio</t>
  </si>
  <si>
    <t>4. Lugar de trabajo</t>
  </si>
  <si>
    <t xml:space="preserve">5. Vía pública </t>
  </si>
  <si>
    <t>6. Otro sitio</t>
  </si>
  <si>
    <t>Tipo de la defunción</t>
  </si>
  <si>
    <t>1. Muerte fetal</t>
  </si>
  <si>
    <t>2. Muerte No fetal</t>
  </si>
  <si>
    <t>1. Natural</t>
  </si>
  <si>
    <t>2. Violenta</t>
  </si>
  <si>
    <t>3. En estudio</t>
  </si>
  <si>
    <t>3. Después</t>
  </si>
  <si>
    <t>4. Ignorado</t>
  </si>
  <si>
    <t>1. Simple</t>
  </si>
  <si>
    <t>2. Doble</t>
  </si>
  <si>
    <t>3. Triple</t>
  </si>
  <si>
    <t>4. Cuadruple</t>
  </si>
  <si>
    <t>5. Ignorado</t>
  </si>
  <si>
    <t>Multiplicidad</t>
  </si>
  <si>
    <t>SIN INFORMACIÓN</t>
  </si>
  <si>
    <t xml:space="preserve">Peso al nacer </t>
  </si>
  <si>
    <t>Extrabajo (0 - 999)</t>
  </si>
  <si>
    <t>Muy bajo (1000 - 1499)</t>
  </si>
  <si>
    <t>Bajo  (1500 - 2499)</t>
  </si>
  <si>
    <t>Deficit (2500 - 2999)</t>
  </si>
  <si>
    <t>Normal (3000 - 4199)</t>
  </si>
  <si>
    <t>Exceso (4200 - 9998)</t>
  </si>
  <si>
    <t>A TÉRMINO                            (37 - 42 semanas de gestación)</t>
  </si>
  <si>
    <t>PRETÉRMINO                   (Menor de 37 semanas de gestación)</t>
  </si>
  <si>
    <t>Tipo de parto</t>
  </si>
  <si>
    <t>1. Espontáneo</t>
  </si>
  <si>
    <t>2. Cesarea</t>
  </si>
  <si>
    <t>3. Instrumentado</t>
  </si>
  <si>
    <t>2011 - 2012</t>
  </si>
  <si>
    <t>Fiebre tifoidea</t>
  </si>
  <si>
    <t>Hepatitis A</t>
  </si>
  <si>
    <t>Hepatitis B</t>
  </si>
  <si>
    <t>Enfermedad transmitida por alimentos</t>
  </si>
  <si>
    <t>Enfermedades transmitidas por alimentos</t>
  </si>
  <si>
    <t>Leucemias agudas</t>
  </si>
  <si>
    <t>Fuente: Instituto Nacional de Salud. Sivigila nacional, tasas estimadas con el reporte de casos confirmado con proyecciones de población del DANE-Secretaría Distrital de Planeción SDP : Convenio específico de cooperación técnica No 096-2007.</t>
  </si>
  <si>
    <t>Fuente *: Información DANE - Nacimientos.</t>
  </si>
  <si>
    <t>Cuadro 2. Nacimientos por área y sexo, según departamento y municipio de ocurrencia. https://www.dane.gov.co/index.php/es/poblacion-y-demografia/nacimientos-y-defunciones/118-demograficas/estadisticas-vitales/4647-nacimientos-2013</t>
  </si>
  <si>
    <t>2008 - 2012</t>
  </si>
  <si>
    <t>Cuadro 3. Nacimientos por área y sexo, según departamento y municipio de ocurrencia. https://www.dane.gov.co/index.php/es/poblacion-y-demografia/nacimientos-y-defunciones/118-demograficas/estadisticas-vitales/4647-nacimientos-2013</t>
  </si>
  <si>
    <t>Total Nacidos Bogotá D.C. DANE</t>
  </si>
  <si>
    <t>Total Nacidos Bogotá D.C. SDS</t>
  </si>
  <si>
    <t>Diferencia del dato</t>
  </si>
  <si>
    <t>1999 - 2004</t>
  </si>
  <si>
    <t>1999*</t>
  </si>
  <si>
    <t>2000*</t>
  </si>
  <si>
    <t>2001*</t>
  </si>
  <si>
    <t>2002*</t>
  </si>
  <si>
    <t>2003*</t>
  </si>
  <si>
    <t>2004*</t>
  </si>
  <si>
    <t>Nº de nacimientos 2013</t>
  </si>
  <si>
    <t>Especial</t>
  </si>
  <si>
    <t>2008*</t>
  </si>
  <si>
    <t>2009*</t>
  </si>
  <si>
    <t>2010*</t>
  </si>
  <si>
    <t>2011*</t>
  </si>
  <si>
    <t>Fuente*: Ministerio de Salud y Protección Social - SISPRO. Cubos.sispro.gov.co</t>
  </si>
  <si>
    <t>Certificado de nacido vivo - Bases de datos RUAF</t>
  </si>
  <si>
    <t>2012*</t>
  </si>
  <si>
    <t>2 - Entre 4 y 10 consultas</t>
  </si>
  <si>
    <t>1 - Entre 1 y 3 consultas</t>
  </si>
  <si>
    <t>3 - Más de 10 consultas</t>
  </si>
  <si>
    <t>0 - 0 consultas prenatales</t>
  </si>
  <si>
    <t>1 - Menos de 22 semanas</t>
  </si>
  <si>
    <t>2 - De 22 a 27 semanas</t>
  </si>
  <si>
    <t>3 - De 28 a 36 semanas</t>
  </si>
  <si>
    <t>4 - De 37 a 41 semanas</t>
  </si>
  <si>
    <t>5 - De 42 o más semanas</t>
  </si>
  <si>
    <t>No aplica</t>
  </si>
  <si>
    <t>1 - Menor a 1000 Gramos</t>
  </si>
  <si>
    <t>2 - Entre 1000 y 1499 Gramos</t>
  </si>
  <si>
    <t>3 - Entre 1500 y 2499 Gramos</t>
  </si>
  <si>
    <t>4 - Entre 2500 y 3999 Gramos</t>
  </si>
  <si>
    <t>5 - Mayor o Igual a 4000 Gramos</t>
  </si>
  <si>
    <t>Semanas de Gestación</t>
  </si>
  <si>
    <t>Peso al nacer</t>
  </si>
  <si>
    <t>1 - Menor a 30 cm</t>
  </si>
  <si>
    <t>2 - Entre 30 y 40 cm</t>
  </si>
  <si>
    <t>3 - Entre 41 y 50 cm</t>
  </si>
  <si>
    <t>4 - Entre 51 y 60 cm</t>
  </si>
  <si>
    <t>5 - Mayor a 60 cm</t>
  </si>
  <si>
    <t>Talla al Nacer</t>
  </si>
  <si>
    <t>Total general</t>
  </si>
  <si>
    <t>2009</t>
  </si>
  <si>
    <t>2010</t>
  </si>
  <si>
    <t>2011</t>
  </si>
  <si>
    <t>2012</t>
  </si>
  <si>
    <t>2013</t>
  </si>
  <si>
    <t>FINALIDAD DE ATENCIÓN</t>
  </si>
  <si>
    <t>ATENCIÓN DEL PARTO (PUERPERIO)</t>
  </si>
  <si>
    <t>C21 FACTORES QUE INFLUYEN EN EL ESTADO DE SALUD Y CONTACTO CON LOS SERVICIOS DE SALUD (Z00 - Z99)</t>
  </si>
  <si>
    <t>Z30 - Z39 Personas en contacto con los servicios de salud en circunstancias relacionadas con la reproducción</t>
  </si>
  <si>
    <t>Z392 - Seguimiento postparto de rutina.</t>
  </si>
  <si>
    <t>Z300 - Consejo y asesoramiento general sobre la anticoncepción</t>
  </si>
  <si>
    <t>Z359 - Supervisión del embarazo de alto riesgo, sin otra especificación</t>
  </si>
  <si>
    <t>Z349 - Supervisión de embarazo normal no especificado</t>
  </si>
  <si>
    <t>Z390 - Atención y examen inmediatamente después del parto</t>
  </si>
  <si>
    <t>Z00- Z13 Personas en contacto con los servicios de salud para investigación y examenes</t>
  </si>
  <si>
    <t>Z00 - Examén medico general</t>
  </si>
  <si>
    <t>Z001 - Control de salud de rutina del niño</t>
  </si>
  <si>
    <t>Z014 - Examén ginecológico (general) (de rutina)</t>
  </si>
  <si>
    <t>Z012 - Examén Odontologico</t>
  </si>
  <si>
    <t>Z008 - Otros examenes generales</t>
  </si>
  <si>
    <t>Z70 - Z76 Personas en contacto con los servicios de salud por otras circunstancias</t>
  </si>
  <si>
    <t>Z718 - Otras consultas especificas</t>
  </si>
  <si>
    <t>Z762 - Consultas para la atención y supervisión de la salud de otros niños o lactantes sanos</t>
  </si>
  <si>
    <t>Z719 - Consulta, no especificada</t>
  </si>
  <si>
    <t>Z763 - Persona sana que acompaña al enfermo</t>
  </si>
  <si>
    <t>Z717 - Consulta para asesoría sobre el virus de la inmunodeficiencia humana (VIH)</t>
  </si>
  <si>
    <t>C15 - EMBARAZO, PARTO Y PUERPERIO (O00 -O99)</t>
  </si>
  <si>
    <t>O80 - O84 Parto</t>
  </si>
  <si>
    <t>O800 - Parto único espontaneo, presentación cefalica de vertice</t>
  </si>
  <si>
    <t>O809 - Parto único espontaneo, sin otra especificación</t>
  </si>
  <si>
    <t>O829 - Parto cesarea, sin otra especificacion</t>
  </si>
  <si>
    <t>O821 - Parto por cesarea de emergencia</t>
  </si>
  <si>
    <t>O820 - Parto cesarea electiva</t>
  </si>
  <si>
    <t>O20 - O29 Otros transtornos maternos relacionados principalmente con en el embarazo</t>
  </si>
  <si>
    <t>O250 - Aumento excesivo de peso en el embarazo</t>
  </si>
  <si>
    <t>O200 - Amenaza de aborto</t>
  </si>
  <si>
    <t>O261 - Aumento pequeño de peso en el embarazo</t>
  </si>
  <si>
    <t>O259 - Complicación relacionada con el embarazo, no especificada</t>
  </si>
  <si>
    <t>O25X - Desnutrición en el embarazo</t>
  </si>
  <si>
    <t>O85 - O92 Complicaciones principalmente relacionadas con el puerperio</t>
  </si>
  <si>
    <t xml:space="preserve">O912 - Mastitis no purulenta asociada con el parto </t>
  </si>
  <si>
    <t>O868 - Otras infecciones puerperales especificadas</t>
  </si>
  <si>
    <t>O860 - Infección de herida quirurgica obstetrica</t>
  </si>
  <si>
    <t>O909 - Complicación puerperal, no especificada</t>
  </si>
  <si>
    <t>O901 - Deshiscencia de sutura obstétrica perineal</t>
  </si>
  <si>
    <t>C18 SINTOMAS, SIGNOS Y HALLAZGOS ANORMALES CLINICOS Y DE LABORATORIO, NO CLASIFICADOS EN OTRA PARTE (R00 - R99)</t>
  </si>
  <si>
    <t>R51X - Cefalea</t>
  </si>
  <si>
    <t>R509 - Fiebre, no especificada</t>
  </si>
  <si>
    <t>R529 - Dolor, no especificada</t>
  </si>
  <si>
    <t>R520 - Dolor agudo</t>
  </si>
  <si>
    <t>R500 - Fiebre con escalofrío</t>
  </si>
  <si>
    <t>R104 - Otros dolores abdominales y las no especificadas</t>
  </si>
  <si>
    <t>R101 - Dolor abdominal localizado en parte superior</t>
  </si>
  <si>
    <t>R103 - Dolor localizado en otras partes inferiores del abdomen</t>
  </si>
  <si>
    <t>R11X - Nauseas y Vomito</t>
  </si>
  <si>
    <t>R00 - R09 Sintomas y signos que involucran los sistemas circulatorio y respiratorio</t>
  </si>
  <si>
    <t>R074 - Dolor en el pecho, no especificado</t>
  </si>
  <si>
    <t>R030 - Lectura elevada de la presión sanguinea, sin diagnóstico de hipertensión</t>
  </si>
  <si>
    <t>R05X - Tos</t>
  </si>
  <si>
    <t>R000 - Taquicardia, no especificada</t>
  </si>
  <si>
    <t>R072 - Dolor precordial</t>
  </si>
  <si>
    <t>C14 - ENFERMEDADES DEL SISTEMA GENITOURINARIO (N00 -N99)</t>
  </si>
  <si>
    <t>N390 - Infección de vías urinarias, sitio no especificado</t>
  </si>
  <si>
    <t>N300 - Cistitis agudas</t>
  </si>
  <si>
    <t>N309 - Cistitis no especificadas</t>
  </si>
  <si>
    <t>N394 - Otras incontinencias urinarias, no especificadas</t>
  </si>
  <si>
    <t>N80 - N98 Transtornos no inflamatorios de los organos genitales femeninos</t>
  </si>
  <si>
    <t>N939 - Hemorragia vaginal y uterina anormal, no especificada</t>
  </si>
  <si>
    <t>N870 - Displasia cervical leve</t>
  </si>
  <si>
    <t>N912 - Amenorrea, sin otra especificación</t>
  </si>
  <si>
    <t>N951 - Estados menopausicos y climaterios femeninos</t>
  </si>
  <si>
    <t>N911 - Amenorrea, secundaria</t>
  </si>
  <si>
    <t>N70 - N77 Enfermedades inflamatorias de los organos pelvicos femeninos</t>
  </si>
  <si>
    <t>N760 - Vaginitis Aguda</t>
  </si>
  <si>
    <t>N771 - Vaginitis, vulvitis y vulvovaginitis en enfermedades infecciosas y parasitarias</t>
  </si>
  <si>
    <t>N761 - Vaginitis subaguda y cronica</t>
  </si>
  <si>
    <t>N739 - Enfermedades inflamatorias pelvicas femenina, no especificada</t>
  </si>
  <si>
    <t>N72X - Enfermedad Inflamatoria del cuello uterino</t>
  </si>
  <si>
    <t>C10 - ENFERMEDADES DEL SISTEMA RESPIRATORIO (J00 - J99)</t>
  </si>
  <si>
    <t>J00X - Rinofaringitis aguda (resfriado común)</t>
  </si>
  <si>
    <t>J039 - Amigdalitis Aguda, no especificada</t>
  </si>
  <si>
    <t>J029 - Faringitis aguda, no especificada</t>
  </si>
  <si>
    <t>J069 - Infección aguda, de las vías respiratorias superiores, no especificadas</t>
  </si>
  <si>
    <t>J040 - Laringitis aguda</t>
  </si>
  <si>
    <t>J30 - J39 Otras infecciones agudas de las vías respiratorias superiores</t>
  </si>
  <si>
    <t>DETECCIÓN DE ALTERACIÓN DEL EMBARAZO</t>
  </si>
  <si>
    <t>Z340 - Supervisión de primer embarazo normal</t>
  </si>
  <si>
    <t>Z348 - Supervisión de otros embarazos normales</t>
  </si>
  <si>
    <t>Z321 - Embarazo confirmado</t>
  </si>
  <si>
    <t>Z70- Z76 Personas en contacto con los servicios de salud por otras circunstancias</t>
  </si>
  <si>
    <t>Z768 - Persona en contacto con los servicios de salud en otras circunstancias especificas</t>
  </si>
  <si>
    <t>Z713 - Consulta para instrucción y vigilancia de la dieta</t>
  </si>
  <si>
    <t>Z724 - Problemas relacionados con la dieta y hábitos alimentarios inapropiados</t>
  </si>
  <si>
    <t>2008</t>
  </si>
  <si>
    <t>Sitio del parto</t>
  </si>
  <si>
    <t>Persona que atiende</t>
  </si>
  <si>
    <t>Control prenatal</t>
  </si>
  <si>
    <t>2005</t>
  </si>
  <si>
    <t>Z00 - Z13 Personas en contacto con los servicios de salud para investigación y examenes</t>
  </si>
  <si>
    <t>Z012 - Examenes odontologico</t>
  </si>
  <si>
    <t>Z001 - control de salud de rutina del niño</t>
  </si>
  <si>
    <t>Z000 - Examen medico general</t>
  </si>
  <si>
    <t>Z132 - Examen de pesquisa especial para transtornos de la nutrición</t>
  </si>
  <si>
    <t>Z014 - Examen ginecologico (General) (de rutina)</t>
  </si>
  <si>
    <t>O260 - Aumento excesivo de peso en el embarazo</t>
  </si>
  <si>
    <t>O234 - Infección no especificada de las vías urinarias en el embarazo</t>
  </si>
  <si>
    <t>O269 - Complicación relacionada con el embarazo,no especificada</t>
  </si>
  <si>
    <t>O30 - O48 Atención materna relacionada con el feto y la cavidad amniotica y con posibles problemas del parto</t>
  </si>
  <si>
    <t>O342 - Atención materna por cicatriz uterina debida a cirugia previa</t>
  </si>
  <si>
    <t>O470 - Falso trabajo de parto antes de la 37 sem completa de gestación</t>
  </si>
  <si>
    <t>O479 - Falso trabajo de parto sin otra especificación</t>
  </si>
  <si>
    <t>O360 - Atención materna por isoinmunización Rhesus</t>
  </si>
  <si>
    <t>O365 - Atención materna por deficit de crecimiento fetal</t>
  </si>
  <si>
    <t>O10 - O16 Edema, proteinuria y transtornos hipertensivos en el embarazo, el parto y en el puerperio</t>
  </si>
  <si>
    <t xml:space="preserve">O120 - Edema Gestacional </t>
  </si>
  <si>
    <t>O130X - Hipertensión gestacional (inducida por el embarazo) sin proteinuria significativa</t>
  </si>
  <si>
    <t>O16X - Hipertensión materna, no especificada</t>
  </si>
  <si>
    <t>O149 - Preclampasia, no especificada</t>
  </si>
  <si>
    <t>O100 - Hipertensión, escencial prexistente que complica el embarazo, el parto y el puerperio</t>
  </si>
  <si>
    <t>C11 ENFERMEDADES DEL SISTEMA DIGESTIVO (K00 - K93)</t>
  </si>
  <si>
    <t>K00 - K14 Enfermedades de la cavidad bucal, de las glandulas salivales y de los maxilares</t>
  </si>
  <si>
    <t>K021 - Caries de la dentina</t>
  </si>
  <si>
    <t>K050 - Gingivitis aguda</t>
  </si>
  <si>
    <t>K051 - Gingivitis cronica</t>
  </si>
  <si>
    <t>K029 - Caries dental, no especificada</t>
  </si>
  <si>
    <t>K040 - Pulpitis</t>
  </si>
  <si>
    <t>K297 - Gastritis, no especificadas</t>
  </si>
  <si>
    <t>K80X - Dispepsia</t>
  </si>
  <si>
    <t>K295 - Gastritis cronica, no especificada</t>
  </si>
  <si>
    <t>K291 - Otras gastritis agudas</t>
  </si>
  <si>
    <t>K296 - Otras gastritis</t>
  </si>
  <si>
    <t>K589 - Sindrome del colon irritable sin diarrea</t>
  </si>
  <si>
    <t>K590 - Costipación</t>
  </si>
  <si>
    <t>K591 - Diarrea funcional</t>
  </si>
  <si>
    <t>K580 - Sindrome del colon irritable con diarrea</t>
  </si>
  <si>
    <t>K20 - K31 Enfermedades del esofago, del estomago y del duodeno</t>
  </si>
  <si>
    <t>C18 - SINTOMAS Y SIGNOS QUE INVOLUCRAN EL SISTEMA DIGESTIVO Y EL ABDOMEN (R00 -R99)</t>
  </si>
  <si>
    <t>R102 - Dolor pelvico y perineal</t>
  </si>
  <si>
    <t>R104 - Otros dolores abdominales y los no especificados</t>
  </si>
  <si>
    <t>R11X - Nauseas y vomito</t>
  </si>
  <si>
    <t>R50 - R69 Signos y sintomas generales</t>
  </si>
  <si>
    <t>R688 - Otros sintomas y signos generales especificados</t>
  </si>
  <si>
    <t>R69X - Causa de morbilidad desconocidos y no especificados</t>
  </si>
  <si>
    <t>R635 - Aumento anormal de peso</t>
  </si>
  <si>
    <t>R0 - R46 Sintomas y signos que involucran el conocimiento, la percepción, el estado emocional y la conducta</t>
  </si>
  <si>
    <t>R42X - Mareo y desvanecimiento</t>
  </si>
  <si>
    <t>R458 - Otros sintomas y signos que involucran el estado emocional</t>
  </si>
  <si>
    <t>C14 - ENFERMEDADES DEL SISTEMA GENITOURINARIO (N00 - N99)</t>
  </si>
  <si>
    <t>N70 - N77 Enfermedades inflamatorios de los organos pelvicos femeninos</t>
  </si>
  <si>
    <t>N96X - Abortadora habitual</t>
  </si>
  <si>
    <t>N393 - Incontinencia urinaria por tensión</t>
  </si>
  <si>
    <t>N309 - Cistitis no especificada</t>
  </si>
  <si>
    <t>Madre adolescente (10 a 14 años)</t>
  </si>
  <si>
    <t>Madre adolescente (15 a 19 años)</t>
  </si>
  <si>
    <t>Nº de Atenciones</t>
  </si>
  <si>
    <t>Fuente: Información suministrada por el Centro Regulador de Urgencias y Emergencias, por la Central del número unico de 123. El año 2013 es información a corte de octubre.</t>
  </si>
  <si>
    <t xml:space="preserve">Morbilidad Materna </t>
  </si>
  <si>
    <t>Grupo de Edad</t>
  </si>
  <si>
    <t>Comportamiento del Estado Nutricional de la mujeres gestantes notificadas al SISVAN 2006 al 2011</t>
  </si>
  <si>
    <t>10 a 14 años</t>
  </si>
  <si>
    <t>15 a 19 años</t>
  </si>
  <si>
    <t>20 a 24 años</t>
  </si>
  <si>
    <t>Total reg.</t>
  </si>
  <si>
    <t>25 a 29 años</t>
  </si>
  <si>
    <t>Bajo peso gestacional</t>
  </si>
  <si>
    <t>30 a 34 años</t>
  </si>
  <si>
    <t>Peso adecuado</t>
  </si>
  <si>
    <t>35 a 39 años</t>
  </si>
  <si>
    <t>Sobrepeso</t>
  </si>
  <si>
    <t>40 a 44 años</t>
  </si>
  <si>
    <t>Obesidad</t>
  </si>
  <si>
    <t>Fuera de rango</t>
  </si>
  <si>
    <t>Trabajo de parto</t>
  </si>
  <si>
    <t>Parto</t>
  </si>
  <si>
    <t>Aborto</t>
  </si>
  <si>
    <t>Amenaza de aborto</t>
  </si>
  <si>
    <t>Embarazo</t>
  </si>
  <si>
    <t>Total Defunciones de Bogotá D.C.</t>
  </si>
  <si>
    <t>NACIMIENTOS</t>
  </si>
  <si>
    <t>A.1 Lugar de residencia de la madre</t>
  </si>
  <si>
    <t>Madre adolecente (10 a 14 años)</t>
  </si>
  <si>
    <t>Madre adolecente (15 a 19 años)</t>
  </si>
  <si>
    <t>A.4 Escolaridad de la madre</t>
  </si>
  <si>
    <t>A.3 Estado Conyugal de la madre</t>
  </si>
  <si>
    <t>A. Morbilidad por atenciones - RIPS</t>
  </si>
  <si>
    <t>A.1 Atención del parto (puerperio)</t>
  </si>
  <si>
    <t>B. Atención en salud en los servicios de atención pre-hospitalaria</t>
  </si>
  <si>
    <t>MORTALIDAD EVITABLE - MORTALIDAD MATERNA</t>
  </si>
  <si>
    <t>A.6 Aseguramiento</t>
  </si>
  <si>
    <t>A.2 Edad de la madre</t>
  </si>
  <si>
    <t>A.5 Pertenencia Etnica de las madres</t>
  </si>
  <si>
    <t>A. Morbilidad por Atenciones RIPS</t>
  </si>
  <si>
    <t>A.1 Atención del parto (Puerperio)</t>
  </si>
  <si>
    <t>A.2 Detección de alteración del embarazo</t>
  </si>
  <si>
    <t xml:space="preserve">B. Atención en salud en los servicios de Atención Pre-hospitalaria (123)  </t>
  </si>
  <si>
    <t>A.1 Razón de Mortalidad Materna</t>
  </si>
  <si>
    <t>Certificado de defunción- Bases de datos DANE y RUAF - Sistema de Estadísticas Vitales</t>
  </si>
  <si>
    <t>Certificado de defunción- Bases de datos SDS y RUAF - Sistema de Estadísticas Vitales</t>
  </si>
  <si>
    <t>20010</t>
  </si>
  <si>
    <t>No asegurado</t>
  </si>
  <si>
    <t>Hogar</t>
  </si>
  <si>
    <t>Estudiante</t>
  </si>
  <si>
    <t>Agentes comerciales</t>
  </si>
  <si>
    <t>Arquitectos y Urbanista</t>
  </si>
  <si>
    <t>Secretarios (as)</t>
  </si>
  <si>
    <t>Auxiliares de servicios estadisticos</t>
  </si>
  <si>
    <t>Cocinero y afines</t>
  </si>
  <si>
    <t>Abogados</t>
  </si>
  <si>
    <t>Técnicos, Higienistas orales</t>
  </si>
  <si>
    <t>Psicologos</t>
  </si>
  <si>
    <t>Trabajadores sociales y afines</t>
  </si>
  <si>
    <t>Economistas</t>
  </si>
  <si>
    <t>Contadores</t>
  </si>
  <si>
    <t>Escritores, periodisas</t>
  </si>
  <si>
    <t>Técnicos, postsecundarios no universitarios en ciencias físicas, químicas y afines</t>
  </si>
  <si>
    <t>Analistas y agentes financieros</t>
  </si>
  <si>
    <t>Profesores de educación primaria</t>
  </si>
  <si>
    <t>Vendedores, demostradores de tiendas y almacenes</t>
  </si>
  <si>
    <t>Representantes comerciales y técnicos de ventas</t>
  </si>
  <si>
    <t>Agricultores de cultivos permanentes (Plantaciones de árboles y arbustos)</t>
  </si>
  <si>
    <t>Directores de departamentos de producción y operaciones, no clasificados bajo otros epígrafes</t>
  </si>
  <si>
    <t>Nutricionistas y dietistas</t>
  </si>
  <si>
    <t>Técnicos y asistentes en farmacia</t>
  </si>
  <si>
    <t>Operadores de máquinas para coser</t>
  </si>
  <si>
    <t>Trabajadores de los cuidados personales y afines, no clasificados bajo otros epígrafes</t>
  </si>
  <si>
    <t>Operarios de la conservación de frutas, legumbres, verduras y afines</t>
  </si>
  <si>
    <t>Directores de departamentos financieros y administrativos</t>
  </si>
  <si>
    <t>Panaderos, pasteleros y confiteros</t>
  </si>
  <si>
    <t>Ingenieros industriales y afines</t>
  </si>
  <si>
    <t>Ocupación</t>
  </si>
  <si>
    <t>Tabla 9. Bogotá D.C. - Distribución % del nivel de escolaridad de las madres. Año 2013</t>
  </si>
  <si>
    <t>Tabla 30. Bogotá D.C. Distribución de la mortalidad materna según si la muerte ocurrió con relación al parto. Serie historica desde el año 2008 al 2013</t>
  </si>
  <si>
    <t>Tabla 31 Bogotá D.C. - Localidades. Razón de mortalidad materna serie histórica desde el año 1999 al 2013</t>
  </si>
  <si>
    <t>Continuación Tabla 31 Bogotá D.C. - Localidades. Razón de mortalidad materna serie historica desde el año 1999 al 2013</t>
  </si>
  <si>
    <t>Tabla 32. Bogotá D.C. - Localidades. Distribución de la Razón de Mortalidad Materna.  Año 2013</t>
  </si>
  <si>
    <t>Tabla 33. Bogotá D.C. - Distribución de casos de Mortalidad Materna por quinquenio de edad de la madre al momento del fallecimiento. Serie historica desde el año 2009 al 2013</t>
  </si>
  <si>
    <t>Tabla 34. Bogotá D.C . Distribución del Estado Conyugal de las madres. Serie histórica desde el año 2009 al 2013</t>
  </si>
  <si>
    <t>Tabla 35. Bogotá D.C . Distribución del nivel educativo de las madres. Serie histórica desde el año 2009 al 2013</t>
  </si>
  <si>
    <t>Tabla 36. Bogotá D.C . Distribución de la pertenencia etnica de las madres. Serie histórica desde el año 2009 al 2013</t>
  </si>
  <si>
    <t>Tabla 37. Bogotá D.C . Distribución del regimén de aseguramiento de las madres. Serie histórica desde el año 2009 al 2013</t>
  </si>
  <si>
    <t>Tabla 38. Bogotá D.C . Distribución de la ocupación de las maternas. Serie histórica desde el año 2009 al 2013</t>
  </si>
  <si>
    <t>Tabla 1. Bogotá D.C. - Localidades. Nacimientos entre el año 1999 al 2013</t>
  </si>
  <si>
    <t>A 75</t>
  </si>
  <si>
    <t>Tabla 2. Bogotá D.C. Localidades. Nacimientos  año 2013</t>
  </si>
  <si>
    <t>W75</t>
  </si>
  <si>
    <t>Tabla 3. Bogotá D.C. - Edad quinquenal de la madre al momento del parto. Serie histórica desde el año 1999 al 2013</t>
  </si>
  <si>
    <t>Tabla 4. Bogotá D.C. - Localidades. Distribución de madres adolescente (10 a 14 años). Serie histócia desde el año 1999 al 2013</t>
  </si>
  <si>
    <t>A202</t>
  </si>
  <si>
    <t>W202</t>
  </si>
  <si>
    <t>Tabla 5. Bogotá D.C. - Localidades. Distribución de madre adolescente (10 a 14 años). Año 2013</t>
  </si>
  <si>
    <t>Tabla 6. Bogotá D.C. - Localidades. Distribución de madre adolescente (15 a 19 años). Serie histórica desde el año 1999 al 2013</t>
  </si>
  <si>
    <t>A248</t>
  </si>
  <si>
    <t>Tabla 7. Bogotá D.C. - Localidades. Distribución de madres adolescentes (15 a 19 años) Año 2013</t>
  </si>
  <si>
    <t>W248</t>
  </si>
  <si>
    <t>A294</t>
  </si>
  <si>
    <t>Tabla 8. Bogotá D.C. - Distribución del Estado coyugal de las madres. Serie histórica desde el año 2008 al 2013</t>
  </si>
  <si>
    <t>Tabla 9. Bogotá D.C. - Distribución del nivel educativo de las madres. Serie histórica desde el año 2008 al 2013</t>
  </si>
  <si>
    <t>A313</t>
  </si>
  <si>
    <t xml:space="preserve">Tabla 11. Bogotá D.C. - Distribución del regimén de aseguramiento de las madres. Serie histórica desde el año 2008 al 2013 </t>
  </si>
  <si>
    <t>A340</t>
  </si>
  <si>
    <t>Tabla 10. Bogotá D.C. Distribucón de la pertenencia étnica de las madres. Serie histórica desde el año 2008 al 2013</t>
  </si>
  <si>
    <t>A362</t>
  </si>
  <si>
    <t>A385</t>
  </si>
  <si>
    <t>A406</t>
  </si>
  <si>
    <t>Tabla 15. Bogotá D.C. - Distribución de control prenatal. Serie histórica desde el año 2005 al 2013</t>
  </si>
  <si>
    <t>Tabla 16. Bogotá D.C. - Localidades. Distribución del control prenatal. Año 2011</t>
  </si>
  <si>
    <t>A426</t>
  </si>
  <si>
    <t>Tabla 17. Bogotá D.C. - Distribución de la semana gestacional en la que nació el recién nacido. Serie histórica desde el año 2005 al 2013</t>
  </si>
  <si>
    <t>A475</t>
  </si>
  <si>
    <t>Tabla 18. Bogotá D.C. - Distribución de peso al nacer. Serie histórica desde el año 2005 al 2013</t>
  </si>
  <si>
    <t>Tabla 19. Bogotá D.C. - Distribución de talla al nacer. Serie histórica desde el año 2005 al 2013</t>
  </si>
  <si>
    <t>Tabla 20. Bogotá D.C. - Distribución de la finalidad de la atención del parto. Serie historica desde el 2009 al 2013</t>
  </si>
  <si>
    <t>Tabla 21. Bogotá D.C. - Distribución de la finalidad de la atención en detección de alteración del embarazo. Serie histórica desde el año 2009 al 2013.</t>
  </si>
  <si>
    <t>A747</t>
  </si>
  <si>
    <t>A752</t>
  </si>
  <si>
    <t>A766</t>
  </si>
  <si>
    <t>A787</t>
  </si>
  <si>
    <t>A798</t>
  </si>
  <si>
    <t>Tabla 24. Bogotá D.C. - Distribución del diagnóstico de atenciones obstétricas solicitadas al 123. Año 2010 al 2013.</t>
  </si>
  <si>
    <t>Tabla 23. Bogotá D.C. Distribución por grupo de edad de las atenciones obstétricas solicitadas al 123 años 2010, 2011, 2012 y 2013</t>
  </si>
  <si>
    <t xml:space="preserve">Tabla 25. Bogotá D.C. - Razón de la mortalidad materna por 100000 nacidos vivos. Años 2000 al 2013 (SDS) </t>
  </si>
  <si>
    <t>Tabla 26. Bogotá D.C. - Razón de la mortalidad materna por 100000 nacidos vivos. Años 2000 al 2013 (DANE)</t>
  </si>
  <si>
    <t>A848</t>
  </si>
  <si>
    <t>Tabla 28. Bogotá D.C. - Distribución de la mortalidad materna según el tipo de defunción. Serie histórica desde el año 2008 al 2013.</t>
  </si>
  <si>
    <t>A864</t>
  </si>
  <si>
    <t>Tabla 27. Bogotá D.C. - Distribución de la mortalidad materna según el sitio de defunción. Serie histórica desde 1999 al 2013</t>
  </si>
  <si>
    <t>A874</t>
  </si>
  <si>
    <t>Tabla 29. Bogotá D.C. - Distribución de la mortalidad materna según la probable manera de muerte. Serie histórica desde el año 2008 al 2013.</t>
  </si>
  <si>
    <t>Tabla 30. Bogotá D.C. - Distribución de la mortalidad materna según si la muerte ocurrió con relación al parto. Serie histórica desde el año 2008 al 2013.</t>
  </si>
  <si>
    <t>A886</t>
  </si>
  <si>
    <t>Tabla 31. Bogotá D.C. - Localidades Distribución de la mortalidad materna. Serie histórica desde el año 1999 al 2013</t>
  </si>
  <si>
    <t>A920</t>
  </si>
  <si>
    <t>Tabla 32. Bogotá D.C. - Localidades Distribución de la mortalidad materna. Año 2013</t>
  </si>
  <si>
    <t>W963</t>
  </si>
  <si>
    <t>A1010</t>
  </si>
  <si>
    <t>A1028</t>
  </si>
  <si>
    <t>Tabla 35. Bogotá D.C. - Distribución del nivel educativo de las madres. Serie histórica desde el año 2008 al 2013</t>
  </si>
  <si>
    <t>Tabla 34. Bogotá D.C. - Distribucióndel estado conyugal de las madres. Serie histórica desde el año 2008 al 2013</t>
  </si>
  <si>
    <t>Tabla 33. Bogotá D.C. - Distribución de casos de mortalidad materna por quinquenio de edad de la madre al momento del fallecimiento. Serie histórica desde el año 2008 al 2013</t>
  </si>
  <si>
    <t>A1052</t>
  </si>
  <si>
    <t>Tabla 36. Bogotá D.C. - Distribución de la pertenencia etnica de las madres. Serie histórica desde el año 2008 al 2013</t>
  </si>
  <si>
    <t>Tabla 37. Bogotá D.C. - Distribución del regimén de aseguramiento de las madres. Serie histórica desde el año 2008 al 2013</t>
  </si>
  <si>
    <t>Tabla 38. Bogotá D.C. - Distribución de la ocupación de las madres. Serie histórica desde el año 2008 al 2013</t>
  </si>
  <si>
    <t>A1111</t>
  </si>
  <si>
    <t>Gráfica 6. Bogotá. Distribución % del Estado Conyugal de las madres. Año 2013</t>
  </si>
  <si>
    <t>Gráfica 7. Bogotá D.C. - Distribución % del nivel de escolaridad de las madres. Año 2013</t>
  </si>
  <si>
    <t>Gráfica 8. Bogotá D.C . Distribución % de la pertenencia etnica de las madres. Año 2013</t>
  </si>
  <si>
    <t>Gráfica 9. Bogotá D.C . Distribución % del regimén de aseguramiento de las madres. Año 2013</t>
  </si>
  <si>
    <t>Gráfico 10. Bogotá D.C . Distribución del número de consultas prenatales. Año 2005 - 2012</t>
  </si>
  <si>
    <t>Gráfica 11. Bogotá D.C. Comportamiento de los últimos 13 años de la Mortalidad Materna (SDS)</t>
  </si>
  <si>
    <t>Gráfica 12. Bogotá D.C. Comportamiento de los últimos 13 años de la Mortalidad Materna (DANE)</t>
  </si>
  <si>
    <t>Gráfica 13. Bogotá D.C. - Localidades. Distribución de la Razón de Mortalidad Materna  Año 2013</t>
  </si>
  <si>
    <t>Gráfica 1. Bogotá D.C. - Localidades distribución % de los nacimientos. Año 2013</t>
  </si>
  <si>
    <t>Gráfica 2. Bogotá D.C. - Nacimientos, serie histórica desde el año 1999 al 2013</t>
  </si>
  <si>
    <t>Gráfica 3. Bogotá D.C. - Localidad. Distribución % de los nacimientos en madres de 10 a 14 años. Años 2008 al 2013</t>
  </si>
  <si>
    <t>Gráfica 4. Bogotá D.C. - Localidad. Distribución % de los nacimientos en madres de 10 a 14 años. Año 2013</t>
  </si>
  <si>
    <t>Gráfica 5. Bogotá D.C. - Localidad. Distribución % de los nacimientos en madres de 15 a 19 años de edad. Año 2013</t>
  </si>
  <si>
    <t>Gráfica 6. Bogotá D.C. - Distribución % del estado conyugal de las madres. Año 2013</t>
  </si>
  <si>
    <t>Gráfica 8. Bogotá D.C. - Distribución % de la pertenencia etnica de las madres. Año 2013</t>
  </si>
  <si>
    <t>Gráfica 9. Bogotá D.C. - Localidad. Distribución % del regimén de aseguramiento de las madres. Año 2013</t>
  </si>
  <si>
    <t xml:space="preserve">Gráfica 10. Bogotá D.C. -Distribución del número de consultas prenatales. Año 2005 al 2013 </t>
  </si>
  <si>
    <t>Gráfica 11. Bogotá D.C. - Comportamiento de los últimos 13 años de la mortalidad materna (SDS)</t>
  </si>
  <si>
    <t>Gráfica 12. Bogotá D.C. - Comportamiento de los últimos 13 años de la mortalidad materna (DANE)</t>
  </si>
  <si>
    <t>Gráfica 13. Bogotá D.C. - Localidades. Distribución de la razón de mortalidad materna. Año 2013</t>
  </si>
  <si>
    <t>AA75</t>
  </si>
  <si>
    <t>A112</t>
  </si>
  <si>
    <t>AA202</t>
  </si>
  <si>
    <t>AA248</t>
  </si>
  <si>
    <t>J294</t>
  </si>
  <si>
    <t>I313</t>
  </si>
  <si>
    <t>J340</t>
  </si>
  <si>
    <t>J362</t>
  </si>
  <si>
    <t>J426</t>
  </si>
  <si>
    <t>A809</t>
  </si>
  <si>
    <t>A827</t>
  </si>
  <si>
    <t>AD962</t>
  </si>
  <si>
    <t>Tabla 13. Bogotá D.C . Distribución de atención del parto. Serie histórica desde el año 2005 al 2013</t>
  </si>
  <si>
    <t>Tabla 14. Bogotá D.C . Distribución del tipo del parto. Serie historica desde el año 2005 al 2013</t>
  </si>
  <si>
    <t>Tabla 12. Bogotá D.C . Distribución del sitio del parto. Serie histórica desde el año 2005 al 2013</t>
  </si>
  <si>
    <t>Tabla 12. Bogotá D.C. - Distribución del sitio del parto. Serie histórica desde el año 2008 al 2013</t>
  </si>
  <si>
    <t>Tabla 13. Bogotá D.C. - Distribución de atención del parto. Serie histórica desde el año 2008 al 2013</t>
  </si>
  <si>
    <t>Tabla 14. Bogotá D.C. - Distribución del tipo de parto. Serie histórica desde el año 2008 al 2013</t>
  </si>
  <si>
    <t>Z016 - Examen radiologico, no clasificado en otra parte</t>
  </si>
  <si>
    <t>Z018 - Otros examenes especiales especificados</t>
  </si>
  <si>
    <t>Z765 - Persona que consulta con simulación conciente (simulador)</t>
  </si>
  <si>
    <t>Z251 - Necesidad de inmunización contra la influenza (gripe)</t>
  </si>
  <si>
    <t>Z243 - Necesidad de inmunización contra la fiebre amarilla</t>
  </si>
  <si>
    <t>Z238 - Necesidad de inmunización solo contra enfermedad bacteriana</t>
  </si>
  <si>
    <t>Z258 - Necesidad de inmunización contra otras enfermedades virales unicas especificadas</t>
  </si>
  <si>
    <t>J039 - Amigadalitis aguda, no especificada</t>
  </si>
  <si>
    <t>J210 - Bronquiolitis aguda debida a virus sincitial respiratorio</t>
  </si>
  <si>
    <t>J218 - Bronquiolitis aguda debida a otros microorganismos especificados</t>
  </si>
  <si>
    <t>J189 - Neumonia, no especificada</t>
  </si>
  <si>
    <t>J159 - Neumonia, bacteriana no especificada</t>
  </si>
  <si>
    <t>R688 - Otros sintomas y signos generales especificadas</t>
  </si>
  <si>
    <t>R620 - Retardo en desarrollo</t>
  </si>
  <si>
    <t>R629 - Falta del desarrollo fisiologico normal esperado son otra especificación</t>
  </si>
  <si>
    <t>R102 - Dolor pelvico y perianal</t>
  </si>
  <si>
    <t>J459 - Asma, no especificada</t>
  </si>
  <si>
    <t>J449 - Enfermedad pulmonarobstructiva cronica, no especificada</t>
  </si>
  <si>
    <t>J440 - Enfermedad pulmonar obstructiva cronica con infección aguda de las vías respiratorias</t>
  </si>
  <si>
    <t>J46X - Estado asmatico</t>
  </si>
  <si>
    <t>J450 - Asma predominantemente alergica</t>
  </si>
  <si>
    <t>J304 - Rinitis alergica, no especificada</t>
  </si>
  <si>
    <t>J303 - Otras rinitis alergicas</t>
  </si>
  <si>
    <t>J329 - Sinusitis cronica, no especificada</t>
  </si>
  <si>
    <t>J342 - Desviación del tabique nasal</t>
  </si>
  <si>
    <t>J312 - Faringitis cronica</t>
  </si>
  <si>
    <t>www.dane.gov.co. Estadisticas. Defunciones y Nacimientos. Actualizado y ajustado el 14 de mayo de 2014. Cuadro 3. Nacimientos por área y sexo, según departamento y municipio de ocurrencia. https://www.dane.gov.co/index.php/es/poblacion-y-demografia/nacimientos-y-defunciones/118-demograficas/estadisticas-vitales/4647-nacimientos-2013. Información preliminar</t>
  </si>
  <si>
    <t>2005 - 2007</t>
  </si>
  <si>
    <t>2008 - 2009 Certificado de nacido vivo - Bases de datos DANE y RUAF - Sistema de Estadísticas Vitales</t>
  </si>
  <si>
    <t>2010 - 2013 Certificado de nacido vivo - Bases de datos SDS y RUAF - Sistema de Estadísticas Vitales</t>
  </si>
  <si>
    <t>2005 - 2012</t>
  </si>
  <si>
    <t>Certificado de nacido vivo - Bases de datos RUAF - Estadisticas Vitales. Consultado el 15 de agosto de 2014</t>
  </si>
  <si>
    <t>2005 - 2011</t>
  </si>
  <si>
    <t>Certificado de nacido vivo - Bases de datos RUAF, Estadisticas vitales, consultado el 15 de agosto de 2014</t>
  </si>
  <si>
    <t>Fuente: Ministerio de Salud y Protección Social. SISPRO. Cubos.sispro.gov.co. RUAF, Estadisticas Vitales - Nacidos Vivos, consultado el 15 de agosto de 2014</t>
  </si>
  <si>
    <t>Fuente: Ministerio de salud y protección social. SISPRO. Cubos.sispro.gov.co. RUAF - RIPS - Registro de Instituciones Prestadores de Salud. Base de Atenciones en Salud. Consultado el 15 de agosto de 2014.</t>
  </si>
  <si>
    <t>Fuente *: www.dane.gov.co. Estadisticas, Defunciones - Nacimientos.</t>
  </si>
  <si>
    <t>Ajustado y actualizado el 14 de mayo de 2014. Cuadro 3. Nacimientos por área y sexo, según departamento y municipio de ocurrencia. https://www.dane.gov.co/index.php/es/poblacion-y-demografia/nacimientos-y-defunciones/118-demograficas/estadisticas-vitales/4647-nacimientos-2013. Información preliminar</t>
  </si>
  <si>
    <t>Q623 - Otros defectos obstructivos de la pelvis renal y del ureter</t>
  </si>
  <si>
    <t>Si</t>
  </si>
  <si>
    <t>No</t>
  </si>
  <si>
    <t xml:space="preserve"> Tabla 29.  Tasa de Mortalidad Neonatal por localidad Vs Bogotá D.C. Año 2013</t>
  </si>
  <si>
    <t>Gráfica 8. Tasa de Mortalidad Neonatal por localidad Vs Bogotá D.C. Año 2013</t>
  </si>
  <si>
    <t>C.1 Características sociodemográficas de las muerte neonatales</t>
  </si>
  <si>
    <t>C.1.1 Lugar de Residencia de la mortalidad neonatal</t>
  </si>
  <si>
    <t>C.1.2 Clasificación Mortalidad Neonatal (Temprana o Precoz)</t>
  </si>
  <si>
    <t>Tabla 30. Bogotá D.C - Localidades. Tasa de mortalidad neonatal temprana o precoz serie historica desde el año 2005 al 2013</t>
  </si>
  <si>
    <t>Tabla 31. Tasa de Mortalidad Neonatal Temprana o precoz por localidad Vs Bogotá D.C. Año 2013</t>
  </si>
  <si>
    <t>Gráfica 9. Bogotá D.C.-Tasa de Mortalidad Neonatal Temprana o precoz por localidad Vs Bogotá D.C. Año 2013</t>
  </si>
  <si>
    <t>C.1.3 Clasificación Mortalidad Neonatal (Tardía)</t>
  </si>
  <si>
    <t>Tabla 32. Bogotá D.C - Localidades. Tasa de mortalidad neonatal tardía serie histórica desde el año 2005 al 2013</t>
  </si>
  <si>
    <t xml:space="preserve"> Tabla 33. Tasa de Mortalidad Neonatal Tardía por localidad Vs Bogotá D.C. Año 2013</t>
  </si>
  <si>
    <t>Gráfica 10.  Tasa de Mortalidad Neonatal Tardía por localidad Vs Bogotá D.C. Año 2013</t>
  </si>
  <si>
    <t>D.1 Características sociodemográficas de las muertes post-neonatales</t>
  </si>
  <si>
    <t>D.1.1 Lugar de Residencia de la mortalidad post- neonatal</t>
  </si>
  <si>
    <t>Tabla 34. Bogotá D.C. - Localidades. Tasa de Mortalidad Post Neonatal serie histórica desde 2005 al 2013</t>
  </si>
  <si>
    <t>MORBILIDAD ATENDIDA</t>
  </si>
  <si>
    <t>A. Atención de salud - Diagnóstico principal</t>
  </si>
  <si>
    <t>B. Sivigila (año 2012) - INS</t>
  </si>
  <si>
    <t>A.1 Características sociodemográficas de los menores de un año</t>
  </si>
  <si>
    <t>A.1.3 Edad Infantil</t>
  </si>
  <si>
    <t>A.1.6 Probable manera de muerte</t>
  </si>
  <si>
    <t>A.2.4 Peso al nacer</t>
  </si>
  <si>
    <t xml:space="preserve">A.3 Características sociodemográficas de las madres de los menores de un año </t>
  </si>
  <si>
    <t>A.3.2 Estado conyugal de la madre</t>
  </si>
  <si>
    <t>A.4 Antecedentes maternos (periodo intergenesico - paridad)</t>
  </si>
  <si>
    <t>A.4.2 Número de hijos muertos</t>
  </si>
  <si>
    <t>A.4.1 Número de hijos nacidos vivos</t>
  </si>
  <si>
    <t>A37</t>
  </si>
  <si>
    <t>A39</t>
  </si>
  <si>
    <t>B.1 Características sociodemográficas de las muertes perinatales</t>
  </si>
  <si>
    <t>B.1.1 Lugar de residencia de las muertes perinatales</t>
  </si>
  <si>
    <t>C. Mortalidad Neonatal</t>
  </si>
  <si>
    <t>C.1 Características sociodemográficas de las muertes Neonatales</t>
  </si>
  <si>
    <t>C.1.1 Lugar de residencia de las muertes Neonatales</t>
  </si>
  <si>
    <t>C.1.2 Clasificación de las muertes Neonatales (Temprana o Precoz)</t>
  </si>
  <si>
    <t>C.1.3 Clasificación de las muertes Neonatales (Tardía)</t>
  </si>
  <si>
    <t>D. Mortalidad Post-Neonatal</t>
  </si>
  <si>
    <t>D.1 Características sociodemográficas de las muertes Post-Neonatales</t>
  </si>
  <si>
    <t>D.1.1 Lugar de residencia de las muertes Post-Neonatales</t>
  </si>
  <si>
    <t>A128</t>
  </si>
  <si>
    <t>A129</t>
  </si>
  <si>
    <t>A130</t>
  </si>
  <si>
    <t>A38</t>
  </si>
  <si>
    <t>A234</t>
  </si>
  <si>
    <t>A235</t>
  </si>
  <si>
    <t>A271</t>
  </si>
  <si>
    <t>A272</t>
  </si>
  <si>
    <t>A316</t>
  </si>
  <si>
    <t>A317</t>
  </si>
  <si>
    <t>A437</t>
  </si>
  <si>
    <t>A452</t>
  </si>
  <si>
    <t>A466</t>
  </si>
  <si>
    <t>A484</t>
  </si>
  <si>
    <t>A497</t>
  </si>
  <si>
    <t>A510</t>
  </si>
  <si>
    <t>A526</t>
  </si>
  <si>
    <t>A527</t>
  </si>
  <si>
    <t>A541</t>
  </si>
  <si>
    <t>A558</t>
  </si>
  <si>
    <t>A573</t>
  </si>
  <si>
    <t>A591</t>
  </si>
  <si>
    <t>A592</t>
  </si>
  <si>
    <t>A613</t>
  </si>
  <si>
    <t>A631</t>
  </si>
  <si>
    <t>A656</t>
  </si>
  <si>
    <t>A675</t>
  </si>
  <si>
    <t>A691</t>
  </si>
  <si>
    <t>A693</t>
  </si>
  <si>
    <t>A719</t>
  </si>
  <si>
    <t>A739</t>
  </si>
  <si>
    <t>A810</t>
  </si>
  <si>
    <t>A811</t>
  </si>
  <si>
    <t>A901</t>
  </si>
  <si>
    <t>A902</t>
  </si>
  <si>
    <t>A903</t>
  </si>
  <si>
    <t>A946</t>
  </si>
  <si>
    <t>A992</t>
  </si>
  <si>
    <t>A1038</t>
  </si>
  <si>
    <t>A1039</t>
  </si>
  <si>
    <t>A1040</t>
  </si>
  <si>
    <t>A394</t>
  </si>
  <si>
    <t>A487</t>
  </si>
  <si>
    <t>A577</t>
  </si>
  <si>
    <t>A622</t>
  </si>
  <si>
    <t>Tabla de contenido Menor de un año</t>
  </si>
  <si>
    <t>A.3.4 Escolaridad de la madre</t>
  </si>
  <si>
    <t>A.3.5 Pertenecia etnica</t>
  </si>
  <si>
    <t>A.3.6 Regimén de seguridad social en salud</t>
  </si>
  <si>
    <t>A.3.3 Escolaridad de la madre</t>
  </si>
  <si>
    <t>A.3.4 Pertenecia etnica</t>
  </si>
  <si>
    <t>A.3.5 Regimén de seguridad social en salud</t>
  </si>
  <si>
    <t>Tabla 1. Bogotá D.C. - Localidades. Proyecciones de población menor de un año entre el año 2005 al 2013</t>
  </si>
  <si>
    <t>Tabla 2. Bogotá D.C. - Localidades. Proyecciones de `población menor de un año. Año 2013</t>
  </si>
  <si>
    <t>Tabla 3. Bogotá D.C. Número de atenciones por grupo, subgrupo y diagnóstico principal en menores de un año. Serie historica entre el año 2009 al 2013</t>
  </si>
  <si>
    <t>Tabla 4. Bogotá D.C.Número de casos de enfermedades inmunoprevenibles en menores de un año notificadas al Sivigila. Año 2012</t>
  </si>
  <si>
    <t xml:space="preserve">Tabla 5. Bogotá D.C. Tasa de mortalidad infantil por 1000 N.V. serie historica entre el año 2000 al 2013 </t>
  </si>
  <si>
    <t>Tabla 6. Bogotá D.C. - Localidades. Tasa de mortalidad infantil por 1000 N.V. Serie historica desde el año 2000 al 2013</t>
  </si>
  <si>
    <t>Tabla 7. Bogotá D.C. - Localidades. Tasa de mortalidad infantil por 1000 N.V. Año 2013</t>
  </si>
  <si>
    <t>Tabla 8. Bogotá D.C. - Localidades. Comparativo de la mortalidad infantil entre los años 2000, 2005, 2009 y 2013</t>
  </si>
  <si>
    <t>Tabla 9. Bogotá D.C. - Distribución de la mortalidad infantil según sexo. Serie historica desde el año 2008 al 2013</t>
  </si>
  <si>
    <t>Tabla 10. Bogotá D.C. - Distribución de la mortalidad infantil según la edad infantil. Serie historica desde el año 2008 al 2013</t>
  </si>
  <si>
    <t>Tabla 11. Bogotá D.C. - Distribución de la mortalidad infantil según el sitio de defunción. Serie historica desde el año 2008 al 2013</t>
  </si>
  <si>
    <t>Tabla 12. Bogotá D.C. - Distribución de la mortalidad infantil según la probable manera de nuerte. Serie historica desde el año 2008 al 2013</t>
  </si>
  <si>
    <t>Tabla 13. Bogotá D.C. - Distribución de la mortalidad infantil según si ocurrió con relación al parto. Serie historica desde el año 2008 al 2013</t>
  </si>
  <si>
    <t>Tabla 14. Bogotá D.C. - Distribución de la mortalidad infantil según el tipo de parto al nacer. Serie historica desde el año 2008 al 2013</t>
  </si>
  <si>
    <t>Tabla 15. Bogotá D.C. - Distribución de la mortalidad infantil según la multiplicidad del parto. Serie historica desde el año 2008 al 2013</t>
  </si>
  <si>
    <t>Tabla 16. Bogotá D.C. - Distribución de la mortalidad infantil según el tiempo de gestación. Serie historica desde el año 2008 al 2013</t>
  </si>
  <si>
    <t>Tabla 17. Bogotá D.C. - Distribución de la mortalidad infantil según el peso al nacer. Serie historica desde el año 2008 al 2013</t>
  </si>
  <si>
    <t>Tabla 18. Bogotá D.C. - Distribución de la mortalidad infantil según la edad de la madre. Serie historica desde el año 2008 al 2013</t>
  </si>
  <si>
    <t>Tabla 19. Bogotá D.C. - Distribución de la mortalidad infantil según estado conyugal de la madre. Serie historica desde el año 2008 al 2013</t>
  </si>
  <si>
    <t>Tabla 20. Bogotá D.C. - Distribución de la mortalidad infantil según la escolaridad de la madre. Serie historica desde el año 2008 al 2013</t>
  </si>
  <si>
    <t>Tabla 21. Bogotá D.C. - Distribución de la mortalidad infantil según la pertenencia etnica de la madre. Serie historica desde el año 2008 al 2013</t>
  </si>
  <si>
    <t>Tabla 22. Bogotá D.C. - Distribución de la mortalidad infantil según regimen de seguridad social de salud. Serie historica desde el año 2008 al 2013</t>
  </si>
  <si>
    <t>Tabla 23. Bogotá D.C. - Distribución de la mortalidad infantil según el Nº de hijos vivos. Serie historica desde el año 2008 al 2013</t>
  </si>
  <si>
    <t>Tabla 24. Bogotá D.C. - Distribución de la mortalidad infantil según el número de hijo muertos. Serie historica desde el año 2008 al 2013</t>
  </si>
  <si>
    <t>Tabla 25. Bogotá D.C. - Tasa de mortalidad perinatal por 1000 N.V. Serie historica desde el año 2008 al 2013</t>
  </si>
  <si>
    <t>Tabla 26. Bogotá D.C. - Localidades. Tasa de mortalidad perinatal. Serie historica desde el año 2000 al 2013</t>
  </si>
  <si>
    <t>Tabla 27. Tasa de mortalidad perinatal por localidad Vs Bogota D.C. Año 2013</t>
  </si>
  <si>
    <t>Tabla 28. Bogotá D.C. - Localidades. Tasa de mortalidad neonatal serie historica desde el año 2008 al 2013</t>
  </si>
  <si>
    <t>Tabla 29. Tasa de mortalidad neonatal por localidad Vs Bogotá D.C. Año 2013</t>
  </si>
  <si>
    <t>Tabla 30. Bogotá D.C. - Localidades. Tasa de mortalidad neonatal temprana o precoz serie historica desde el año 2008 al 2013</t>
  </si>
  <si>
    <t>Tabla 31. Tasa de mortalidad neonatal temprana por localidad Vs Bogotá D.C. Año 2013</t>
  </si>
  <si>
    <t>Tabla 32. Bogotá D.C. - Localidades. Tasa de mortalidad neonatal tardia serie historica desde el año 2008 al 2013</t>
  </si>
  <si>
    <t>Tabla 33. Tasa de mortalidad neonatal tardia por localidad Vs Bogotá D.C. Año 2013</t>
  </si>
  <si>
    <t>Tabla 34. Bogotá D.C. - Localidades. Tasa de mortalidad post neonatal serie historica desde el año 2008 al 2013</t>
  </si>
  <si>
    <t>Tabla 35. Tasa de mortalidad Post neonatal por localidad Vs Bogotá D.C. Año 2013</t>
  </si>
  <si>
    <t>Gráfica 1. Bogotá D.C. Proyecciones de población menor de un año entre el 2005 al 2013</t>
  </si>
  <si>
    <t>Gráfica 2. Bogotá D.C. Localidades. Distribución porcentual de los menores de un año. Año 2013</t>
  </si>
  <si>
    <t>Gráfica 3. Bogotá D.C. Distribución de la tasa de mortalidad infantil Serie histórica desde el año 2000 al 2013</t>
  </si>
  <si>
    <t>Gráfica 4. Bogotá D.C. Localidades distribución de la tasa de mortalidad infantil . Año 2013</t>
  </si>
  <si>
    <t>Gráfica 5. Bogotá D.C. Localidades comparativo años 2000, 2005, 2009 y 2013 de mortalidad infantil</t>
  </si>
  <si>
    <t>Gráfica 6. Bogotá D.C. Comportamiento de los últimos trece años de la mortalidad perinatal</t>
  </si>
  <si>
    <t>Gráfica 7. Bogotá D.C. Tasa de mortalidad perinatal por localidad Vs Bogotá D.C. Año 2013</t>
  </si>
  <si>
    <t>Gráfica 8. Bogotá D.C. Tasa de mortalidad neonatal por localidad Vs Bogotá D.C. Año 2013</t>
  </si>
  <si>
    <t>Gráfica 9. Bogotá D.C. Tasa de mortalidad neonatal temprana o precoz por localidad Vs Bogotá D.C. Año 2013</t>
  </si>
  <si>
    <t>Gráfica 11. Tasa de mortalidad post neonatal  por localidad Vs Bogotá D.C. Año 2013</t>
  </si>
  <si>
    <t>Gráfica 10. Tasa de mortalidad neonatal tardía por localidad Vs Bogotá D.C. Año 2013</t>
  </si>
  <si>
    <t xml:space="preserve"> Tabla 35. Tasa de Mortalidad Post -Neonatal  por localidad Vs Bogotá D.C. Año 2013</t>
  </si>
  <si>
    <t>Gráfica 11. Tasa de Mortalidad Post-Neonatal  por localidad Vs Bogotá D.C. Año 2013</t>
  </si>
  <si>
    <t>MENORES DE 5 AÑOS</t>
  </si>
  <si>
    <t>A.1 Sexo</t>
  </si>
  <si>
    <t>A. Características demográficas de la población en Genereal</t>
  </si>
  <si>
    <t>A.2 Pertenencia Etnica</t>
  </si>
  <si>
    <t>Tabla 2. Bogotá. Población General vs Población Etnica en el 2005, 2010 y 2015.</t>
  </si>
  <si>
    <r>
      <t xml:space="preserve">Cálculo de porcentaje de Incremento: Numerador= Diferencia de la población de 2013 y 2005, Denominador = Sumatoria de la población del 2013 y 2005 por el factor seleccionado (100).
Fuente: Información publicada en la página web http://www.culturarecreacionydeporte.gov.co/areas-de-trabajo/practicas-culturales/grupos-etnicos. </t>
    </r>
    <r>
      <rPr>
        <sz val="8"/>
        <rFont val="Arial"/>
        <family val="2"/>
      </rPr>
      <t>Año 2013 proyecto especial de Etnias</t>
    </r>
  </si>
  <si>
    <t>Tabla 3. Bogotá. Población de niños y niñas menores de 5 años  vs Población General. Años 2005, 2010 y 2015.</t>
  </si>
  <si>
    <t>B.1 Proporción de menores de 5 años en la población general</t>
  </si>
  <si>
    <t>B. Características demográficas de la población menor de 5 años</t>
  </si>
  <si>
    <t>B.2 Sexo</t>
  </si>
  <si>
    <t>Tabla 4. Bogotá. Proyecciones de población 2005-2015, en menores de 5 años por sexo.</t>
  </si>
  <si>
    <t>B.3 Localidad de residencia</t>
  </si>
  <si>
    <t>Ttal &gt; 5 Bogotá D.C.</t>
  </si>
  <si>
    <t>Ttal Población Bogotá</t>
  </si>
  <si>
    <t>B.4 Pertenencia Etnica</t>
  </si>
  <si>
    <t>Tabla 4. Población Menores de 5 años según localidad de residencia. Serie historica entre el años 2008 al 2013</t>
  </si>
  <si>
    <t>Tabla 5. Población menor de 5 años estimada según la pertenencia etnica. Año 2013</t>
  </si>
  <si>
    <t>Total segú etnia</t>
  </si>
  <si>
    <t>Total Pob</t>
  </si>
  <si>
    <r>
      <t>7674366</t>
    </r>
    <r>
      <rPr>
        <b/>
        <vertAlign val="superscript"/>
        <sz val="8"/>
        <rFont val="Arial"/>
        <family val="2"/>
      </rPr>
      <t>*</t>
    </r>
  </si>
  <si>
    <r>
      <t>Pob. Gnral Etnica</t>
    </r>
    <r>
      <rPr>
        <b/>
        <vertAlign val="superscript"/>
        <sz val="8"/>
        <color indexed="9"/>
        <rFont val="Arial"/>
        <family val="2"/>
      </rPr>
      <t>**</t>
    </r>
  </si>
  <si>
    <r>
      <t>Pob. Infantil Etnica</t>
    </r>
    <r>
      <rPr>
        <b/>
        <vertAlign val="superscript"/>
        <sz val="8"/>
        <color indexed="9"/>
        <rFont val="Arial"/>
        <family val="2"/>
      </rPr>
      <t>++</t>
    </r>
  </si>
  <si>
    <r>
      <t xml:space="preserve">Fuente: </t>
    </r>
    <r>
      <rPr>
        <vertAlign val="superscript"/>
        <sz val="8"/>
        <color indexed="8"/>
        <rFont val="Arial"/>
        <family val="2"/>
      </rPr>
      <t>*</t>
    </r>
    <r>
      <rPr>
        <sz val="8"/>
        <color indexed="8"/>
        <rFont val="Arial"/>
        <family val="2"/>
      </rPr>
      <t xml:space="preserve">DANE - SDP Secretaría Distrital de Planeación. Convenio específicos de cooperación técnica Nº 096-2007. Proyecciones de Población 2005 - 2015, según edades quinquenales, simples y por sexo. </t>
    </r>
    <r>
      <rPr>
        <vertAlign val="superscript"/>
        <sz val="8"/>
        <color indexed="8"/>
        <rFont val="Arial"/>
        <family val="2"/>
      </rPr>
      <t>**</t>
    </r>
    <r>
      <rPr>
        <sz val="8"/>
        <color indexed="8"/>
        <rFont val="Arial"/>
        <family val="2"/>
      </rPr>
      <t xml:space="preserve">Proyecciones de población etnica. Secretaria Distrital de Salud de Bogotá. Dirección de Salud Pública. Plan de Inervenciones Colectivas. Proyecto Especial. Año 2013 </t>
    </r>
  </si>
  <si>
    <t>A. Atenciones en salud - RIPS (Año 2009 al 2013)</t>
  </si>
  <si>
    <t>A.1 Atenciones en salud - diagnóstico principal</t>
  </si>
  <si>
    <t>Tabla 6. Bogotá D.C. Número de atenciones por grupo, subgrupo y diagnóstico principal en menores de 5 años. Serie 2009 al 2013</t>
  </si>
  <si>
    <t>B. SIVIGILA (AÑO2012) - INS</t>
  </si>
  <si>
    <t>B.1 Eventos Transmisibles</t>
  </si>
  <si>
    <t>Tabla 7. Bogotá D.C. - Localidad. Casos y  Tasa (10000) de enfermedades transmisibles en menores de cinco años notificadas al Sivigila en el año 2012</t>
  </si>
  <si>
    <t>Fuente: Ministerio de Salud y Protección Social. SISPRO. Cubos.sispro.com. Base de Atenciones en salud.</t>
  </si>
  <si>
    <t>B.2 Eventos No Transmisibles</t>
  </si>
  <si>
    <t>Tabla 8. Bogotá D.C. - Localidad. Casos y la tasa (10000) de enfermedades no transmisibles en menores de cinco años notificadas al Sivigila en el año 2012</t>
  </si>
  <si>
    <t>MORTALIDAD EVITABLE - MENOR DE 5 AÑOS</t>
  </si>
  <si>
    <t>A.1 Mortalidad Infantil en menores de 5 años</t>
  </si>
  <si>
    <t>A.1 Características sociodemográficas de los menores de 5 años</t>
  </si>
  <si>
    <t>Tabla 9. Bogotá D.C. - Tasa (100000) de Mortalidad Infantil en menores de 5 años. Serie historica entre los años 2000 al 2013.</t>
  </si>
  <si>
    <t>Gráfica 1. Bogotá D.C. -Tasa (100000) de la Mortalidad Infantil en menores de 5 años. Serie historica entre los años 2000 al 2013.</t>
  </si>
  <si>
    <t>A.1.1 Lugar de residencia del menor de 5 años</t>
  </si>
  <si>
    <t>Tabla 10. Bogotá D.C.  Localidad - Tasa de Mortalidad Infantil en menores de 5 años (por 100000). Serie historica entre el año 2000 al 2013.</t>
  </si>
  <si>
    <t>Continuación de la Tabla 10. Bogotá D.C.  Localidad - Tasa de Mortalidad Infantil en menores de 5 años (por 100000). Serie historica entre el año 2000 al 2013.</t>
  </si>
  <si>
    <t>T. x  localidad</t>
  </si>
  <si>
    <t>Total Btá</t>
  </si>
  <si>
    <t>A.1.2 Edad y Sexo</t>
  </si>
  <si>
    <t>Tabla 11. Bogotá D.C. Casos de Mortalidad Infantil en menores de 5 años, según edad y sexo. Serie historica entre el año 2008 al 2013.</t>
  </si>
  <si>
    <t>A.1.3 Pertenencia etnica</t>
  </si>
  <si>
    <t>Tabla 12. Bogotá D.C. Casos de Mortalidad Infantil en menores de 5 años, según pertenencia etnica. Serie historica entre el año 2008 al 2013</t>
  </si>
  <si>
    <t xml:space="preserve">A.1.4 Nivel educativo </t>
  </si>
  <si>
    <t>Tabla 13. Bogotá D.C. Tasa de Mortalidad Infantil en menores de 5 años por 10000, según nivel educativo. Año 2008 al 2013</t>
  </si>
  <si>
    <t>A.1.5 Regimén de seguridad social en salud</t>
  </si>
  <si>
    <t>Tabla 14. Bogotá D.C. Casos de Mortalidad Infantil en menores de 5 años por 10000, según el regimén de aseguramiento serie historica año 2008 al 2013.</t>
  </si>
  <si>
    <t>Tabla 15. Bogotá D.C. Casos de Mortalidad Infantil en menores de 5 años, según el sitio de defunción. Serie historica año 2008 al 2013</t>
  </si>
  <si>
    <t>Tabla 16. Bogotá D.C. Casos de Mortalidad Infantil en menores de 5 años, según el tipo de la defunción. Serie historica año 2008 al 2013</t>
  </si>
  <si>
    <t>Tabla 17. Bogotá D.C. Casos de Mortalidad Infantil en menores de 5 años , según la manera de muerte. Serie historica desde el año 2008 al 2013.</t>
  </si>
  <si>
    <t>Tabla 18. Bogotá D.C. Casos de Mortalidad Infantil en menores de 5 años , la muerte ocurrió con relación al parto. Serie historica desde el año 2008 al 2013</t>
  </si>
  <si>
    <t>La muerte ocurrió con relación al parto</t>
  </si>
  <si>
    <t>Tabla 19. Bogotá D.C. Casos de Mortalidad Infantil en menores de 5 años, según multiplicidad del parto. Serie historica entre el año 2008 al 2013</t>
  </si>
  <si>
    <t>Tabla 20. Bogotá D.C. Casos de Mortalidad Infantil en menores de 5 años , según tipo del parto. Serie hitorica desde el año 2008 al 2013</t>
  </si>
  <si>
    <t>Tabla 21. Bogotá D.C. Casos de Mortalidad Infantil en menores de 5 años , según el peso al nacer y edad gestacional. Series historica desde el año 2008 al 2013.</t>
  </si>
  <si>
    <t>Tabla 22. Bogotá D.C. Casos de mortalidad en menores 5 años según la edad madre. Serie historica desde el año 2008 al 2013</t>
  </si>
  <si>
    <t>Tabla 23. Bogotá D.C. Casos de mortalidad en menores de 5 años según el estado conyugal de la madre. Serie historica desde el año 2008 al 2013</t>
  </si>
  <si>
    <t>Tabla 24. Bogotá D.C. Casos de mortalidad en menores de cinco años según la escolaridad de la madre. Serie historica desde el año 2008 al 2013</t>
  </si>
  <si>
    <t xml:space="preserve">A.2 Características de la muerte de los menores de 5 años </t>
  </si>
  <si>
    <t>A.2.1 Sitio de la defunción</t>
  </si>
  <si>
    <t>A.2.2 Tipo de la defunción</t>
  </si>
  <si>
    <t>A.2.3 Probable manera de muerte</t>
  </si>
  <si>
    <t>A.2.4 La muerte ocurrió con relación al parto</t>
  </si>
  <si>
    <t>A.3 Características del nacimiento del menor de 5 años</t>
  </si>
  <si>
    <t>A.3.1 Multiplicidad del parto</t>
  </si>
  <si>
    <t>A.3.2 Tipo del parto</t>
  </si>
  <si>
    <t>A.3.3 Peso al nacer según la edad gestacional</t>
  </si>
  <si>
    <t>A.4 Características sociodemográficas de las madres de los menores de 5 años</t>
  </si>
  <si>
    <t>A.4.1 Edad de la madre</t>
  </si>
  <si>
    <t>A.1.3 Escolaridad de la madre</t>
  </si>
  <si>
    <t>Tabla 25. Bogotá D.C. - Tasa por 100000 hab de Mortalidad Infantil por Neumonia en menores de 5 años. Serie historica desde el año 2000 al 2013.</t>
  </si>
  <si>
    <t>Gráfica 2. Bogotá D.C. -Tasa por 100000 de la Mortalidad Infantil por Neumonia en menores de 5 años. Serie historica desde el año 2000 al 2013.</t>
  </si>
  <si>
    <t>Tabla 26. Bogotá D.C.  Localidad - Tasa por 100000 de Mortalidad Infantil menores de 5 años por Neumonia. Serie histórica desde el año 2000 al 2013.</t>
  </si>
  <si>
    <t>Tabla 27. Bogotá D.C. - Localidades. Tasa por 100.000 hab de la Mortalidad Infantil  en menores de 5 años por Neumonia. Año 2013.</t>
  </si>
  <si>
    <t>Continuación Tabla 26. Bogotá D.C.  Localidad - Tasa por 100000 de Mortalidad Infantil menores de 5 años por Neumonia. Serie histórica desde el año 2000 al 2013.</t>
  </si>
  <si>
    <t>Gráfica 2. Bogotá D.C. - Localidad. Distribución de la tasa por 100.000 de Mortalidad Infantil en menores de 5 años. Año 2013</t>
  </si>
  <si>
    <t>Gráfica 3. Bogotá D.C. - Localidades. Tasa por 100.000 hab de la Mortalidad Infantil  en menores de 5 años por Neumonia. Año 2013.</t>
  </si>
  <si>
    <t>A.1.2 Estado conyugal</t>
  </si>
  <si>
    <t>B.  Mortalidad Infantil en menores de 5 años según su causa de defunción</t>
  </si>
  <si>
    <t xml:space="preserve">B.1  Neumonia </t>
  </si>
  <si>
    <t>B.1.1 Lugar de residencia de la mortalidad por neumonia en menores de 5 años</t>
  </si>
  <si>
    <t>B.2  IRA - Infección Respiratoria Aguda</t>
  </si>
  <si>
    <t>Tabla 28. Bogotá D.C. - Tasa por 100.000 hab de la Mortalidad Infantil en menores de 5 años por IRA. Serie historica desde el año 2000 al 2013.</t>
  </si>
  <si>
    <t>Gráfica 4. Bogotá D.C. -Tasa de Mortalidad Infantil en menores de 5 años por IRA. Serie historica del año 2000 al 2013</t>
  </si>
  <si>
    <t>B.2.1 Localidad de residencia</t>
  </si>
  <si>
    <t>Tabla 29. Bogotá D.C.  Localidad - Tasa por 100000 de la Mortalidad Infantil en menores de 5 años por IRA. Serie Histórica desde el año 2000 al 2013</t>
  </si>
  <si>
    <t>B.3 EDA - Enfermedad Diarreica Aguda</t>
  </si>
  <si>
    <t>Continuación Tabla 29. Bogotá D.C.  Localidad - Tasa por 100000 de la Mortalidad Infantil en menores de 5 años por IRA. Serie Histórica desde el año 2000 al 2013</t>
  </si>
  <si>
    <t>Gráfica 5. Bogotá D.C. - Localidades. Tasa por 100.000 hab de la Mortalidad Infantil en menores de 5 años por IRA. Año 2013.</t>
  </si>
  <si>
    <t>Tabla 30. Bogotá D.C. - Localidades. Tasa por 100.000 hab de la Mortalidad Infantil  en menores de 5 años por IRA. Año 2013.</t>
  </si>
  <si>
    <t>Gráfica 6. Bogotá D.C. -Tasa por 100.000 hab de Mortalidad Infantil en menores de 5 años por EDA. Serie historica desde el año 2000 al 2013</t>
  </si>
  <si>
    <t>Tabla 31. Bogotá D.C. - Tasa por 100000 de Mortalidad Infantil en menores de 5 años por EDA. Serie historica desde el año 2000 al 2013.</t>
  </si>
  <si>
    <t>B.3.1 Lugar de residencia</t>
  </si>
  <si>
    <t>Tabla 32. Bogotá D.C.  Localidad - Tasa por 100000 de Mortalidad Infantil en menores de 5 años por EDA. Serie historica desde el año 2000 al 2013.</t>
  </si>
  <si>
    <t>Continuación Tabla 32. Bogotá D.C.  Localidad - Tasa por 100000 de Mortalidad Infantil en menores de 5 años por EDA. Serie historica desde el año 2000 al 2013.</t>
  </si>
  <si>
    <t>B.4 DNT - Desnutrición</t>
  </si>
  <si>
    <t>Tabla  33. Bogotá D.C. - Tasa por 100000 hab de Mortalidad Infantil en menores de 5 años por DNT. Serie historica desde el año 2000 al 2013</t>
  </si>
  <si>
    <t>Gráfica 7. Bogotá D.C. -Tasa por 100000 hab de Mortalidad Infantil en menores de 5 años por DNT. Serie historica desde el año 2000 al 2013</t>
  </si>
  <si>
    <t>B.4.1 Lugar de residencia</t>
  </si>
  <si>
    <t>Tabla 34. Bogotá D.C.  Localidades. Tasa por 100000 de la Mortalidad Infantil en menores de 5 años por DNT. Serie historica desde el año 2000 al 2013</t>
  </si>
  <si>
    <t>Continuación Tabla 34. Bogotá D.C.  Localidades. Tasa por 100000 de la Mortalidad Infantil en menores de 5 años por DNT. Serie historica desde el año 2000 al 2013</t>
  </si>
  <si>
    <t>POBLACIÓN GENERAL</t>
  </si>
  <si>
    <t>A. Características sociodemográficas de la población de menor de 5 años</t>
  </si>
  <si>
    <t>A. Características demográficas de la población general</t>
  </si>
  <si>
    <t>A.1 Proporción de menores de 5 años de la población general</t>
  </si>
  <si>
    <t>A.1.1 Sexo</t>
  </si>
  <si>
    <t>A.1.2 Lugar de residencia</t>
  </si>
  <si>
    <t>B. Morbilidad Atendida</t>
  </si>
  <si>
    <t>B.1 Atenciones en salud - RIPS (2009 al 2013)</t>
  </si>
  <si>
    <t>B.1.1 Atenciones en salud - Diagnóstico principal</t>
  </si>
  <si>
    <t>C. Mortalidad Evitable - Menor de 5 años</t>
  </si>
  <si>
    <t>C.1 Características sociodemográficas de los menores de 5 años</t>
  </si>
  <si>
    <t>C.1.1 Lugar de residencia</t>
  </si>
  <si>
    <t>C.1.2 Edad y Sexo</t>
  </si>
  <si>
    <t>C.1.3 Pertenencia Etnica</t>
  </si>
  <si>
    <t>C.1.4 Nivel Educativo</t>
  </si>
  <si>
    <t>C.1.5 Regimén de seguridad social en salud</t>
  </si>
  <si>
    <t xml:space="preserve">C.2 Características de la defunción </t>
  </si>
  <si>
    <t>C.2.1 Sitio de la defunción</t>
  </si>
  <si>
    <t>C.2.2 Tipo de defunción</t>
  </si>
  <si>
    <t>C.2.3 Probable manera de muerte</t>
  </si>
  <si>
    <t>C.2.4 La muerte ocurrió con relación al parto</t>
  </si>
  <si>
    <t xml:space="preserve">C.3 Características del nacimiento </t>
  </si>
  <si>
    <t>C.3.1 Multiplicidad del parto</t>
  </si>
  <si>
    <t>C.3.2 Tipo de parto</t>
  </si>
  <si>
    <t>C.3.3 Peso al nacer según la edad gestacional</t>
  </si>
  <si>
    <t xml:space="preserve">C.4 Características Sociodemográficas de la madre </t>
  </si>
  <si>
    <t>C.4.1 Edad de la madre</t>
  </si>
  <si>
    <t>C.4.2 Estado Conyugal</t>
  </si>
  <si>
    <t>C.4.3 Escolaridad de la madre</t>
  </si>
  <si>
    <t>D. Mortalidad Evitable en el Menor de 5 años según la causa de la defunción</t>
  </si>
  <si>
    <t>D.1 Neumonia</t>
  </si>
  <si>
    <t>D.1.1 Lugar de residencia</t>
  </si>
  <si>
    <t>D.2.1 Lugar de residencia</t>
  </si>
  <si>
    <t>D.2 IRA - Infección Respiratoria Aguda</t>
  </si>
  <si>
    <t>D.3 EDA - Enfermedad Diarreica Aguda</t>
  </si>
  <si>
    <t>D.3.1 Lugar de residencia</t>
  </si>
  <si>
    <t>D.4 DNT - Desnutrición</t>
  </si>
  <si>
    <t>D.4.1 Lugar de residencia</t>
  </si>
  <si>
    <t>A79</t>
  </si>
  <si>
    <t>A80</t>
  </si>
  <si>
    <t>A81</t>
  </si>
  <si>
    <t>A90</t>
  </si>
  <si>
    <t>A104</t>
  </si>
  <si>
    <t>A105</t>
  </si>
  <si>
    <t>A114</t>
  </si>
  <si>
    <t>A123</t>
  </si>
  <si>
    <t>A154</t>
  </si>
  <si>
    <t>A169</t>
  </si>
  <si>
    <t>A170</t>
  </si>
  <si>
    <t>A171</t>
  </si>
  <si>
    <t>A275</t>
  </si>
  <si>
    <t>A276</t>
  </si>
  <si>
    <t>B.2 SIVIGILA AÑO (2012) - INS</t>
  </si>
  <si>
    <t>A352</t>
  </si>
  <si>
    <t>A353</t>
  </si>
  <si>
    <t>A395</t>
  </si>
  <si>
    <t>A504</t>
  </si>
  <si>
    <t>A520</t>
  </si>
  <si>
    <t>A532</t>
  </si>
  <si>
    <t>A548</t>
  </si>
  <si>
    <t>A549</t>
  </si>
  <si>
    <t>A566</t>
  </si>
  <si>
    <t>A588</t>
  </si>
  <si>
    <t>A601</t>
  </si>
  <si>
    <t>A602</t>
  </si>
  <si>
    <t>A620</t>
  </si>
  <si>
    <t>A634</t>
  </si>
  <si>
    <t>A665</t>
  </si>
  <si>
    <t>A667</t>
  </si>
  <si>
    <t>A686</t>
  </si>
  <si>
    <t>A710</t>
  </si>
  <si>
    <t>A732</t>
  </si>
  <si>
    <t>A733</t>
  </si>
  <si>
    <t>A801</t>
  </si>
  <si>
    <t>A1075</t>
  </si>
  <si>
    <t>A1167</t>
  </si>
  <si>
    <t>A1212</t>
  </si>
  <si>
    <t>Tabla de contenido Menor de 5 años</t>
  </si>
  <si>
    <t>A. Características demográficas de la población en genneral</t>
  </si>
  <si>
    <t>A. Características demográficas de la población menor de 5 años</t>
  </si>
  <si>
    <t>A.1 Proporción de menores de 5 años en la población General</t>
  </si>
  <si>
    <t>A.1.3 Pertenencia Etnica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</si>
</sst>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71" formatCode="_ * #,##0.00_ ;_ * \-#,##0.00_ ;_ * &quot;-&quot;??_ ;_ @_ "/>
    <numFmt numFmtId="172" formatCode="0.0"/>
    <numFmt numFmtId="173" formatCode="#,##0.0"/>
    <numFmt numFmtId="174" formatCode="0_)"/>
    <numFmt numFmtId="175" formatCode="0.0_)"/>
    <numFmt numFmtId="176" formatCode="#,###"/>
    <numFmt numFmtId="177" formatCode="_([$€]* #,##0.00_);_([$€]* \(#,##0.00\);_([$€]* &quot;-&quot;??_);_(@_)"/>
  </numFmts>
  <fonts count="10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9"/>
      <name val="Arial"/>
      <family val="2"/>
    </font>
    <font>
      <b/>
      <u/>
      <sz val="12"/>
      <color indexed="18"/>
      <name val="Arial"/>
      <family val="2"/>
    </font>
    <font>
      <b/>
      <u/>
      <sz val="12"/>
      <color indexed="57"/>
      <name val="Arial"/>
      <family val="2"/>
    </font>
    <font>
      <b/>
      <u/>
      <sz val="12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color indexed="25"/>
      <name val="Arial"/>
      <family val="2"/>
    </font>
    <font>
      <u/>
      <sz val="10"/>
      <color indexed="25"/>
      <name val="Arial"/>
      <family val="2"/>
    </font>
    <font>
      <b/>
      <u/>
      <sz val="12"/>
      <color indexed="53"/>
      <name val="Arial"/>
      <family val="2"/>
    </font>
    <font>
      <u/>
      <sz val="10"/>
      <color indexed="17"/>
      <name val="Arial"/>
      <family val="2"/>
    </font>
    <font>
      <u/>
      <sz val="10"/>
      <color indexed="23"/>
      <name val="Arial"/>
      <family val="2"/>
    </font>
    <font>
      <u/>
      <sz val="10"/>
      <color indexed="14"/>
      <name val="Arial"/>
      <family val="2"/>
    </font>
    <font>
      <u/>
      <sz val="10"/>
      <color indexed="14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indexed="8"/>
      <name val="Calibri"/>
      <family val="2"/>
    </font>
    <font>
      <i/>
      <sz val="11"/>
      <color indexed="8"/>
      <name val="Arial"/>
      <family val="2"/>
    </font>
    <font>
      <b/>
      <sz val="10"/>
      <color indexed="36"/>
      <name val="Arial"/>
      <family val="2"/>
    </font>
    <font>
      <sz val="10"/>
      <color indexed="9"/>
      <name val="Arial"/>
      <family val="2"/>
    </font>
    <font>
      <sz val="8"/>
      <color indexed="8"/>
      <name val="Arial"/>
      <family val="2"/>
    </font>
    <font>
      <b/>
      <u/>
      <sz val="11"/>
      <color indexed="12"/>
      <name val="Arial"/>
      <family val="2"/>
    </font>
    <font>
      <b/>
      <u/>
      <sz val="10"/>
      <color indexed="12"/>
      <name val="Arial"/>
      <family val="2"/>
    </font>
    <font>
      <b/>
      <u/>
      <sz val="11"/>
      <color indexed="12"/>
      <name val="Arial"/>
      <family val="2"/>
    </font>
    <font>
      <b/>
      <u/>
      <sz val="10"/>
      <color indexed="12"/>
      <name val="Arial"/>
      <family val="2"/>
    </font>
    <font>
      <b/>
      <u/>
      <sz val="10"/>
      <color indexed="17"/>
      <name val="Arial"/>
      <family val="2"/>
    </font>
    <font>
      <u/>
      <sz val="10"/>
      <color indexed="17"/>
      <name val="Arial"/>
      <family val="2"/>
    </font>
    <font>
      <sz val="8"/>
      <color indexed="9"/>
      <name val="Arial"/>
      <family val="2"/>
    </font>
    <font>
      <sz val="11"/>
      <color indexed="9"/>
      <name val="Arial"/>
      <family val="2"/>
    </font>
    <font>
      <u/>
      <sz val="10"/>
      <color indexed="12"/>
      <name val="Arial"/>
      <family val="2"/>
    </font>
    <font>
      <sz val="11"/>
      <color indexed="12"/>
      <name val="Arial"/>
      <family val="2"/>
    </font>
    <font>
      <i/>
      <u/>
      <sz val="10"/>
      <color indexed="12"/>
      <name val="Arial"/>
      <family val="2"/>
    </font>
    <font>
      <sz val="11"/>
      <color indexed="8"/>
      <name val="Calibri"/>
      <family val="2"/>
    </font>
    <font>
      <sz val="6"/>
      <color indexed="8"/>
      <name val="Arial"/>
      <family val="2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0"/>
      <color indexed="12"/>
      <name val="Arial"/>
      <family val="2"/>
    </font>
    <font>
      <b/>
      <sz val="12"/>
      <name val="Arial"/>
      <family val="2"/>
    </font>
    <font>
      <u/>
      <sz val="10"/>
      <color indexed="8"/>
      <name val="Arial"/>
      <family val="2"/>
    </font>
    <font>
      <i/>
      <sz val="8"/>
      <color indexed="12"/>
      <name val="Arial"/>
      <family val="2"/>
    </font>
    <font>
      <b/>
      <sz val="8"/>
      <color indexed="13"/>
      <name val="Arial"/>
      <family val="2"/>
    </font>
    <font>
      <sz val="8"/>
      <color indexed="8"/>
      <name val="Arial"/>
      <family val="2"/>
    </font>
    <font>
      <b/>
      <sz val="9"/>
      <color indexed="13"/>
      <name val="Arial"/>
      <family val="2"/>
    </font>
    <font>
      <i/>
      <sz val="8"/>
      <color indexed="8"/>
      <name val="Arial"/>
      <family val="2"/>
    </font>
    <font>
      <b/>
      <sz val="8"/>
      <color indexed="40"/>
      <name val="Arial"/>
      <family val="2"/>
    </font>
    <font>
      <b/>
      <sz val="11"/>
      <color indexed="40"/>
      <name val="Arial"/>
      <family val="2"/>
    </font>
    <font>
      <b/>
      <u/>
      <sz val="11"/>
      <color indexed="56"/>
      <name val="Arial"/>
      <family val="2"/>
    </font>
    <font>
      <b/>
      <u/>
      <sz val="14"/>
      <color indexed="56"/>
      <name val="Arial"/>
      <family val="2"/>
    </font>
    <font>
      <b/>
      <sz val="14"/>
      <color indexed="56"/>
      <name val="Arial"/>
      <family val="2"/>
    </font>
    <font>
      <u/>
      <sz val="10"/>
      <color indexed="56"/>
      <name val="Arial"/>
      <family val="2"/>
    </font>
    <font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u/>
      <sz val="10"/>
      <color indexed="57"/>
      <name val="Arial"/>
      <family val="2"/>
    </font>
    <font>
      <b/>
      <u/>
      <sz val="10"/>
      <color indexed="25"/>
      <name val="Arial"/>
      <family val="2"/>
    </font>
    <font>
      <b/>
      <u/>
      <sz val="10"/>
      <color indexed="53"/>
      <name val="Arial"/>
      <family val="2"/>
    </font>
    <font>
      <b/>
      <sz val="11"/>
      <color indexed="56"/>
      <name val="Arial"/>
      <family val="2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b/>
      <u/>
      <sz val="8"/>
      <color indexed="57"/>
      <name val="Arial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color indexed="8"/>
      <name val="Arial"/>
      <family val="2"/>
    </font>
    <font>
      <sz val="10"/>
      <color indexed="36"/>
      <name val="Arial"/>
      <family val="2"/>
    </font>
    <font>
      <sz val="9"/>
      <color indexed="9"/>
      <name val="Arial"/>
      <family val="2"/>
    </font>
    <font>
      <sz val="8"/>
      <color indexed="36"/>
      <name val="Arial"/>
      <family val="2"/>
    </font>
    <font>
      <sz val="8"/>
      <color indexed="12"/>
      <name val="Arial"/>
      <family val="2"/>
    </font>
    <font>
      <i/>
      <u/>
      <sz val="10"/>
      <color indexed="12"/>
      <name val="Arial"/>
      <family val="2"/>
    </font>
    <font>
      <sz val="10"/>
      <color indexed="12"/>
      <name val="Arial"/>
      <family val="2"/>
    </font>
    <font>
      <i/>
      <sz val="11"/>
      <color indexed="10"/>
      <name val="Arial"/>
      <family val="2"/>
    </font>
    <font>
      <sz val="11"/>
      <color indexed="10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</fills>
  <borders count="1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40"/>
      </left>
      <right style="thin">
        <color indexed="40"/>
      </right>
      <top/>
      <bottom style="thin">
        <color indexed="40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30"/>
      </left>
      <right/>
      <top/>
      <bottom/>
      <diagonal/>
    </border>
    <border>
      <left/>
      <right style="thin">
        <color indexed="30"/>
      </right>
      <top/>
      <bottom/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/>
      <top style="thin">
        <color indexed="30"/>
      </top>
      <bottom/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/>
      <bottom style="thin">
        <color indexed="9"/>
      </bottom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 style="thin">
        <color indexed="15"/>
      </right>
      <top/>
      <bottom/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medium">
        <color indexed="52"/>
      </left>
      <right/>
      <top/>
      <bottom/>
      <diagonal/>
    </border>
    <border>
      <left/>
      <right style="medium">
        <color indexed="52"/>
      </right>
      <top/>
      <bottom/>
      <diagonal/>
    </border>
    <border>
      <left style="medium">
        <color indexed="52"/>
      </left>
      <right/>
      <top/>
      <bottom style="medium">
        <color indexed="52"/>
      </bottom>
      <diagonal/>
    </border>
    <border>
      <left/>
      <right/>
      <top/>
      <bottom style="medium">
        <color indexed="52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/>
      <right/>
      <top/>
      <bottom style="thin">
        <color indexed="51"/>
      </bottom>
      <diagonal/>
    </border>
    <border>
      <left/>
      <right/>
      <top style="thin">
        <color indexed="52"/>
      </top>
      <bottom/>
      <diagonal/>
    </border>
    <border>
      <left style="thin">
        <color indexed="52"/>
      </left>
      <right/>
      <top/>
      <bottom/>
      <diagonal/>
    </border>
    <border>
      <left/>
      <right/>
      <top/>
      <bottom style="thin">
        <color indexed="52"/>
      </bottom>
      <diagonal/>
    </border>
    <border>
      <left style="thin">
        <color indexed="52"/>
      </left>
      <right/>
      <top/>
      <bottom style="thin">
        <color indexed="52"/>
      </bottom>
      <diagonal/>
    </border>
    <border>
      <left/>
      <right/>
      <top style="thin">
        <color indexed="52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52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52"/>
      </right>
      <top style="thin">
        <color indexed="9"/>
      </top>
      <bottom/>
      <diagonal/>
    </border>
    <border>
      <left/>
      <right style="thin">
        <color indexed="52"/>
      </right>
      <top/>
      <bottom/>
      <diagonal/>
    </border>
    <border>
      <left/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 style="thin">
        <color indexed="9"/>
      </bottom>
      <diagonal/>
    </border>
    <border>
      <left/>
      <right style="thin">
        <color indexed="52"/>
      </right>
      <top style="thin">
        <color indexed="52"/>
      </top>
      <bottom style="thin">
        <color indexed="9"/>
      </bottom>
      <diagonal/>
    </border>
    <border>
      <left style="thin">
        <color indexed="30"/>
      </left>
      <right/>
      <top style="thin">
        <color indexed="30"/>
      </top>
      <bottom style="thin">
        <color indexed="9"/>
      </bottom>
      <diagonal/>
    </border>
    <border>
      <left/>
      <right style="thin">
        <color indexed="30"/>
      </right>
      <top style="thin">
        <color indexed="30"/>
      </top>
      <bottom style="thin">
        <color indexed="9"/>
      </bottom>
      <diagonal/>
    </border>
    <border>
      <left style="thin">
        <color indexed="30"/>
      </left>
      <right style="thin">
        <color indexed="30"/>
      </right>
      <top/>
      <bottom style="thin">
        <color indexed="9"/>
      </bottom>
      <diagonal/>
    </border>
    <border>
      <left style="thin">
        <color indexed="30"/>
      </left>
      <right style="thin">
        <color indexed="30"/>
      </right>
      <top style="thin">
        <color indexed="9"/>
      </top>
      <bottom style="thin">
        <color indexed="9"/>
      </bottom>
      <diagonal/>
    </border>
    <border>
      <left style="thin">
        <color indexed="30"/>
      </left>
      <right style="thin">
        <color indexed="30"/>
      </right>
      <top style="thin">
        <color indexed="9"/>
      </top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30"/>
      </left>
      <right/>
      <top style="thin">
        <color indexed="9"/>
      </top>
      <bottom style="thin">
        <color indexed="9"/>
      </bottom>
      <diagonal/>
    </border>
    <border>
      <left style="thin">
        <color indexed="30"/>
      </left>
      <right/>
      <top style="thin">
        <color indexed="9"/>
      </top>
      <bottom/>
      <diagonal/>
    </border>
    <border>
      <left style="thin">
        <color indexed="30"/>
      </left>
      <right style="thin">
        <color indexed="9"/>
      </right>
      <top style="thin">
        <color indexed="3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30"/>
      </top>
      <bottom/>
      <diagonal/>
    </border>
    <border>
      <left style="thin">
        <color indexed="9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 style="thin">
        <color indexed="9"/>
      </top>
      <bottom style="thin">
        <color indexed="30"/>
      </bottom>
      <diagonal/>
    </border>
    <border>
      <left style="thin">
        <color indexed="52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52"/>
      </right>
      <top style="thin">
        <color indexed="30"/>
      </top>
      <bottom style="thin">
        <color indexed="30"/>
      </bottom>
      <diagonal/>
    </border>
    <border>
      <left style="thin">
        <color indexed="52"/>
      </left>
      <right style="thin">
        <color indexed="30"/>
      </right>
      <top/>
      <bottom/>
      <diagonal/>
    </border>
    <border>
      <left style="thin">
        <color indexed="52"/>
      </left>
      <right style="thin">
        <color indexed="30"/>
      </right>
      <top/>
      <bottom style="thin">
        <color indexed="52"/>
      </bottom>
      <diagonal/>
    </border>
    <border>
      <left/>
      <right style="thin">
        <color indexed="30"/>
      </right>
      <top/>
      <bottom style="thin">
        <color indexed="52"/>
      </bottom>
      <diagonal/>
    </border>
    <border>
      <left style="thin">
        <color indexed="30"/>
      </left>
      <right style="thin">
        <color indexed="30"/>
      </right>
      <top/>
      <bottom style="thin">
        <color indexed="52"/>
      </bottom>
      <diagonal/>
    </border>
    <border>
      <left/>
      <right style="thin">
        <color indexed="52"/>
      </right>
      <top/>
      <bottom style="thin">
        <color indexed="52"/>
      </bottom>
      <diagonal/>
    </border>
    <border>
      <left style="thin">
        <color indexed="52"/>
      </left>
      <right style="thin">
        <color indexed="30"/>
      </right>
      <top/>
      <bottom style="thin">
        <color indexed="30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/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/>
      <diagonal/>
    </border>
    <border>
      <left/>
      <right style="thin">
        <color indexed="52"/>
      </right>
      <top style="thin">
        <color indexed="52"/>
      </top>
      <bottom/>
      <diagonal/>
    </border>
    <border>
      <left style="thin">
        <color indexed="52"/>
      </left>
      <right/>
      <top/>
      <bottom style="thin">
        <color indexed="9"/>
      </bottom>
      <diagonal/>
    </border>
    <border>
      <left style="thin">
        <color indexed="52"/>
      </left>
      <right/>
      <top style="thin">
        <color indexed="9"/>
      </top>
      <bottom style="thin">
        <color indexed="9"/>
      </bottom>
      <diagonal/>
    </border>
    <border>
      <left style="thin">
        <color indexed="52"/>
      </left>
      <right/>
      <top style="thin">
        <color indexed="9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/>
      <bottom style="thin">
        <color indexed="9"/>
      </bottom>
      <diagonal/>
    </border>
    <border>
      <left style="thin">
        <color indexed="52"/>
      </left>
      <right style="thin">
        <color indexed="52"/>
      </right>
      <top style="thin">
        <color indexed="9"/>
      </top>
      <bottom style="thin">
        <color indexed="9"/>
      </bottom>
      <diagonal/>
    </border>
    <border>
      <left style="thin">
        <color indexed="52"/>
      </left>
      <right style="thin">
        <color indexed="52"/>
      </right>
      <top style="thin">
        <color indexed="9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30"/>
      </top>
      <bottom style="thin">
        <color indexed="52"/>
      </bottom>
      <diagonal/>
    </border>
    <border>
      <left/>
      <right style="thin">
        <color indexed="9"/>
      </right>
      <top style="thin">
        <color indexed="30"/>
      </top>
      <bottom style="thin">
        <color indexed="52"/>
      </bottom>
      <diagonal/>
    </border>
    <border>
      <left style="thin">
        <color indexed="9"/>
      </left>
      <right style="thin">
        <color indexed="52"/>
      </right>
      <top style="thin">
        <color indexed="30"/>
      </top>
      <bottom style="thin">
        <color indexed="52"/>
      </bottom>
      <diagonal/>
    </border>
    <border>
      <left/>
      <right style="thin">
        <color indexed="9"/>
      </right>
      <top style="thin">
        <color indexed="30"/>
      </top>
      <bottom style="thin">
        <color indexed="9"/>
      </bottom>
      <diagonal/>
    </border>
    <border>
      <left style="thin">
        <color indexed="9"/>
      </left>
      <right style="thin">
        <color indexed="30"/>
      </right>
      <top style="thin">
        <color indexed="30"/>
      </top>
      <bottom style="thin">
        <color indexed="9"/>
      </bottom>
      <diagonal/>
    </border>
    <border>
      <left style="thin">
        <color indexed="9"/>
      </left>
      <right/>
      <top style="thin">
        <color indexed="30"/>
      </top>
      <bottom style="thin">
        <color indexed="30"/>
      </bottom>
      <diagonal/>
    </border>
    <border>
      <left style="thin">
        <color indexed="52"/>
      </left>
      <right style="thin">
        <color indexed="52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2"/>
      </bottom>
      <diagonal/>
    </border>
    <border>
      <left style="thin">
        <color indexed="9"/>
      </left>
      <right style="thin">
        <color indexed="52"/>
      </right>
      <top style="thin">
        <color indexed="9"/>
      </top>
      <bottom style="thin">
        <color indexed="52"/>
      </bottom>
      <diagonal/>
    </border>
    <border>
      <left style="medium">
        <color indexed="52"/>
      </left>
      <right style="thin">
        <color indexed="9"/>
      </right>
      <top style="medium">
        <color indexed="5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2"/>
      </top>
      <bottom style="thin">
        <color indexed="9"/>
      </bottom>
      <diagonal/>
    </border>
    <border>
      <left style="thin">
        <color indexed="9"/>
      </left>
      <right style="medium">
        <color indexed="52"/>
      </right>
      <top style="medium">
        <color indexed="52"/>
      </top>
      <bottom style="thin">
        <color indexed="9"/>
      </bottom>
      <diagonal/>
    </border>
    <border>
      <left/>
      <right style="thin">
        <color indexed="30"/>
      </right>
      <top style="thin">
        <color indexed="52"/>
      </top>
      <bottom style="thin">
        <color indexed="52"/>
      </bottom>
      <diagonal/>
    </border>
    <border>
      <left style="thin">
        <color indexed="30"/>
      </left>
      <right/>
      <top style="thin">
        <color indexed="52"/>
      </top>
      <bottom style="thin">
        <color indexed="52"/>
      </bottom>
      <diagonal/>
    </border>
    <border>
      <left style="thin">
        <color indexed="30"/>
      </left>
      <right/>
      <top style="thin">
        <color indexed="52"/>
      </top>
      <bottom/>
      <diagonal/>
    </border>
    <border>
      <left/>
      <right style="thin">
        <color indexed="30"/>
      </right>
      <top style="thin">
        <color indexed="52"/>
      </top>
      <bottom/>
      <diagonal/>
    </border>
    <border>
      <left style="thin">
        <color indexed="52"/>
      </left>
      <right style="thin">
        <color indexed="30"/>
      </right>
      <top style="thin">
        <color indexed="52"/>
      </top>
      <bottom style="thin">
        <color indexed="52"/>
      </bottom>
      <diagonal/>
    </border>
    <border>
      <left/>
      <right style="thin">
        <color indexed="9"/>
      </right>
      <top style="thin">
        <color indexed="30"/>
      </top>
      <bottom/>
      <diagonal/>
    </border>
    <border>
      <left style="thin">
        <color indexed="30"/>
      </left>
      <right/>
      <top/>
      <bottom style="thin">
        <color indexed="52"/>
      </bottom>
      <diagonal/>
    </border>
    <border>
      <left style="thin">
        <color indexed="52"/>
      </left>
      <right/>
      <top style="thin">
        <color indexed="30"/>
      </top>
      <bottom/>
      <diagonal/>
    </border>
    <border>
      <left style="thin">
        <color indexed="30"/>
      </left>
      <right style="thin">
        <color indexed="52"/>
      </right>
      <top style="thin">
        <color indexed="30"/>
      </top>
      <bottom/>
      <diagonal/>
    </border>
    <border>
      <left style="thin">
        <color indexed="30"/>
      </left>
      <right style="thin">
        <color indexed="52"/>
      </right>
      <top/>
      <bottom/>
      <diagonal/>
    </border>
    <border>
      <left style="thin">
        <color indexed="30"/>
      </left>
      <right style="thin">
        <color indexed="52"/>
      </right>
      <top/>
      <bottom style="thin">
        <color indexed="30"/>
      </bottom>
      <diagonal/>
    </border>
    <border>
      <left style="thin">
        <color indexed="52"/>
      </left>
      <right/>
      <top style="thin">
        <color indexed="30"/>
      </top>
      <bottom style="thin">
        <color indexed="52"/>
      </bottom>
      <diagonal/>
    </border>
    <border>
      <left style="thin">
        <color indexed="51"/>
      </left>
      <right style="thin">
        <color indexed="51"/>
      </right>
      <top/>
      <bottom style="thin">
        <color indexed="51"/>
      </bottom>
      <diagonal/>
    </border>
    <border>
      <left style="thin">
        <color indexed="9"/>
      </left>
      <right/>
      <top/>
      <bottom style="thin">
        <color indexed="5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/>
      <diagonal/>
    </border>
    <border>
      <left style="thin">
        <color indexed="40"/>
      </left>
      <right style="thin">
        <color indexed="40"/>
      </right>
      <top/>
      <bottom/>
      <diagonal/>
    </border>
    <border>
      <left style="thin">
        <color indexed="51"/>
      </left>
      <right/>
      <top style="thin">
        <color indexed="51"/>
      </top>
      <bottom/>
      <diagonal/>
    </border>
    <border>
      <left/>
      <right/>
      <top style="thin">
        <color indexed="51"/>
      </top>
      <bottom/>
      <diagonal/>
    </border>
    <border>
      <left/>
      <right style="thin">
        <color indexed="52"/>
      </right>
      <top style="thin">
        <color indexed="51"/>
      </top>
      <bottom/>
      <diagonal/>
    </border>
    <border>
      <left/>
      <right style="thin">
        <color indexed="51"/>
      </right>
      <top style="thin">
        <color indexed="51"/>
      </top>
      <bottom/>
      <diagonal/>
    </border>
    <border>
      <left style="thin">
        <color indexed="51"/>
      </left>
      <right/>
      <top/>
      <bottom/>
      <diagonal/>
    </border>
    <border>
      <left/>
      <right style="thin">
        <color indexed="51"/>
      </right>
      <top/>
      <bottom/>
      <diagonal/>
    </border>
    <border>
      <left style="thin">
        <color indexed="51"/>
      </left>
      <right/>
      <top/>
      <bottom style="thin">
        <color indexed="51"/>
      </bottom>
      <diagonal/>
    </border>
    <border>
      <left/>
      <right style="thin">
        <color indexed="52"/>
      </right>
      <top/>
      <bottom style="thin">
        <color indexed="51"/>
      </bottom>
      <diagonal/>
    </border>
    <border>
      <left/>
      <right style="thin">
        <color indexed="51"/>
      </right>
      <top/>
      <bottom style="thin">
        <color indexed="51"/>
      </bottom>
      <diagonal/>
    </border>
    <border>
      <left style="thin">
        <color indexed="40"/>
      </left>
      <right/>
      <top/>
      <bottom/>
      <diagonal/>
    </border>
    <border>
      <left/>
      <right style="thin">
        <color indexed="40"/>
      </right>
      <top/>
      <bottom/>
      <diagonal/>
    </border>
    <border>
      <left style="thin">
        <color indexed="30"/>
      </left>
      <right style="thin">
        <color indexed="9"/>
      </right>
      <top style="thin">
        <color indexed="30"/>
      </top>
      <bottom style="thin">
        <color indexed="30"/>
      </bottom>
      <diagonal/>
    </border>
    <border>
      <left style="thin">
        <color indexed="9"/>
      </left>
      <right style="thin">
        <color indexed="9"/>
      </right>
      <top style="thin">
        <color indexed="30"/>
      </top>
      <bottom style="thin">
        <color indexed="30"/>
      </bottom>
      <diagonal/>
    </border>
    <border>
      <left style="thin">
        <color indexed="9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2"/>
      </top>
      <bottom style="thin">
        <color indexed="9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9"/>
      </bottom>
      <diagonal/>
    </border>
    <border>
      <left style="thin">
        <color indexed="15"/>
      </left>
      <right style="thin">
        <color indexed="15"/>
      </right>
      <top/>
      <bottom/>
      <diagonal/>
    </border>
    <border>
      <left/>
      <right style="thin">
        <color indexed="15"/>
      </right>
      <top style="thin">
        <color indexed="15"/>
      </top>
      <bottom style="thin">
        <color indexed="9"/>
      </bottom>
      <diagonal/>
    </border>
    <border>
      <left style="thin">
        <color indexed="15"/>
      </left>
      <right style="thin">
        <color indexed="15"/>
      </right>
      <top/>
      <bottom style="thin">
        <color indexed="15"/>
      </bottom>
      <diagonal/>
    </border>
    <border>
      <left/>
      <right style="thin">
        <color indexed="15"/>
      </right>
      <top/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/>
      <diagonal/>
    </border>
    <border>
      <left/>
      <right style="thin">
        <color indexed="15"/>
      </right>
      <top style="thin">
        <color indexed="15"/>
      </top>
      <bottom/>
      <diagonal/>
    </border>
    <border>
      <left/>
      <right style="thin">
        <color indexed="15"/>
      </right>
      <top style="thin">
        <color indexed="9"/>
      </top>
      <bottom style="thin">
        <color indexed="15"/>
      </bottom>
      <diagonal/>
    </border>
    <border>
      <left style="thin">
        <color indexed="15"/>
      </left>
      <right style="thin">
        <color indexed="40"/>
      </right>
      <top style="thin">
        <color indexed="15"/>
      </top>
      <bottom style="thin">
        <color indexed="15"/>
      </bottom>
      <diagonal/>
    </border>
    <border>
      <left style="thin">
        <color indexed="40"/>
      </left>
      <right style="thin">
        <color indexed="40"/>
      </right>
      <top style="thin">
        <color indexed="15"/>
      </top>
      <bottom style="thin">
        <color indexed="15"/>
      </bottom>
      <diagonal/>
    </border>
    <border>
      <left style="thin">
        <color indexed="40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 style="thin">
        <color indexed="40"/>
      </right>
      <top/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30"/>
      </left>
      <right style="thin">
        <color indexed="30"/>
      </right>
      <top style="thin">
        <color indexed="9"/>
      </top>
      <bottom style="thin">
        <color indexed="30"/>
      </bottom>
      <diagonal/>
    </border>
    <border>
      <left/>
      <right style="thin">
        <color indexed="40"/>
      </right>
      <top style="thin">
        <color indexed="15"/>
      </top>
      <bottom style="thin">
        <color indexed="15"/>
      </bottom>
      <diagonal/>
    </border>
    <border>
      <left/>
      <right style="thin">
        <color indexed="3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30"/>
      </bottom>
      <diagonal/>
    </border>
    <border>
      <left/>
      <right style="thin">
        <color indexed="9"/>
      </right>
      <top/>
      <bottom style="thin">
        <color indexed="30"/>
      </bottom>
      <diagonal/>
    </border>
    <border>
      <left style="thin">
        <color indexed="52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30"/>
      </top>
      <bottom style="thin">
        <color indexed="3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30"/>
      </right>
      <top style="thin">
        <color indexed="9"/>
      </top>
      <bottom/>
      <diagonal/>
    </border>
    <border>
      <left style="thin">
        <color indexed="9"/>
      </left>
      <right style="thin">
        <color indexed="30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30"/>
      </top>
      <bottom style="thin">
        <color indexed="9"/>
      </bottom>
      <diagonal/>
    </border>
    <border>
      <left/>
      <right style="thin">
        <color indexed="30"/>
      </right>
      <top style="thin">
        <color indexed="9"/>
      </top>
      <bottom style="thin">
        <color indexed="9"/>
      </bottom>
      <diagonal/>
    </border>
    <border>
      <left style="thin">
        <color indexed="30"/>
      </left>
      <right style="thin">
        <color indexed="9"/>
      </right>
      <top style="thin">
        <color indexed="30"/>
      </top>
      <bottom/>
      <diagonal/>
    </border>
    <border>
      <left style="thin">
        <color indexed="30"/>
      </left>
      <right style="thin">
        <color indexed="9"/>
      </right>
      <top/>
      <bottom style="thin">
        <color indexed="9"/>
      </bottom>
      <diagonal/>
    </border>
    <border>
      <left style="thin">
        <color indexed="52"/>
      </left>
      <right style="thin">
        <color indexed="30"/>
      </right>
      <top style="thin">
        <color indexed="52"/>
      </top>
      <bottom/>
      <diagonal/>
    </border>
    <border>
      <left/>
      <right style="thin">
        <color indexed="52"/>
      </right>
      <top style="thin">
        <color indexed="30"/>
      </top>
      <bottom style="thin">
        <color indexed="9"/>
      </bottom>
      <diagonal/>
    </border>
    <border>
      <left style="thin">
        <color indexed="52"/>
      </left>
      <right style="thin">
        <color indexed="9"/>
      </right>
      <top style="thin">
        <color indexed="30"/>
      </top>
      <bottom style="thin">
        <color indexed="9"/>
      </bottom>
      <diagonal/>
    </border>
    <border>
      <left style="thin">
        <color indexed="52"/>
      </left>
      <right style="thin">
        <color indexed="9"/>
      </right>
      <top style="thin">
        <color indexed="52"/>
      </top>
      <bottom/>
      <diagonal/>
    </border>
    <border>
      <left style="thin">
        <color indexed="52"/>
      </left>
      <right style="thin">
        <color indexed="9"/>
      </right>
      <top/>
      <bottom/>
      <diagonal/>
    </border>
    <border>
      <left style="thin">
        <color indexed="52"/>
      </left>
      <right style="thin">
        <color indexed="9"/>
      </right>
      <top/>
      <bottom style="thin">
        <color indexed="52"/>
      </bottom>
      <diagonal/>
    </border>
    <border>
      <left style="thin">
        <color indexed="9"/>
      </left>
      <right/>
      <top style="thin">
        <color indexed="52"/>
      </top>
      <bottom/>
      <diagonal/>
    </border>
    <border>
      <left/>
      <right style="thin">
        <color indexed="9"/>
      </right>
      <top style="thin">
        <color indexed="52"/>
      </top>
      <bottom/>
      <diagonal/>
    </border>
    <border>
      <left style="thin">
        <color indexed="52"/>
      </left>
      <right style="thin">
        <color indexed="30"/>
      </right>
      <top style="thin">
        <color indexed="30"/>
      </top>
      <bottom style="thin">
        <color indexed="9"/>
      </bottom>
      <diagonal/>
    </border>
    <border>
      <left/>
      <right style="thin">
        <color indexed="52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30"/>
      </top>
      <bottom style="thin">
        <color indexed="9"/>
      </bottom>
      <diagonal/>
    </border>
    <border>
      <left style="thin">
        <color indexed="52"/>
      </left>
      <right/>
      <top style="thin">
        <color indexed="52"/>
      </top>
      <bottom style="thin">
        <color indexed="30"/>
      </bottom>
      <diagonal/>
    </border>
    <border>
      <left/>
      <right/>
      <top style="thin">
        <color indexed="52"/>
      </top>
      <bottom style="thin">
        <color indexed="30"/>
      </bottom>
      <diagonal/>
    </border>
    <border>
      <left/>
      <right style="thin">
        <color indexed="52"/>
      </right>
      <top style="thin">
        <color indexed="52"/>
      </top>
      <bottom style="thin">
        <color indexed="30"/>
      </bottom>
      <diagonal/>
    </border>
  </borders>
  <cellStyleXfs count="52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9" borderId="0" applyNumberFormat="0" applyBorder="0" applyAlignment="0" applyProtection="0"/>
    <xf numFmtId="0" fontId="68" fillId="3" borderId="0" applyNumberFormat="0" applyBorder="0" applyAlignment="0" applyProtection="0"/>
    <xf numFmtId="0" fontId="4" fillId="0" borderId="0">
      <alignment horizontal="center" wrapText="1"/>
    </xf>
    <xf numFmtId="0" fontId="4" fillId="0" borderId="0">
      <alignment horizontal="left"/>
    </xf>
    <xf numFmtId="0" fontId="4" fillId="0" borderId="0">
      <alignment horizontal="right"/>
    </xf>
    <xf numFmtId="0" fontId="69" fillId="20" borderId="1" applyNumberFormat="0" applyAlignment="0" applyProtection="0"/>
    <xf numFmtId="0" fontId="26" fillId="0" borderId="0">
      <alignment horizontal="center" wrapText="1"/>
    </xf>
    <xf numFmtId="0" fontId="70" fillId="21" borderId="2" applyNumberFormat="0" applyAlignment="0" applyProtection="0"/>
    <xf numFmtId="171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0" borderId="4" applyNumberFormat="0" applyFill="0" applyAlignment="0" applyProtection="0"/>
    <xf numFmtId="0" fontId="74" fillId="0" borderId="5" applyNumberFormat="0" applyFill="0" applyAlignment="0" applyProtection="0"/>
    <xf numFmtId="0" fontId="75" fillId="0" borderId="6" applyNumberFormat="0" applyFill="0" applyAlignment="0" applyProtection="0"/>
    <xf numFmtId="0" fontId="75" fillId="0" borderId="0" applyNumberFormat="0" applyFill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76" fillId="7" borderId="1" applyNumberFormat="0" applyAlignment="0" applyProtection="0"/>
    <xf numFmtId="0" fontId="26" fillId="0" borderId="0">
      <alignment horizontal="left"/>
    </xf>
    <xf numFmtId="0" fontId="77" fillId="0" borderId="3" applyNumberFormat="0" applyFill="0" applyAlignment="0" applyProtection="0"/>
    <xf numFmtId="43" fontId="45" fillId="0" borderId="0" applyFont="0" applyFill="0" applyBorder="0" applyAlignment="0" applyProtection="0"/>
    <xf numFmtId="0" fontId="26" fillId="0" borderId="0"/>
    <xf numFmtId="0" fontId="26" fillId="0" borderId="0"/>
    <xf numFmtId="0" fontId="29" fillId="0" borderId="0"/>
    <xf numFmtId="0" fontId="26" fillId="22" borderId="7" applyNumberFormat="0" applyFont="0" applyAlignment="0" applyProtection="0"/>
    <xf numFmtId="0" fontId="78" fillId="20" borderId="8" applyNumberFormat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</cellStyleXfs>
  <cellXfs count="841">
    <xf numFmtId="0" fontId="0" fillId="0" borderId="0" xfId="0"/>
    <xf numFmtId="0" fontId="1" fillId="23" borderId="0" xfId="0" applyFont="1" applyFill="1" applyAlignment="1">
      <alignment horizontal="justify" vertical="center" wrapText="1"/>
    </xf>
    <xf numFmtId="3" fontId="8" fillId="23" borderId="0" xfId="0" applyNumberFormat="1" applyFont="1" applyFill="1" applyBorder="1" applyAlignment="1">
      <alignment horizontal="center" vertical="center"/>
    </xf>
    <xf numFmtId="0" fontId="1" fillId="23" borderId="0" xfId="0" applyFont="1" applyFill="1"/>
    <xf numFmtId="0" fontId="9" fillId="23" borderId="0" xfId="0" applyFont="1" applyFill="1" applyAlignment="1">
      <alignment vertical="center"/>
    </xf>
    <xf numFmtId="0" fontId="0" fillId="23" borderId="0" xfId="0" applyFill="1"/>
    <xf numFmtId="0" fontId="0" fillId="23" borderId="0" xfId="0" applyFill="1" applyAlignment="1">
      <alignment horizontal="right"/>
    </xf>
    <xf numFmtId="0" fontId="10" fillId="23" borderId="0" xfId="0" applyFont="1" applyFill="1" applyAlignment="1">
      <alignment vertical="center" wrapText="1"/>
    </xf>
    <xf numFmtId="0" fontId="1" fillId="23" borderId="0" xfId="0" applyFont="1" applyFill="1" applyAlignment="1">
      <alignment horizontal="justify" vertical="center"/>
    </xf>
    <xf numFmtId="0" fontId="15" fillId="23" borderId="0" xfId="40" applyFont="1" applyFill="1" applyAlignment="1" applyProtection="1">
      <alignment vertical="center"/>
    </xf>
    <xf numFmtId="0" fontId="16" fillId="23" borderId="0" xfId="40" applyFont="1" applyFill="1" applyAlignment="1" applyProtection="1">
      <alignment vertical="center"/>
    </xf>
    <xf numFmtId="0" fontId="11" fillId="23" borderId="0" xfId="0" applyFont="1" applyFill="1" applyAlignment="1">
      <alignment vertical="center"/>
    </xf>
    <xf numFmtId="0" fontId="17" fillId="23" borderId="0" xfId="40" applyFont="1" applyFill="1" applyAlignment="1" applyProtection="1">
      <alignment horizontal="left" vertical="center"/>
    </xf>
    <xf numFmtId="0" fontId="11" fillId="23" borderId="0" xfId="0" applyFont="1" applyFill="1" applyAlignment="1">
      <alignment horizontal="justify" vertical="center"/>
    </xf>
    <xf numFmtId="0" fontId="18" fillId="23" borderId="0" xfId="40" applyFont="1" applyFill="1" applyAlignment="1" applyProtection="1">
      <alignment horizontal="left" vertical="center"/>
    </xf>
    <xf numFmtId="0" fontId="11" fillId="23" borderId="0" xfId="0" applyFont="1" applyFill="1" applyAlignment="1">
      <alignment horizontal="left" vertical="center"/>
    </xf>
    <xf numFmtId="0" fontId="19" fillId="23" borderId="0" xfId="40" applyFont="1" applyFill="1" applyAlignment="1" applyProtection="1">
      <alignment vertical="center"/>
    </xf>
    <xf numFmtId="0" fontId="20" fillId="23" borderId="0" xfId="40" applyFont="1" applyFill="1" applyAlignment="1" applyProtection="1">
      <alignment vertical="center"/>
    </xf>
    <xf numFmtId="0" fontId="19" fillId="23" borderId="0" xfId="40" applyFont="1" applyFill="1" applyAlignment="1" applyProtection="1">
      <alignment horizontal="left" vertical="center"/>
    </xf>
    <xf numFmtId="0" fontId="21" fillId="23" borderId="0" xfId="40" applyFont="1" applyFill="1" applyAlignment="1" applyProtection="1">
      <alignment vertical="center"/>
    </xf>
    <xf numFmtId="0" fontId="22" fillId="23" borderId="0" xfId="40" applyFont="1" applyFill="1" applyAlignment="1" applyProtection="1">
      <alignment vertical="center"/>
    </xf>
    <xf numFmtId="0" fontId="22" fillId="23" borderId="0" xfId="40" applyFont="1" applyFill="1" applyAlignment="1" applyProtection="1">
      <alignment horizontal="left" vertical="center"/>
    </xf>
    <xf numFmtId="0" fontId="23" fillId="23" borderId="0" xfId="40" applyFont="1" applyFill="1" applyAlignment="1" applyProtection="1">
      <alignment vertical="center"/>
    </xf>
    <xf numFmtId="0" fontId="24" fillId="23" borderId="0" xfId="40" applyFont="1" applyFill="1" applyAlignment="1" applyProtection="1">
      <alignment vertical="center"/>
    </xf>
    <xf numFmtId="0" fontId="25" fillId="23" borderId="0" xfId="40" applyFont="1" applyFill="1" applyAlignment="1" applyProtection="1">
      <alignment vertical="center"/>
    </xf>
    <xf numFmtId="3" fontId="2" fillId="23" borderId="0" xfId="0" applyNumberFormat="1" applyFont="1" applyFill="1" applyBorder="1" applyAlignment="1">
      <alignment horizontal="right" vertical="center" wrapText="1"/>
    </xf>
    <xf numFmtId="172" fontId="1" fillId="23" borderId="0" xfId="0" applyNumberFormat="1" applyFont="1" applyFill="1"/>
    <xf numFmtId="2" fontId="1" fillId="23" borderId="0" xfId="0" applyNumberFormat="1" applyFont="1" applyFill="1" applyAlignment="1">
      <alignment horizontal="center" vertical="center"/>
    </xf>
    <xf numFmtId="3" fontId="6" fillId="23" borderId="0" xfId="0" applyNumberFormat="1" applyFont="1" applyFill="1" applyBorder="1" applyAlignment="1">
      <alignment horizontal="center" vertical="center"/>
    </xf>
    <xf numFmtId="0" fontId="7" fillId="23" borderId="0" xfId="0" applyFont="1" applyFill="1" applyBorder="1" applyAlignment="1">
      <alignment horizontal="center" vertical="center"/>
    </xf>
    <xf numFmtId="0" fontId="10" fillId="23" borderId="0" xfId="0" applyFont="1" applyFill="1" applyAlignment="1">
      <alignment vertical="center"/>
    </xf>
    <xf numFmtId="0" fontId="11" fillId="23" borderId="0" xfId="0" applyFont="1" applyFill="1"/>
    <xf numFmtId="3" fontId="4" fillId="23" borderId="0" xfId="0" applyNumberFormat="1" applyFont="1" applyFill="1" applyBorder="1" applyAlignment="1">
      <alignment vertical="center"/>
    </xf>
    <xf numFmtId="0" fontId="1" fillId="23" borderId="0" xfId="0" applyFont="1" applyFill="1" applyAlignment="1">
      <alignment vertical="center"/>
    </xf>
    <xf numFmtId="0" fontId="11" fillId="23" borderId="0" xfId="0" applyFont="1" applyFill="1" applyBorder="1"/>
    <xf numFmtId="172" fontId="9" fillId="23" borderId="0" xfId="0" applyNumberFormat="1" applyFont="1" applyFill="1" applyBorder="1" applyAlignment="1">
      <alignment vertical="center"/>
    </xf>
    <xf numFmtId="172" fontId="9" fillId="24" borderId="0" xfId="0" applyNumberFormat="1" applyFont="1" applyFill="1" applyBorder="1" applyAlignment="1">
      <alignment vertical="center"/>
    </xf>
    <xf numFmtId="0" fontId="6" fillId="23" borderId="0" xfId="0" applyFont="1" applyFill="1" applyAlignment="1">
      <alignment horizontal="center" vertical="center"/>
    </xf>
    <xf numFmtId="172" fontId="9" fillId="23" borderId="0" xfId="0" applyNumberFormat="1" applyFont="1" applyFill="1" applyBorder="1" applyAlignment="1">
      <alignment horizontal="center" vertical="center"/>
    </xf>
    <xf numFmtId="172" fontId="9" fillId="24" borderId="0" xfId="0" applyNumberFormat="1" applyFont="1" applyFill="1" applyBorder="1" applyAlignment="1">
      <alignment horizontal="center" vertical="center"/>
    </xf>
    <xf numFmtId="175" fontId="3" fillId="23" borderId="0" xfId="45" applyNumberFormat="1" applyFont="1" applyFill="1" applyBorder="1" applyAlignment="1" applyProtection="1">
      <alignment horizontal="right"/>
    </xf>
    <xf numFmtId="3" fontId="31" fillId="23" borderId="0" xfId="0" applyNumberFormat="1" applyFont="1" applyFill="1" applyBorder="1" applyAlignment="1">
      <alignment vertical="center"/>
    </xf>
    <xf numFmtId="49" fontId="8" fillId="23" borderId="0" xfId="0" applyNumberFormat="1" applyFont="1" applyFill="1" applyBorder="1" applyAlignment="1">
      <alignment horizontal="left" vertical="center" wrapText="1"/>
    </xf>
    <xf numFmtId="0" fontId="9" fillId="23" borderId="0" xfId="0" applyFont="1" applyFill="1" applyAlignment="1">
      <alignment horizontal="right" vertical="center"/>
    </xf>
    <xf numFmtId="0" fontId="7" fillId="25" borderId="9" xfId="0" applyFont="1" applyFill="1" applyBorder="1" applyAlignment="1">
      <alignment horizontal="center" vertical="center"/>
    </xf>
    <xf numFmtId="3" fontId="6" fillId="23" borderId="9" xfId="0" applyNumberFormat="1" applyFont="1" applyFill="1" applyBorder="1" applyAlignment="1">
      <alignment horizontal="center" vertical="center"/>
    </xf>
    <xf numFmtId="49" fontId="8" fillId="25" borderId="9" xfId="0" applyNumberFormat="1" applyFont="1" applyFill="1" applyBorder="1" applyAlignment="1">
      <alignment horizontal="center" vertical="center" wrapText="1"/>
    </xf>
    <xf numFmtId="49" fontId="8" fillId="25" borderId="10" xfId="0" applyNumberFormat="1" applyFont="1" applyFill="1" applyBorder="1" applyAlignment="1">
      <alignment horizontal="left" vertical="center"/>
    </xf>
    <xf numFmtId="2" fontId="5" fillId="23" borderId="0" xfId="0" applyNumberFormat="1" applyFont="1" applyFill="1" applyAlignment="1">
      <alignment horizontal="center" vertical="center"/>
    </xf>
    <xf numFmtId="1" fontId="8" fillId="25" borderId="9" xfId="0" applyNumberFormat="1" applyFont="1" applyFill="1" applyBorder="1" applyAlignment="1">
      <alignment horizontal="center" vertical="center" wrapText="1"/>
    </xf>
    <xf numFmtId="173" fontId="6" fillId="23" borderId="9" xfId="0" applyNumberFormat="1" applyFont="1" applyFill="1" applyBorder="1" applyAlignment="1">
      <alignment horizontal="center" vertical="center"/>
    </xf>
    <xf numFmtId="4" fontId="6" fillId="23" borderId="9" xfId="0" applyNumberFormat="1" applyFont="1" applyFill="1" applyBorder="1" applyAlignment="1">
      <alignment horizontal="center" vertical="center"/>
    </xf>
    <xf numFmtId="0" fontId="1" fillId="23" borderId="0" xfId="0" applyFont="1" applyFill="1" applyBorder="1"/>
    <xf numFmtId="0" fontId="9" fillId="23" borderId="0" xfId="0" applyFont="1" applyFill="1" applyBorder="1" applyAlignment="1">
      <alignment vertical="center"/>
    </xf>
    <xf numFmtId="0" fontId="9" fillId="24" borderId="0" xfId="0" applyFont="1" applyFill="1" applyBorder="1" applyAlignment="1">
      <alignment vertical="center"/>
    </xf>
    <xf numFmtId="0" fontId="9" fillId="24" borderId="0" xfId="0" applyFont="1" applyFill="1" applyAlignment="1">
      <alignment vertical="center"/>
    </xf>
    <xf numFmtId="2" fontId="4" fillId="26" borderId="0" xfId="0" applyNumberFormat="1" applyFont="1" applyFill="1" applyAlignment="1">
      <alignment horizontal="center" vertical="center"/>
    </xf>
    <xf numFmtId="1" fontId="9" fillId="23" borderId="0" xfId="0" applyNumberFormat="1" applyFont="1" applyFill="1" applyBorder="1" applyAlignment="1">
      <alignment horizontal="center" vertical="center"/>
    </xf>
    <xf numFmtId="1" fontId="9" fillId="24" borderId="0" xfId="0" applyNumberFormat="1" applyFont="1" applyFill="1" applyBorder="1" applyAlignment="1">
      <alignment vertical="center"/>
    </xf>
    <xf numFmtId="1" fontId="9" fillId="24" borderId="0" xfId="0" applyNumberFormat="1" applyFont="1" applyFill="1" applyBorder="1" applyAlignment="1">
      <alignment horizontal="center" vertical="center"/>
    </xf>
    <xf numFmtId="1" fontId="6" fillId="23" borderId="0" xfId="0" applyNumberFormat="1" applyFont="1" applyFill="1" applyAlignment="1">
      <alignment horizontal="center" vertical="center"/>
    </xf>
    <xf numFmtId="0" fontId="9" fillId="23" borderId="0" xfId="0" applyFont="1" applyFill="1" applyAlignment="1">
      <alignment horizontal="center" vertical="center"/>
    </xf>
    <xf numFmtId="0" fontId="9" fillId="24" borderId="0" xfId="0" applyFont="1" applyFill="1" applyAlignment="1">
      <alignment horizontal="center" vertical="center"/>
    </xf>
    <xf numFmtId="0" fontId="14" fillId="25" borderId="11" xfId="0" applyFont="1" applyFill="1" applyBorder="1" applyAlignment="1">
      <alignment horizontal="center" vertical="center"/>
    </xf>
    <xf numFmtId="49" fontId="26" fillId="26" borderId="12" xfId="0" applyNumberFormat="1" applyFont="1" applyFill="1" applyBorder="1" applyAlignment="1">
      <alignment horizontal="left" vertical="center"/>
    </xf>
    <xf numFmtId="0" fontId="1" fillId="23" borderId="13" xfId="0" applyFont="1" applyFill="1" applyBorder="1" applyAlignment="1"/>
    <xf numFmtId="0" fontId="13" fillId="24" borderId="0" xfId="0" applyFont="1" applyFill="1" applyAlignment="1">
      <alignment horizontal="center" vertical="center"/>
    </xf>
    <xf numFmtId="1" fontId="13" fillId="24" borderId="0" xfId="0" applyNumberFormat="1" applyFont="1" applyFill="1" applyBorder="1" applyAlignment="1">
      <alignment horizontal="center" vertical="center"/>
    </xf>
    <xf numFmtId="3" fontId="33" fillId="23" borderId="0" xfId="0" applyNumberFormat="1" applyFont="1" applyFill="1" applyBorder="1" applyAlignment="1">
      <alignment horizontal="center" vertical="center" wrapText="1"/>
    </xf>
    <xf numFmtId="0" fontId="32" fillId="23" borderId="11" xfId="0" applyFont="1" applyFill="1" applyBorder="1" applyAlignment="1">
      <alignment horizontal="left" vertical="center"/>
    </xf>
    <xf numFmtId="0" fontId="14" fillId="23" borderId="14" xfId="0" applyFont="1" applyFill="1" applyBorder="1" applyAlignment="1">
      <alignment horizontal="center" vertical="center"/>
    </xf>
    <xf numFmtId="0" fontId="1" fillId="23" borderId="9" xfId="0" applyFont="1" applyFill="1" applyBorder="1"/>
    <xf numFmtId="0" fontId="9" fillId="23" borderId="9" xfId="0" applyFont="1" applyFill="1" applyBorder="1" applyAlignment="1">
      <alignment horizontal="center" vertical="center"/>
    </xf>
    <xf numFmtId="1" fontId="13" fillId="24" borderId="9" xfId="0" applyNumberFormat="1" applyFont="1" applyFill="1" applyBorder="1" applyAlignment="1">
      <alignment horizontal="center" vertical="center"/>
    </xf>
    <xf numFmtId="172" fontId="9" fillId="23" borderId="9" xfId="0" applyNumberFormat="1" applyFont="1" applyFill="1" applyBorder="1" applyAlignment="1">
      <alignment horizontal="center" vertical="center"/>
    </xf>
    <xf numFmtId="1" fontId="9" fillId="23" borderId="9" xfId="0" applyNumberFormat="1" applyFont="1" applyFill="1" applyBorder="1" applyAlignment="1">
      <alignment horizontal="center" vertical="center"/>
    </xf>
    <xf numFmtId="0" fontId="1" fillId="23" borderId="0" xfId="0" applyFont="1" applyFill="1" applyBorder="1" applyAlignment="1">
      <alignment wrapText="1"/>
    </xf>
    <xf numFmtId="0" fontId="32" fillId="23" borderId="0" xfId="0" applyFont="1" applyFill="1" applyBorder="1" applyAlignment="1">
      <alignment horizontal="left" vertical="center"/>
    </xf>
    <xf numFmtId="0" fontId="34" fillId="23" borderId="0" xfId="40" applyFont="1" applyFill="1" applyAlignment="1" applyProtection="1">
      <alignment vertical="center"/>
    </xf>
    <xf numFmtId="0" fontId="9" fillId="23" borderId="0" xfId="0" applyFont="1" applyFill="1" applyAlignment="1">
      <alignment horizontal="left" vertical="center"/>
    </xf>
    <xf numFmtId="0" fontId="34" fillId="23" borderId="0" xfId="40" applyFont="1" applyFill="1" applyAlignment="1" applyProtection="1">
      <alignment horizontal="left" vertical="center"/>
    </xf>
    <xf numFmtId="0" fontId="13" fillId="23" borderId="0" xfId="0" applyFont="1" applyFill="1" applyAlignment="1">
      <alignment horizontal="center" vertical="center"/>
    </xf>
    <xf numFmtId="1" fontId="13" fillId="23" borderId="0" xfId="0" applyNumberFormat="1" applyFont="1" applyFill="1" applyBorder="1" applyAlignment="1">
      <alignment horizontal="center" vertical="center"/>
    </xf>
    <xf numFmtId="2" fontId="4" fillId="23" borderId="0" xfId="0" applyNumberFormat="1" applyFont="1" applyFill="1" applyAlignment="1">
      <alignment horizontal="center" vertical="center"/>
    </xf>
    <xf numFmtId="0" fontId="18" fillId="23" borderId="0" xfId="40" applyFont="1" applyFill="1" applyAlignment="1" applyProtection="1"/>
    <xf numFmtId="0" fontId="35" fillId="23" borderId="0" xfId="40" applyFont="1" applyFill="1" applyAlignment="1" applyProtection="1">
      <alignment vertical="center"/>
    </xf>
    <xf numFmtId="0" fontId="12" fillId="23" borderId="0" xfId="0" applyFont="1" applyFill="1" applyBorder="1" applyAlignment="1">
      <alignment vertical="center"/>
    </xf>
    <xf numFmtId="0" fontId="14" fillId="25" borderId="11" xfId="0" applyFont="1" applyFill="1" applyBorder="1"/>
    <xf numFmtId="0" fontId="9" fillId="23" borderId="0" xfId="0" applyFont="1" applyFill="1" applyBorder="1" applyAlignment="1">
      <alignment horizontal="left" vertical="center"/>
    </xf>
    <xf numFmtId="0" fontId="9" fillId="24" borderId="0" xfId="0" applyFont="1" applyFill="1" applyBorder="1" applyAlignment="1">
      <alignment horizontal="left" vertical="center"/>
    </xf>
    <xf numFmtId="172" fontId="9" fillId="24" borderId="0" xfId="0" applyNumberFormat="1" applyFont="1" applyFill="1" applyAlignment="1">
      <alignment vertical="center"/>
    </xf>
    <xf numFmtId="0" fontId="9" fillId="23" borderId="15" xfId="0" applyFont="1" applyFill="1" applyBorder="1" applyAlignment="1">
      <alignment horizontal="center" vertical="center"/>
    </xf>
    <xf numFmtId="0" fontId="9" fillId="24" borderId="15" xfId="0" applyFont="1" applyFill="1" applyBorder="1" applyAlignment="1">
      <alignment horizontal="center" vertical="center"/>
    </xf>
    <xf numFmtId="0" fontId="6" fillId="23" borderId="15" xfId="0" applyFont="1" applyFill="1" applyBorder="1" applyAlignment="1">
      <alignment horizontal="center" vertical="center"/>
    </xf>
    <xf numFmtId="1" fontId="9" fillId="23" borderId="15" xfId="0" applyNumberFormat="1" applyFont="1" applyFill="1" applyBorder="1" applyAlignment="1">
      <alignment horizontal="center" vertical="center"/>
    </xf>
    <xf numFmtId="1" fontId="9" fillId="24" borderId="15" xfId="0" applyNumberFormat="1" applyFont="1" applyFill="1" applyBorder="1" applyAlignment="1">
      <alignment horizontal="center" vertical="center"/>
    </xf>
    <xf numFmtId="1" fontId="6" fillId="23" borderId="15" xfId="0" applyNumberFormat="1" applyFont="1" applyFill="1" applyBorder="1" applyAlignment="1">
      <alignment horizontal="center" vertical="center"/>
    </xf>
    <xf numFmtId="172" fontId="9" fillId="23" borderId="16" xfId="0" applyNumberFormat="1" applyFont="1" applyFill="1" applyBorder="1" applyAlignment="1">
      <alignment horizontal="center" vertical="center"/>
    </xf>
    <xf numFmtId="172" fontId="9" fillId="24" borderId="17" xfId="0" applyNumberFormat="1" applyFont="1" applyFill="1" applyBorder="1" applyAlignment="1">
      <alignment horizontal="center" vertical="center"/>
    </xf>
    <xf numFmtId="172" fontId="9" fillId="23" borderId="0" xfId="0" applyNumberFormat="1" applyFont="1" applyFill="1" applyAlignment="1">
      <alignment horizontal="center" vertical="center"/>
    </xf>
    <xf numFmtId="1" fontId="9" fillId="23" borderId="18" xfId="0" applyNumberFormat="1" applyFont="1" applyFill="1" applyBorder="1" applyAlignment="1">
      <alignment horizontal="center" vertical="center"/>
    </xf>
    <xf numFmtId="1" fontId="9" fillId="23" borderId="19" xfId="0" applyNumberFormat="1" applyFont="1" applyFill="1" applyBorder="1" applyAlignment="1">
      <alignment horizontal="center" vertical="center"/>
    </xf>
    <xf numFmtId="1" fontId="6" fillId="23" borderId="0" xfId="0" applyNumberFormat="1" applyFont="1" applyFill="1" applyBorder="1" applyAlignment="1">
      <alignment horizontal="center" vertical="center"/>
    </xf>
    <xf numFmtId="0" fontId="9" fillId="24" borderId="20" xfId="0" applyFont="1" applyFill="1" applyBorder="1" applyAlignment="1">
      <alignment horizontal="center" vertical="center"/>
    </xf>
    <xf numFmtId="172" fontId="9" fillId="24" borderId="21" xfId="0" applyNumberFormat="1" applyFont="1" applyFill="1" applyBorder="1" applyAlignment="1">
      <alignment horizontal="center" vertical="center"/>
    </xf>
    <xf numFmtId="1" fontId="9" fillId="24" borderId="20" xfId="0" applyNumberFormat="1" applyFont="1" applyFill="1" applyBorder="1" applyAlignment="1">
      <alignment horizontal="center" vertical="center"/>
    </xf>
    <xf numFmtId="1" fontId="9" fillId="24" borderId="22" xfId="0" applyNumberFormat="1" applyFont="1" applyFill="1" applyBorder="1" applyAlignment="1">
      <alignment horizontal="center" vertical="center"/>
    </xf>
    <xf numFmtId="172" fontId="9" fillId="24" borderId="22" xfId="0" applyNumberFormat="1" applyFont="1" applyFill="1" applyBorder="1" applyAlignment="1">
      <alignment horizontal="center" vertical="center"/>
    </xf>
    <xf numFmtId="172" fontId="9" fillId="23" borderId="23" xfId="0" applyNumberFormat="1" applyFont="1" applyFill="1" applyBorder="1" applyAlignment="1">
      <alignment horizontal="center" vertical="center"/>
    </xf>
    <xf numFmtId="172" fontId="9" fillId="23" borderId="24" xfId="0" applyNumberFormat="1" applyFont="1" applyFill="1" applyBorder="1" applyAlignment="1">
      <alignment horizontal="center" vertical="center"/>
    </xf>
    <xf numFmtId="172" fontId="9" fillId="23" borderId="25" xfId="0" applyNumberFormat="1" applyFont="1" applyFill="1" applyBorder="1" applyAlignment="1">
      <alignment horizontal="center" vertical="center"/>
    </xf>
    <xf numFmtId="0" fontId="14" fillId="25" borderId="26" xfId="0" applyFont="1" applyFill="1" applyBorder="1" applyAlignment="1">
      <alignment vertical="center"/>
    </xf>
    <xf numFmtId="0" fontId="36" fillId="23" borderId="0" xfId="40" applyFont="1" applyFill="1" applyAlignment="1" applyProtection="1">
      <alignment vertical="center"/>
    </xf>
    <xf numFmtId="0" fontId="38" fillId="23" borderId="0" xfId="40" applyFont="1" applyFill="1" applyAlignment="1" applyProtection="1">
      <alignment vertical="center"/>
    </xf>
    <xf numFmtId="0" fontId="39" fillId="23" borderId="0" xfId="40" applyFont="1" applyFill="1" applyAlignment="1" applyProtection="1">
      <alignment vertical="center"/>
    </xf>
    <xf numFmtId="0" fontId="38" fillId="23" borderId="0" xfId="40" applyFont="1" applyFill="1" applyAlignment="1" applyProtection="1">
      <alignment horizontal="left" vertical="center"/>
    </xf>
    <xf numFmtId="1" fontId="9" fillId="23" borderId="0" xfId="0" applyNumberFormat="1" applyFont="1" applyFill="1" applyBorder="1" applyAlignment="1">
      <alignment vertical="center"/>
    </xf>
    <xf numFmtId="172" fontId="9" fillId="23" borderId="27" xfId="0" applyNumberFormat="1" applyFont="1" applyFill="1" applyBorder="1" applyAlignment="1">
      <alignment horizontal="center" vertical="center"/>
    </xf>
    <xf numFmtId="1" fontId="9" fillId="23" borderId="28" xfId="0" applyNumberFormat="1" applyFont="1" applyFill="1" applyBorder="1" applyAlignment="1">
      <alignment horizontal="center" vertical="center"/>
    </xf>
    <xf numFmtId="172" fontId="9" fillId="23" borderId="17" xfId="0" applyNumberFormat="1" applyFont="1" applyFill="1" applyBorder="1" applyAlignment="1">
      <alignment horizontal="center" vertical="center"/>
    </xf>
    <xf numFmtId="172" fontId="9" fillId="23" borderId="19" xfId="0" applyNumberFormat="1" applyFont="1" applyFill="1" applyBorder="1" applyAlignment="1">
      <alignment horizontal="center" vertical="center"/>
    </xf>
    <xf numFmtId="172" fontId="9" fillId="23" borderId="29" xfId="0" applyNumberFormat="1" applyFont="1" applyFill="1" applyBorder="1" applyAlignment="1">
      <alignment horizontal="center" vertical="center"/>
    </xf>
    <xf numFmtId="172" fontId="9" fillId="23" borderId="15" xfId="0" applyNumberFormat="1" applyFont="1" applyFill="1" applyBorder="1" applyAlignment="1">
      <alignment horizontal="center" vertical="center"/>
    </xf>
    <xf numFmtId="172" fontId="9" fillId="24" borderId="20" xfId="0" applyNumberFormat="1" applyFont="1" applyFill="1" applyBorder="1" applyAlignment="1">
      <alignment horizontal="center" vertical="center"/>
    </xf>
    <xf numFmtId="0" fontId="32" fillId="23" borderId="0" xfId="0" applyFont="1" applyFill="1" applyBorder="1" applyAlignment="1">
      <alignment horizontal="center" vertical="center"/>
    </xf>
    <xf numFmtId="1" fontId="9" fillId="23" borderId="30" xfId="0" applyNumberFormat="1" applyFont="1" applyFill="1" applyBorder="1" applyAlignment="1">
      <alignment horizontal="center" vertical="center"/>
    </xf>
    <xf numFmtId="0" fontId="9" fillId="23" borderId="31" xfId="0" applyFont="1" applyFill="1" applyBorder="1" applyAlignment="1">
      <alignment horizontal="center" vertical="center"/>
    </xf>
    <xf numFmtId="0" fontId="8" fillId="25" borderId="31" xfId="0" applyFont="1" applyFill="1" applyBorder="1" applyAlignment="1">
      <alignment horizontal="center" vertical="center"/>
    </xf>
    <xf numFmtId="0" fontId="1" fillId="23" borderId="31" xfId="0" applyFont="1" applyFill="1" applyBorder="1" applyAlignment="1">
      <alignment horizontal="center" vertical="center"/>
    </xf>
    <xf numFmtId="172" fontId="9" fillId="23" borderId="31" xfId="0" applyNumberFormat="1" applyFont="1" applyFill="1" applyBorder="1" applyAlignment="1">
      <alignment horizontal="center" vertical="center"/>
    </xf>
    <xf numFmtId="172" fontId="9" fillId="23" borderId="18" xfId="0" applyNumberFormat="1" applyFont="1" applyFill="1" applyBorder="1" applyAlignment="1">
      <alignment horizontal="center" vertical="center"/>
    </xf>
    <xf numFmtId="172" fontId="9" fillId="23" borderId="28" xfId="0" applyNumberFormat="1" applyFont="1" applyFill="1" applyBorder="1" applyAlignment="1">
      <alignment horizontal="center" vertical="center"/>
    </xf>
    <xf numFmtId="0" fontId="41" fillId="23" borderId="0" xfId="0" applyFont="1" applyFill="1"/>
    <xf numFmtId="0" fontId="42" fillId="23" borderId="0" xfId="40" applyFont="1" applyFill="1" applyAlignment="1" applyProtection="1"/>
    <xf numFmtId="0" fontId="37" fillId="23" borderId="0" xfId="40" applyFont="1" applyFill="1" applyAlignment="1" applyProtection="1"/>
    <xf numFmtId="0" fontId="34" fillId="23" borderId="0" xfId="40" applyFont="1" applyFill="1" applyAlignment="1" applyProtection="1"/>
    <xf numFmtId="0" fontId="36" fillId="23" borderId="0" xfId="40" applyFont="1" applyFill="1" applyAlignment="1" applyProtection="1"/>
    <xf numFmtId="0" fontId="37" fillId="23" borderId="0" xfId="40" applyFont="1" applyFill="1" applyAlignment="1" applyProtection="1">
      <alignment horizontal="left" vertical="center"/>
    </xf>
    <xf numFmtId="0" fontId="44" fillId="23" borderId="0" xfId="40" applyFont="1" applyFill="1" applyAlignment="1" applyProtection="1"/>
    <xf numFmtId="172" fontId="6" fillId="23" borderId="0" xfId="0" applyNumberFormat="1" applyFont="1" applyFill="1" applyBorder="1" applyAlignment="1">
      <alignment horizontal="center" vertical="center"/>
    </xf>
    <xf numFmtId="0" fontId="35" fillId="23" borderId="0" xfId="40" applyFont="1" applyFill="1" applyAlignment="1" applyProtection="1"/>
    <xf numFmtId="0" fontId="46" fillId="23" borderId="0" xfId="0" applyFont="1" applyFill="1" applyBorder="1" applyAlignment="1">
      <alignment vertical="center"/>
    </xf>
    <xf numFmtId="1" fontId="9" fillId="23" borderId="0" xfId="0" applyNumberFormat="1" applyFont="1" applyFill="1" applyBorder="1" applyAlignment="1">
      <alignment horizontal="left" vertical="center"/>
    </xf>
    <xf numFmtId="2" fontId="9" fillId="23" borderId="0" xfId="0" applyNumberFormat="1" applyFont="1" applyFill="1" applyBorder="1" applyAlignment="1">
      <alignment horizontal="center" vertical="center"/>
    </xf>
    <xf numFmtId="1" fontId="9" fillId="24" borderId="0" xfId="0" applyNumberFormat="1" applyFont="1" applyFill="1" applyBorder="1" applyAlignment="1">
      <alignment horizontal="left" vertical="center"/>
    </xf>
    <xf numFmtId="2" fontId="9" fillId="24" borderId="0" xfId="0" applyNumberFormat="1" applyFont="1" applyFill="1" applyBorder="1" applyAlignment="1">
      <alignment horizontal="center" vertical="center"/>
    </xf>
    <xf numFmtId="1" fontId="6" fillId="23" borderId="0" xfId="0" applyNumberFormat="1" applyFont="1" applyFill="1" applyAlignment="1">
      <alignment horizontal="left" vertical="center"/>
    </xf>
    <xf numFmtId="2" fontId="6" fillId="23" borderId="0" xfId="0" applyNumberFormat="1" applyFont="1" applyFill="1" applyAlignment="1">
      <alignment horizontal="center" vertical="center"/>
    </xf>
    <xf numFmtId="1" fontId="6" fillId="23" borderId="0" xfId="0" applyNumberFormat="1" applyFont="1" applyFill="1" applyBorder="1" applyAlignment="1">
      <alignment horizontal="left" vertical="center"/>
    </xf>
    <xf numFmtId="2" fontId="6" fillId="23" borderId="0" xfId="0" applyNumberFormat="1" applyFont="1" applyFill="1" applyBorder="1" applyAlignment="1">
      <alignment horizontal="center" vertical="center"/>
    </xf>
    <xf numFmtId="1" fontId="8" fillId="25" borderId="0" xfId="0" applyNumberFormat="1" applyFont="1" applyFill="1" applyBorder="1" applyAlignment="1">
      <alignment horizontal="center" vertical="center"/>
    </xf>
    <xf numFmtId="2" fontId="8" fillId="25" borderId="0" xfId="0" applyNumberFormat="1" applyFont="1" applyFill="1" applyBorder="1" applyAlignment="1">
      <alignment horizontal="center" vertical="center"/>
    </xf>
    <xf numFmtId="172" fontId="6" fillId="23" borderId="16" xfId="0" applyNumberFormat="1" applyFont="1" applyFill="1" applyBorder="1" applyAlignment="1">
      <alignment horizontal="center" vertical="center"/>
    </xf>
    <xf numFmtId="172" fontId="9" fillId="24" borderId="16" xfId="0" applyNumberFormat="1" applyFont="1" applyFill="1" applyBorder="1" applyAlignment="1">
      <alignment horizontal="center" vertical="center"/>
    </xf>
    <xf numFmtId="0" fontId="9" fillId="23" borderId="16" xfId="0" applyFont="1" applyFill="1" applyBorder="1" applyAlignment="1">
      <alignment horizontal="center" vertical="center"/>
    </xf>
    <xf numFmtId="1" fontId="9" fillId="23" borderId="16" xfId="0" applyNumberFormat="1" applyFont="1" applyFill="1" applyBorder="1" applyAlignment="1">
      <alignment horizontal="center" vertical="center"/>
    </xf>
    <xf numFmtId="0" fontId="9" fillId="23" borderId="0" xfId="0" applyFont="1" applyFill="1" applyBorder="1" applyAlignment="1">
      <alignment horizontal="center" vertical="center"/>
    </xf>
    <xf numFmtId="1" fontId="9" fillId="24" borderId="16" xfId="0" applyNumberFormat="1" applyFont="1" applyFill="1" applyBorder="1" applyAlignment="1">
      <alignment horizontal="center" vertical="center"/>
    </xf>
    <xf numFmtId="0" fontId="6" fillId="23" borderId="31" xfId="0" applyFont="1" applyFill="1" applyBorder="1" applyAlignment="1">
      <alignment horizontal="center" vertical="center"/>
    </xf>
    <xf numFmtId="0" fontId="14" fillId="23" borderId="0" xfId="0" applyFont="1" applyFill="1" applyBorder="1" applyAlignment="1">
      <alignment horizontal="center" vertical="center"/>
    </xf>
    <xf numFmtId="2" fontId="1" fillId="23" borderId="0" xfId="0" applyNumberFormat="1" applyFont="1" applyFill="1" applyBorder="1" applyAlignment="1">
      <alignment horizontal="center" vertical="center"/>
    </xf>
    <xf numFmtId="0" fontId="9" fillId="23" borderId="0" xfId="0" applyFont="1" applyFill="1" applyBorder="1" applyAlignment="1">
      <alignment horizontal="right" vertical="center"/>
    </xf>
    <xf numFmtId="0" fontId="18" fillId="23" borderId="0" xfId="40" applyFont="1" applyFill="1" applyAlignment="1" applyProtection="1">
      <alignment vertical="center"/>
    </xf>
    <xf numFmtId="0" fontId="8" fillId="25" borderId="11" xfId="0" applyFont="1" applyFill="1" applyBorder="1" applyAlignment="1">
      <alignment horizontal="center" vertical="center"/>
    </xf>
    <xf numFmtId="172" fontId="8" fillId="25" borderId="11" xfId="0" applyNumberFormat="1" applyFont="1" applyFill="1" applyBorder="1" applyAlignment="1">
      <alignment horizontal="center" vertical="center"/>
    </xf>
    <xf numFmtId="3" fontId="48" fillId="23" borderId="0" xfId="0" applyNumberFormat="1" applyFont="1" applyFill="1" applyBorder="1" applyAlignment="1">
      <alignment vertical="center"/>
    </xf>
    <xf numFmtId="3" fontId="48" fillId="23" borderId="13" xfId="0" applyNumberFormat="1" applyFont="1" applyFill="1" applyBorder="1" applyAlignment="1">
      <alignment vertical="center"/>
    </xf>
    <xf numFmtId="0" fontId="47" fillId="23" borderId="0" xfId="0" applyFont="1" applyFill="1" applyAlignment="1">
      <alignment horizontal="left" vertical="center"/>
    </xf>
    <xf numFmtId="0" fontId="49" fillId="23" borderId="0" xfId="0" applyFont="1" applyFill="1" applyAlignment="1">
      <alignment vertical="center"/>
    </xf>
    <xf numFmtId="1" fontId="9" fillId="23" borderId="32" xfId="0" applyNumberFormat="1" applyFont="1" applyFill="1" applyBorder="1" applyAlignment="1">
      <alignment horizontal="center" vertical="center"/>
    </xf>
    <xf numFmtId="1" fontId="9" fillId="23" borderId="33" xfId="0" applyNumberFormat="1" applyFont="1" applyFill="1" applyBorder="1" applyAlignment="1">
      <alignment horizontal="center" vertical="center"/>
    </xf>
    <xf numFmtId="1" fontId="9" fillId="23" borderId="34" xfId="0" applyNumberFormat="1" applyFont="1" applyFill="1" applyBorder="1" applyAlignment="1">
      <alignment horizontal="center" vertical="center"/>
    </xf>
    <xf numFmtId="1" fontId="9" fillId="23" borderId="35" xfId="0" applyNumberFormat="1" applyFont="1" applyFill="1" applyBorder="1" applyAlignment="1">
      <alignment horizontal="center" vertical="center"/>
    </xf>
    <xf numFmtId="1" fontId="9" fillId="23" borderId="36" xfId="0" applyNumberFormat="1" applyFont="1" applyFill="1" applyBorder="1" applyAlignment="1">
      <alignment horizontal="center" vertical="center"/>
    </xf>
    <xf numFmtId="0" fontId="48" fillId="23" borderId="0" xfId="0" applyFont="1" applyFill="1" applyAlignment="1">
      <alignment vertical="center"/>
    </xf>
    <xf numFmtId="0" fontId="8" fillId="25" borderId="11" xfId="0" applyFont="1" applyFill="1" applyBorder="1" applyAlignment="1">
      <alignment horizontal="left" vertical="center"/>
    </xf>
    <xf numFmtId="0" fontId="6" fillId="23" borderId="0" xfId="0" applyNumberFormat="1" applyFont="1" applyFill="1" applyBorder="1" applyAlignment="1">
      <alignment horizontal="center" vertical="center"/>
    </xf>
    <xf numFmtId="0" fontId="9" fillId="23" borderId="0" xfId="0" applyNumberFormat="1" applyFont="1" applyFill="1" applyBorder="1" applyAlignment="1">
      <alignment horizontal="center" vertical="center"/>
    </xf>
    <xf numFmtId="0" fontId="10" fillId="23" borderId="0" xfId="0" applyFont="1" applyFill="1" applyAlignment="1">
      <alignment horizontal="center" vertical="center"/>
    </xf>
    <xf numFmtId="0" fontId="1" fillId="23" borderId="0" xfId="0" applyFont="1" applyFill="1" applyBorder="1" applyAlignment="1">
      <alignment horizontal="justify" vertical="center"/>
    </xf>
    <xf numFmtId="49" fontId="8" fillId="23" borderId="0" xfId="0" applyNumberFormat="1" applyFont="1" applyFill="1" applyBorder="1" applyAlignment="1">
      <alignment horizontal="center" vertical="center"/>
    </xf>
    <xf numFmtId="172" fontId="1" fillId="23" borderId="0" xfId="0" applyNumberFormat="1" applyFont="1" applyFill="1" applyAlignment="1">
      <alignment horizontal="justify" vertical="center"/>
    </xf>
    <xf numFmtId="49" fontId="5" fillId="23" borderId="0" xfId="0" applyNumberFormat="1" applyFont="1" applyFill="1" applyBorder="1" applyAlignment="1">
      <alignment horizontal="center" vertical="center"/>
    </xf>
    <xf numFmtId="1" fontId="1" fillId="23" borderId="0" xfId="0" applyNumberFormat="1" applyFont="1" applyFill="1" applyAlignment="1">
      <alignment horizontal="justify" vertical="center"/>
    </xf>
    <xf numFmtId="0" fontId="9" fillId="23" borderId="0" xfId="0" applyFont="1" applyFill="1" applyAlignment="1">
      <alignment horizontal="justify" vertical="center"/>
    </xf>
    <xf numFmtId="0" fontId="1" fillId="23" borderId="0" xfId="0" applyFont="1" applyFill="1" applyAlignment="1"/>
    <xf numFmtId="174" fontId="3" fillId="23" borderId="0" xfId="45" applyNumberFormat="1" applyFont="1" applyFill="1" applyBorder="1" applyAlignment="1" applyProtection="1"/>
    <xf numFmtId="0" fontId="49" fillId="23" borderId="0" xfId="0" applyFont="1" applyFill="1" applyAlignment="1"/>
    <xf numFmtId="0" fontId="29" fillId="23" borderId="0" xfId="47" applyFill="1" applyAlignment="1"/>
    <xf numFmtId="17" fontId="29" fillId="23" borderId="0" xfId="47" applyNumberFormat="1" applyFill="1" applyAlignment="1"/>
    <xf numFmtId="175" fontId="3" fillId="23" borderId="0" xfId="45" applyNumberFormat="1" applyFont="1" applyFill="1" applyBorder="1" applyAlignment="1" applyProtection="1"/>
    <xf numFmtId="0" fontId="50" fillId="23" borderId="0" xfId="0" applyFont="1" applyFill="1" applyAlignment="1">
      <alignment vertical="center"/>
    </xf>
    <xf numFmtId="1" fontId="9" fillId="23" borderId="29" xfId="0" applyNumberFormat="1" applyFont="1" applyFill="1" applyBorder="1" applyAlignment="1">
      <alignment horizontal="center" vertical="center"/>
    </xf>
    <xf numFmtId="0" fontId="1" fillId="23" borderId="37" xfId="0" applyFont="1" applyFill="1" applyBorder="1"/>
    <xf numFmtId="1" fontId="9" fillId="23" borderId="38" xfId="0" applyNumberFormat="1" applyFont="1" applyFill="1" applyBorder="1" applyAlignment="1">
      <alignment horizontal="center" vertical="center"/>
    </xf>
    <xf numFmtId="0" fontId="1" fillId="23" borderId="38" xfId="0" applyFont="1" applyFill="1" applyBorder="1"/>
    <xf numFmtId="0" fontId="9" fillId="23" borderId="39" xfId="0" applyFont="1" applyFill="1" applyBorder="1" applyAlignment="1">
      <alignment horizontal="left" vertical="center"/>
    </xf>
    <xf numFmtId="0" fontId="1" fillId="23" borderId="40" xfId="0" applyFont="1" applyFill="1" applyBorder="1"/>
    <xf numFmtId="0" fontId="9" fillId="23" borderId="41" xfId="0" applyFont="1" applyFill="1" applyBorder="1" applyAlignment="1">
      <alignment horizontal="left" vertical="center"/>
    </xf>
    <xf numFmtId="1" fontId="9" fillId="23" borderId="40" xfId="0" applyNumberFormat="1" applyFont="1" applyFill="1" applyBorder="1" applyAlignment="1">
      <alignment horizontal="center" vertical="center"/>
    </xf>
    <xf numFmtId="0" fontId="1" fillId="23" borderId="42" xfId="0" applyFont="1" applyFill="1" applyBorder="1"/>
    <xf numFmtId="1" fontId="9" fillId="23" borderId="39" xfId="0" applyNumberFormat="1" applyFont="1" applyFill="1" applyBorder="1" applyAlignment="1">
      <alignment horizontal="center" vertical="center"/>
    </xf>
    <xf numFmtId="1" fontId="6" fillId="23" borderId="39" xfId="0" applyNumberFormat="1" applyFont="1" applyFill="1" applyBorder="1" applyAlignment="1">
      <alignment horizontal="center" vertical="center"/>
    </xf>
    <xf numFmtId="0" fontId="14" fillId="25" borderId="43" xfId="0" applyFont="1" applyFill="1" applyBorder="1" applyAlignment="1">
      <alignment vertical="center"/>
    </xf>
    <xf numFmtId="0" fontId="14" fillId="25" borderId="39" xfId="0" applyFont="1" applyFill="1" applyBorder="1" applyAlignment="1">
      <alignment vertical="center"/>
    </xf>
    <xf numFmtId="0" fontId="52" fillId="23" borderId="0" xfId="0" applyFont="1" applyFill="1" applyAlignment="1">
      <alignment vertical="center"/>
    </xf>
    <xf numFmtId="0" fontId="40" fillId="25" borderId="44" xfId="0" applyFont="1" applyFill="1" applyBorder="1" applyAlignment="1">
      <alignment horizontal="center" vertical="center"/>
    </xf>
    <xf numFmtId="0" fontId="40" fillId="25" borderId="45" xfId="0" applyFont="1" applyFill="1" applyBorder="1" applyAlignment="1">
      <alignment horizontal="center" vertical="center"/>
    </xf>
    <xf numFmtId="0" fontId="8" fillId="25" borderId="46" xfId="0" applyFont="1" applyFill="1" applyBorder="1" applyAlignment="1">
      <alignment horizontal="center" vertical="center"/>
    </xf>
    <xf numFmtId="0" fontId="9" fillId="23" borderId="39" xfId="0" applyFont="1" applyFill="1" applyBorder="1" applyAlignment="1">
      <alignment horizontal="center" vertical="center"/>
    </xf>
    <xf numFmtId="172" fontId="9" fillId="23" borderId="47" xfId="0" applyNumberFormat="1" applyFont="1" applyFill="1" applyBorder="1" applyAlignment="1">
      <alignment horizontal="center" vertical="center"/>
    </xf>
    <xf numFmtId="0" fontId="9" fillId="23" borderId="41" xfId="0" applyFont="1" applyFill="1" applyBorder="1" applyAlignment="1">
      <alignment horizontal="center" vertical="center"/>
    </xf>
    <xf numFmtId="0" fontId="6" fillId="23" borderId="39" xfId="0" applyFont="1" applyFill="1" applyBorder="1" applyAlignment="1">
      <alignment vertical="center"/>
    </xf>
    <xf numFmtId="0" fontId="50" fillId="23" borderId="0" xfId="0" applyFont="1" applyFill="1" applyBorder="1" applyAlignment="1">
      <alignment vertical="center"/>
    </xf>
    <xf numFmtId="0" fontId="50" fillId="23" borderId="47" xfId="0" applyFont="1" applyFill="1" applyBorder="1" applyAlignment="1">
      <alignment vertical="center"/>
    </xf>
    <xf numFmtId="0" fontId="51" fillId="23" borderId="0" xfId="0" applyFont="1" applyFill="1" applyBorder="1" applyAlignment="1">
      <alignment vertical="center"/>
    </xf>
    <xf numFmtId="0" fontId="9" fillId="23" borderId="40" xfId="0" applyFont="1" applyFill="1" applyBorder="1" applyAlignment="1">
      <alignment horizontal="left" vertical="center"/>
    </xf>
    <xf numFmtId="0" fontId="53" fillId="27" borderId="42" xfId="0" applyFont="1" applyFill="1" applyBorder="1" applyAlignment="1">
      <alignment vertical="center"/>
    </xf>
    <xf numFmtId="0" fontId="53" fillId="27" borderId="48" xfId="0" applyFont="1" applyFill="1" applyBorder="1" applyAlignment="1">
      <alignment vertical="center"/>
    </xf>
    <xf numFmtId="0" fontId="6" fillId="23" borderId="0" xfId="0" applyFont="1" applyFill="1" applyBorder="1" applyAlignment="1">
      <alignment vertical="center"/>
    </xf>
    <xf numFmtId="0" fontId="41" fillId="23" borderId="0" xfId="0" applyFont="1" applyFill="1" applyBorder="1"/>
    <xf numFmtId="0" fontId="4" fillId="27" borderId="42" xfId="0" applyFont="1" applyFill="1" applyBorder="1" applyAlignment="1">
      <alignment horizontal="center" vertical="center"/>
    </xf>
    <xf numFmtId="0" fontId="8" fillId="25" borderId="49" xfId="0" applyFont="1" applyFill="1" applyBorder="1" applyAlignment="1">
      <alignment horizontal="center" vertical="center" wrapText="1"/>
    </xf>
    <xf numFmtId="0" fontId="8" fillId="25" borderId="50" xfId="0" applyFont="1" applyFill="1" applyBorder="1" applyAlignment="1">
      <alignment horizontal="center" vertical="center" wrapText="1"/>
    </xf>
    <xf numFmtId="0" fontId="42" fillId="23" borderId="0" xfId="40" applyFont="1" applyFill="1" applyAlignment="1" applyProtection="1">
      <alignment vertical="center"/>
    </xf>
    <xf numFmtId="0" fontId="47" fillId="23" borderId="0" xfId="0" applyFont="1" applyFill="1" applyAlignment="1">
      <alignment vertical="center"/>
    </xf>
    <xf numFmtId="0" fontId="48" fillId="23" borderId="0" xfId="0" applyFont="1" applyFill="1"/>
    <xf numFmtId="0" fontId="8" fillId="25" borderId="51" xfId="0" applyFont="1" applyFill="1" applyBorder="1" applyAlignment="1">
      <alignment horizontal="center" vertical="center"/>
    </xf>
    <xf numFmtId="0" fontId="8" fillId="25" borderId="52" xfId="0" applyFont="1" applyFill="1" applyBorder="1" applyAlignment="1">
      <alignment horizontal="center" vertical="center"/>
    </xf>
    <xf numFmtId="0" fontId="40" fillId="25" borderId="15" xfId="0" applyFont="1" applyFill="1" applyBorder="1" applyAlignment="1">
      <alignment horizontal="center" vertical="center"/>
    </xf>
    <xf numFmtId="0" fontId="40" fillId="25" borderId="16" xfId="0" applyFont="1" applyFill="1" applyBorder="1" applyAlignment="1">
      <alignment horizontal="center" vertical="center"/>
    </xf>
    <xf numFmtId="0" fontId="40" fillId="25" borderId="53" xfId="0" applyFont="1" applyFill="1" applyBorder="1" applyAlignment="1">
      <alignment horizontal="left" vertical="center"/>
    </xf>
    <xf numFmtId="0" fontId="40" fillId="25" borderId="54" xfId="0" applyFont="1" applyFill="1" applyBorder="1" applyAlignment="1">
      <alignment horizontal="left" vertical="center"/>
    </xf>
    <xf numFmtId="0" fontId="40" fillId="25" borderId="55" xfId="0" applyFont="1" applyFill="1" applyBorder="1" applyAlignment="1">
      <alignment horizontal="left" vertical="center"/>
    </xf>
    <xf numFmtId="0" fontId="40" fillId="25" borderId="56" xfId="0" applyFont="1" applyFill="1" applyBorder="1" applyAlignment="1">
      <alignment horizontal="left" vertical="center"/>
    </xf>
    <xf numFmtId="0" fontId="40" fillId="25" borderId="57" xfId="0" applyFont="1" applyFill="1" applyBorder="1" applyAlignment="1">
      <alignment horizontal="left" vertical="center"/>
    </xf>
    <xf numFmtId="0" fontId="40" fillId="25" borderId="58" xfId="0" applyFont="1" applyFill="1" applyBorder="1" applyAlignment="1">
      <alignment horizontal="left" vertical="center"/>
    </xf>
    <xf numFmtId="0" fontId="40" fillId="25" borderId="59" xfId="0" applyFont="1" applyFill="1" applyBorder="1" applyAlignment="1">
      <alignment horizontal="left" vertical="center"/>
    </xf>
    <xf numFmtId="0" fontId="40" fillId="25" borderId="20" xfId="0" applyFont="1" applyFill="1" applyBorder="1" applyAlignment="1">
      <alignment horizontal="left" vertical="center"/>
    </xf>
    <xf numFmtId="1" fontId="13" fillId="24" borderId="20" xfId="0" applyNumberFormat="1" applyFont="1" applyFill="1" applyBorder="1" applyAlignment="1">
      <alignment horizontal="center" vertical="center"/>
    </xf>
    <xf numFmtId="172" fontId="13" fillId="24" borderId="21" xfId="0" applyNumberFormat="1" applyFont="1" applyFill="1" applyBorder="1" applyAlignment="1">
      <alignment horizontal="center" vertical="center"/>
    </xf>
    <xf numFmtId="172" fontId="13" fillId="24" borderId="17" xfId="0" applyNumberFormat="1" applyFont="1" applyFill="1" applyBorder="1" applyAlignment="1">
      <alignment horizontal="center" vertical="center"/>
    </xf>
    <xf numFmtId="0" fontId="10" fillId="23" borderId="0" xfId="0" applyFont="1" applyFill="1" applyAlignment="1">
      <alignment horizontal="justify" vertical="center"/>
    </xf>
    <xf numFmtId="1" fontId="13" fillId="24" borderId="22" xfId="0" applyNumberFormat="1" applyFont="1" applyFill="1" applyBorder="1" applyAlignment="1">
      <alignment horizontal="center" vertical="center"/>
    </xf>
    <xf numFmtId="0" fontId="9" fillId="23" borderId="17" xfId="0" applyFont="1" applyFill="1" applyBorder="1" applyAlignment="1">
      <alignment horizontal="center" vertical="center"/>
    </xf>
    <xf numFmtId="0" fontId="40" fillId="25" borderId="60" xfId="0" applyFont="1" applyFill="1" applyBorder="1" applyAlignment="1">
      <alignment horizontal="left" vertical="center"/>
    </xf>
    <xf numFmtId="0" fontId="40" fillId="25" borderId="26" xfId="0" applyFont="1" applyFill="1" applyBorder="1" applyAlignment="1">
      <alignment horizontal="left" vertical="center"/>
    </xf>
    <xf numFmtId="0" fontId="40" fillId="25" borderId="61" xfId="0" applyFont="1" applyFill="1" applyBorder="1" applyAlignment="1">
      <alignment horizontal="left" vertical="center"/>
    </xf>
    <xf numFmtId="0" fontId="40" fillId="25" borderId="23" xfId="0" applyFont="1" applyFill="1" applyBorder="1" applyAlignment="1">
      <alignment horizontal="center" vertical="center"/>
    </xf>
    <xf numFmtId="0" fontId="40" fillId="25" borderId="27" xfId="0" applyFont="1" applyFill="1" applyBorder="1" applyAlignment="1">
      <alignment horizontal="center" vertical="center"/>
    </xf>
    <xf numFmtId="0" fontId="8" fillId="25" borderId="20" xfId="0" applyFont="1" applyFill="1" applyBorder="1" applyAlignment="1">
      <alignment horizontal="center" vertical="center"/>
    </xf>
    <xf numFmtId="0" fontId="9" fillId="23" borderId="16" xfId="0" applyNumberFormat="1" applyFont="1" applyFill="1" applyBorder="1" applyAlignment="1">
      <alignment horizontal="center" vertical="center"/>
    </xf>
    <xf numFmtId="0" fontId="9" fillId="23" borderId="29" xfId="0" applyNumberFormat="1" applyFont="1" applyFill="1" applyBorder="1" applyAlignment="1">
      <alignment horizontal="center" vertical="center"/>
    </xf>
    <xf numFmtId="0" fontId="9" fillId="23" borderId="17" xfId="0" applyNumberFormat="1" applyFont="1" applyFill="1" applyBorder="1" applyAlignment="1">
      <alignment horizontal="center" vertical="center"/>
    </xf>
    <xf numFmtId="0" fontId="8" fillId="25" borderId="62" xfId="0" applyFont="1" applyFill="1" applyBorder="1" applyAlignment="1">
      <alignment horizontal="center" vertical="center"/>
    </xf>
    <xf numFmtId="0" fontId="8" fillId="25" borderId="63" xfId="0" applyFont="1" applyFill="1" applyBorder="1" applyAlignment="1">
      <alignment horizontal="center" vertical="center"/>
    </xf>
    <xf numFmtId="0" fontId="8" fillId="25" borderId="64" xfId="0" applyFont="1" applyFill="1" applyBorder="1" applyAlignment="1">
      <alignment horizontal="center" vertical="center"/>
    </xf>
    <xf numFmtId="0" fontId="8" fillId="25" borderId="60" xfId="0" applyFont="1" applyFill="1" applyBorder="1" applyAlignment="1">
      <alignment horizontal="center" vertical="center"/>
    </xf>
    <xf numFmtId="0" fontId="8" fillId="25" borderId="65" xfId="0" applyFont="1" applyFill="1" applyBorder="1" applyAlignment="1">
      <alignment horizontal="center" vertical="center"/>
    </xf>
    <xf numFmtId="0" fontId="42" fillId="23" borderId="0" xfId="0" applyFont="1" applyFill="1"/>
    <xf numFmtId="0" fontId="54" fillId="23" borderId="0" xfId="0" applyFont="1" applyFill="1"/>
    <xf numFmtId="0" fontId="55" fillId="23" borderId="0" xfId="0" applyFont="1" applyFill="1" applyAlignment="1">
      <alignment vertical="center"/>
    </xf>
    <xf numFmtId="0" fontId="9" fillId="23" borderId="15" xfId="0" applyFont="1" applyFill="1" applyBorder="1" applyAlignment="1">
      <alignment horizontal="justify" vertical="center"/>
    </xf>
    <xf numFmtId="0" fontId="9" fillId="23" borderId="24" xfId="0" applyFont="1" applyFill="1" applyBorder="1" applyAlignment="1">
      <alignment horizontal="center" vertical="center"/>
    </xf>
    <xf numFmtId="0" fontId="13" fillId="24" borderId="56" xfId="0" applyFont="1" applyFill="1" applyBorder="1" applyAlignment="1">
      <alignment horizontal="center" vertical="center"/>
    </xf>
    <xf numFmtId="0" fontId="13" fillId="24" borderId="21" xfId="0" applyFont="1" applyFill="1" applyBorder="1" applyAlignment="1">
      <alignment horizontal="center" vertical="center"/>
    </xf>
    <xf numFmtId="0" fontId="13" fillId="24" borderId="28" xfId="0" applyFont="1" applyFill="1" applyBorder="1" applyAlignment="1">
      <alignment horizontal="center" vertical="center"/>
    </xf>
    <xf numFmtId="0" fontId="8" fillId="25" borderId="28" xfId="0" applyFont="1" applyFill="1" applyBorder="1" applyAlignment="1">
      <alignment horizontal="justify" vertical="center"/>
    </xf>
    <xf numFmtId="0" fontId="13" fillId="24" borderId="66" xfId="0" applyFont="1" applyFill="1" applyBorder="1" applyAlignment="1">
      <alignment horizontal="center" vertical="center"/>
    </xf>
    <xf numFmtId="0" fontId="13" fillId="24" borderId="67" xfId="0" applyFont="1" applyFill="1" applyBorder="1" applyAlignment="1">
      <alignment horizontal="center" vertical="center"/>
    </xf>
    <xf numFmtId="0" fontId="9" fillId="23" borderId="68" xfId="0" applyFont="1" applyFill="1" applyBorder="1" applyAlignment="1">
      <alignment horizontal="center" vertical="center"/>
    </xf>
    <xf numFmtId="172" fontId="13" fillId="23" borderId="47" xfId="0" applyNumberFormat="1" applyFont="1" applyFill="1" applyBorder="1" applyAlignment="1">
      <alignment horizontal="center" vertical="center"/>
    </xf>
    <xf numFmtId="0" fontId="8" fillId="25" borderId="69" xfId="0" applyFont="1" applyFill="1" applyBorder="1" applyAlignment="1">
      <alignment horizontal="center" vertical="center"/>
    </xf>
    <xf numFmtId="0" fontId="8" fillId="25" borderId="70" xfId="0" applyFont="1" applyFill="1" applyBorder="1" applyAlignment="1">
      <alignment horizontal="center" vertical="center"/>
    </xf>
    <xf numFmtId="0" fontId="8" fillId="25" borderId="71" xfId="0" applyFont="1" applyFill="1" applyBorder="1" applyAlignment="1">
      <alignment horizontal="center" vertical="center"/>
    </xf>
    <xf numFmtId="0" fontId="8" fillId="25" borderId="72" xfId="0" applyFont="1" applyFill="1" applyBorder="1" applyAlignment="1">
      <alignment horizontal="justify" vertical="center"/>
    </xf>
    <xf numFmtId="0" fontId="13" fillId="24" borderId="22" xfId="0" applyFont="1" applyFill="1" applyBorder="1" applyAlignment="1">
      <alignment horizontal="center" vertical="center"/>
    </xf>
    <xf numFmtId="172" fontId="13" fillId="23" borderId="0" xfId="0" applyNumberFormat="1" applyFont="1" applyFill="1" applyBorder="1" applyAlignment="1">
      <alignment horizontal="center" vertical="center"/>
    </xf>
    <xf numFmtId="0" fontId="8" fillId="25" borderId="40" xfId="0" applyFont="1" applyFill="1" applyBorder="1" applyAlignment="1">
      <alignment horizontal="justify" vertical="center"/>
    </xf>
    <xf numFmtId="0" fontId="8" fillId="25" borderId="41" xfId="0" applyFont="1" applyFill="1" applyBorder="1" applyAlignment="1">
      <alignment horizontal="center" vertical="center"/>
    </xf>
    <xf numFmtId="0" fontId="8" fillId="25" borderId="40" xfId="0" applyFont="1" applyFill="1" applyBorder="1" applyAlignment="1">
      <alignment horizontal="center" vertical="center"/>
    </xf>
    <xf numFmtId="0" fontId="8" fillId="25" borderId="72" xfId="0" applyFont="1" applyFill="1" applyBorder="1" applyAlignment="1">
      <alignment horizontal="center" vertical="center"/>
    </xf>
    <xf numFmtId="0" fontId="8" fillId="25" borderId="43" xfId="0" applyFont="1" applyFill="1" applyBorder="1" applyAlignment="1">
      <alignment horizontal="center" vertical="center"/>
    </xf>
    <xf numFmtId="0" fontId="8" fillId="25" borderId="38" xfId="0" applyFont="1" applyFill="1" applyBorder="1" applyAlignment="1">
      <alignment horizontal="center" vertical="center"/>
    </xf>
    <xf numFmtId="0" fontId="9" fillId="23" borderId="73" xfId="0" applyFont="1" applyFill="1" applyBorder="1" applyAlignment="1">
      <alignment horizontal="center" vertical="center"/>
    </xf>
    <xf numFmtId="0" fontId="8" fillId="25" borderId="74" xfId="0" applyFont="1" applyFill="1" applyBorder="1" applyAlignment="1">
      <alignment horizontal="center" vertical="center"/>
    </xf>
    <xf numFmtId="0" fontId="8" fillId="25" borderId="75" xfId="0" applyFont="1" applyFill="1" applyBorder="1" applyAlignment="1">
      <alignment horizontal="center" vertical="center"/>
    </xf>
    <xf numFmtId="0" fontId="40" fillId="23" borderId="0" xfId="0" applyFont="1" applyFill="1" applyBorder="1" applyAlignment="1">
      <alignment horizontal="center" vertical="center"/>
    </xf>
    <xf numFmtId="0" fontId="8" fillId="25" borderId="59" xfId="0" applyFont="1" applyFill="1" applyBorder="1" applyAlignment="1">
      <alignment horizontal="center" vertical="center"/>
    </xf>
    <xf numFmtId="0" fontId="8" fillId="23" borderId="0" xfId="0" applyFont="1" applyFill="1" applyBorder="1" applyAlignment="1">
      <alignment horizontal="center" vertical="center"/>
    </xf>
    <xf numFmtId="0" fontId="4" fillId="23" borderId="0" xfId="0" applyFont="1" applyFill="1" applyBorder="1" applyAlignment="1">
      <alignment horizontal="center" vertical="center"/>
    </xf>
    <xf numFmtId="0" fontId="53" fillId="23" borderId="0" xfId="0" applyFont="1" applyFill="1" applyBorder="1" applyAlignment="1">
      <alignment vertical="center"/>
    </xf>
    <xf numFmtId="0" fontId="8" fillId="25" borderId="76" xfId="0" applyFont="1" applyFill="1" applyBorder="1" applyAlignment="1">
      <alignment horizontal="center" vertical="center"/>
    </xf>
    <xf numFmtId="0" fontId="6" fillId="23" borderId="39" xfId="0" applyFont="1" applyFill="1" applyBorder="1" applyAlignment="1">
      <alignment horizontal="center" vertical="center"/>
    </xf>
    <xf numFmtId="0" fontId="6" fillId="23" borderId="38" xfId="0" applyFont="1" applyFill="1" applyBorder="1" applyAlignment="1">
      <alignment vertical="center"/>
    </xf>
    <xf numFmtId="0" fontId="9" fillId="23" borderId="38" xfId="0" applyFont="1" applyFill="1" applyBorder="1" applyAlignment="1">
      <alignment horizontal="left" vertical="center"/>
    </xf>
    <xf numFmtId="172" fontId="9" fillId="23" borderId="77" xfId="0" applyNumberFormat="1" applyFont="1" applyFill="1" applyBorder="1" applyAlignment="1">
      <alignment horizontal="center" vertical="center"/>
    </xf>
    <xf numFmtId="0" fontId="9" fillId="23" borderId="43" xfId="0" applyFont="1" applyFill="1" applyBorder="1" applyAlignment="1">
      <alignment horizontal="left" vertical="center"/>
    </xf>
    <xf numFmtId="0" fontId="6" fillId="24" borderId="0" xfId="0" applyFont="1" applyFill="1" applyBorder="1" applyAlignment="1">
      <alignment vertical="center"/>
    </xf>
    <xf numFmtId="172" fontId="9" fillId="24" borderId="47" xfId="0" applyNumberFormat="1" applyFont="1" applyFill="1" applyBorder="1" applyAlignment="1">
      <alignment horizontal="center" vertical="center"/>
    </xf>
    <xf numFmtId="0" fontId="9" fillId="24" borderId="39" xfId="0" applyFont="1" applyFill="1" applyBorder="1" applyAlignment="1">
      <alignment horizontal="left" vertical="center"/>
    </xf>
    <xf numFmtId="0" fontId="6" fillId="24" borderId="40" xfId="0" applyFont="1" applyFill="1" applyBorder="1" applyAlignment="1">
      <alignment vertical="center"/>
    </xf>
    <xf numFmtId="0" fontId="9" fillId="24" borderId="40" xfId="0" applyFont="1" applyFill="1" applyBorder="1" applyAlignment="1">
      <alignment horizontal="left" vertical="center"/>
    </xf>
    <xf numFmtId="172" fontId="9" fillId="24" borderId="72" xfId="0" applyNumberFormat="1" applyFont="1" applyFill="1" applyBorder="1" applyAlignment="1">
      <alignment horizontal="center" vertical="center"/>
    </xf>
    <xf numFmtId="0" fontId="9" fillId="24" borderId="41" xfId="0" applyFont="1" applyFill="1" applyBorder="1" applyAlignment="1">
      <alignment horizontal="left" vertical="center"/>
    </xf>
    <xf numFmtId="0" fontId="8" fillId="25" borderId="78" xfId="0" applyFont="1" applyFill="1" applyBorder="1" applyAlignment="1">
      <alignment horizontal="left" vertical="center"/>
    </xf>
    <xf numFmtId="0" fontId="8" fillId="25" borderId="79" xfId="0" applyFont="1" applyFill="1" applyBorder="1" applyAlignment="1">
      <alignment horizontal="left" vertical="center"/>
    </xf>
    <xf numFmtId="0" fontId="8" fillId="25" borderId="80" xfId="0" applyFont="1" applyFill="1" applyBorder="1" applyAlignment="1">
      <alignment horizontal="left" vertical="center"/>
    </xf>
    <xf numFmtId="0" fontId="8" fillId="25" borderId="77" xfId="0" applyFont="1" applyFill="1" applyBorder="1" applyAlignment="1">
      <alignment horizontal="center" vertical="center"/>
    </xf>
    <xf numFmtId="0" fontId="8" fillId="25" borderId="81" xfId="0" applyFont="1" applyFill="1" applyBorder="1" applyAlignment="1">
      <alignment horizontal="left" vertical="center"/>
    </xf>
    <xf numFmtId="0" fontId="8" fillId="25" borderId="42" xfId="0" applyFont="1" applyFill="1" applyBorder="1" applyAlignment="1">
      <alignment horizontal="center" vertical="center"/>
    </xf>
    <xf numFmtId="0" fontId="8" fillId="25" borderId="48" xfId="0" applyFont="1" applyFill="1" applyBorder="1" applyAlignment="1">
      <alignment horizontal="center" vertical="center"/>
    </xf>
    <xf numFmtId="0" fontId="8" fillId="25" borderId="81" xfId="0" applyFont="1" applyFill="1" applyBorder="1" applyAlignment="1">
      <alignment horizontal="center" vertical="center"/>
    </xf>
    <xf numFmtId="1" fontId="8" fillId="23" borderId="0" xfId="0" applyNumberFormat="1" applyFont="1" applyFill="1" applyBorder="1" applyAlignment="1">
      <alignment horizontal="center" vertical="center"/>
    </xf>
    <xf numFmtId="0" fontId="40" fillId="25" borderId="82" xfId="0" applyFont="1" applyFill="1" applyBorder="1" applyAlignment="1">
      <alignment horizontal="left" vertical="center"/>
    </xf>
    <xf numFmtId="0" fontId="40" fillId="25" borderId="83" xfId="0" applyFont="1" applyFill="1" applyBorder="1" applyAlignment="1">
      <alignment horizontal="left" vertical="center"/>
    </xf>
    <xf numFmtId="0" fontId="40" fillId="25" borderId="84" xfId="0" applyFont="1" applyFill="1" applyBorder="1" applyAlignment="1">
      <alignment horizontal="left" vertical="center"/>
    </xf>
    <xf numFmtId="1" fontId="8" fillId="25" borderId="40" xfId="0" applyNumberFormat="1" applyFont="1" applyFill="1" applyBorder="1" applyAlignment="1">
      <alignment horizontal="center" vertical="center"/>
    </xf>
    <xf numFmtId="1" fontId="8" fillId="25" borderId="72" xfId="0" applyNumberFormat="1" applyFont="1" applyFill="1" applyBorder="1" applyAlignment="1">
      <alignment horizontal="center" vertical="center"/>
    </xf>
    <xf numFmtId="0" fontId="14" fillId="23" borderId="0" xfId="0" applyFont="1" applyFill="1" applyBorder="1" applyAlignment="1">
      <alignment horizontal="left" vertical="center"/>
    </xf>
    <xf numFmtId="0" fontId="8" fillId="25" borderId="85" xfId="0" applyFont="1" applyFill="1" applyBorder="1" applyAlignment="1">
      <alignment horizontal="center" vertical="center"/>
    </xf>
    <xf numFmtId="0" fontId="8" fillId="25" borderId="86" xfId="0" applyFont="1" applyFill="1" applyBorder="1" applyAlignment="1">
      <alignment horizontal="center" vertical="center"/>
    </xf>
    <xf numFmtId="0" fontId="8" fillId="25" borderId="87" xfId="0" applyFont="1" applyFill="1" applyBorder="1" applyAlignment="1">
      <alignment horizontal="center" vertical="center"/>
    </xf>
    <xf numFmtId="0" fontId="8" fillId="25" borderId="58" xfId="0" applyFont="1" applyFill="1" applyBorder="1" applyAlignment="1">
      <alignment horizontal="center" vertical="center"/>
    </xf>
    <xf numFmtId="0" fontId="8" fillId="25" borderId="88" xfId="0" applyFont="1" applyFill="1" applyBorder="1" applyAlignment="1">
      <alignment horizontal="center" vertical="center"/>
    </xf>
    <xf numFmtId="0" fontId="8" fillId="25" borderId="89" xfId="0" applyFont="1" applyFill="1" applyBorder="1" applyAlignment="1">
      <alignment horizontal="center" vertical="center"/>
    </xf>
    <xf numFmtId="0" fontId="8" fillId="25" borderId="90" xfId="0" applyFont="1" applyFill="1" applyBorder="1" applyAlignment="1">
      <alignment horizontal="center" vertical="center"/>
    </xf>
    <xf numFmtId="0" fontId="8" fillId="25" borderId="90" xfId="0" applyFont="1" applyFill="1" applyBorder="1" applyAlignment="1">
      <alignment horizontal="left" vertical="center"/>
    </xf>
    <xf numFmtId="1" fontId="8" fillId="25" borderId="90" xfId="0" applyNumberFormat="1" applyFont="1" applyFill="1" applyBorder="1" applyAlignment="1">
      <alignment horizontal="center" vertical="center"/>
    </xf>
    <xf numFmtId="1" fontId="9" fillId="23" borderId="76" xfId="0" applyNumberFormat="1" applyFont="1" applyFill="1" applyBorder="1" applyAlignment="1">
      <alignment horizontal="left" vertical="center"/>
    </xf>
    <xf numFmtId="1" fontId="9" fillId="23" borderId="91" xfId="0" applyNumberFormat="1" applyFont="1" applyFill="1" applyBorder="1" applyAlignment="1">
      <alignment horizontal="left" vertical="center"/>
    </xf>
    <xf numFmtId="1" fontId="6" fillId="23" borderId="91" xfId="0" applyNumberFormat="1" applyFont="1" applyFill="1" applyBorder="1" applyAlignment="1">
      <alignment horizontal="left" vertical="center"/>
    </xf>
    <xf numFmtId="2" fontId="9" fillId="23" borderId="77" xfId="0" applyNumberFormat="1" applyFont="1" applyFill="1" applyBorder="1" applyAlignment="1">
      <alignment horizontal="center" vertical="center"/>
    </xf>
    <xf numFmtId="2" fontId="9" fillId="23" borderId="47" xfId="0" applyNumberFormat="1" applyFont="1" applyFill="1" applyBorder="1" applyAlignment="1">
      <alignment horizontal="center" vertical="center"/>
    </xf>
    <xf numFmtId="2" fontId="6" fillId="23" borderId="47" xfId="0" applyNumberFormat="1" applyFont="1" applyFill="1" applyBorder="1" applyAlignment="1">
      <alignment horizontal="center" vertical="center"/>
    </xf>
    <xf numFmtId="0" fontId="8" fillId="25" borderId="92" xfId="0" applyFont="1" applyFill="1" applyBorder="1" applyAlignment="1">
      <alignment horizontal="center" vertical="center" wrapText="1"/>
    </xf>
    <xf numFmtId="0" fontId="8" fillId="25" borderId="93" xfId="0" applyFont="1" applyFill="1" applyBorder="1" applyAlignment="1">
      <alignment horizontal="center" vertical="center" wrapText="1"/>
    </xf>
    <xf numFmtId="1" fontId="13" fillId="24" borderId="74" xfId="0" applyNumberFormat="1" applyFont="1" applyFill="1" applyBorder="1" applyAlignment="1">
      <alignment horizontal="left" vertical="center"/>
    </xf>
    <xf numFmtId="1" fontId="13" fillId="24" borderId="42" xfId="0" applyNumberFormat="1" applyFont="1" applyFill="1" applyBorder="1" applyAlignment="1">
      <alignment horizontal="center" vertical="center"/>
    </xf>
    <xf numFmtId="2" fontId="13" fillId="24" borderId="48" xfId="0" applyNumberFormat="1" applyFont="1" applyFill="1" applyBorder="1" applyAlignment="1">
      <alignment horizontal="center" vertical="center"/>
    </xf>
    <xf numFmtId="0" fontId="43" fillId="23" borderId="0" xfId="0" applyFont="1" applyFill="1" applyAlignment="1">
      <alignment vertical="center"/>
    </xf>
    <xf numFmtId="0" fontId="9" fillId="23" borderId="0" xfId="0" applyFont="1" applyFill="1" applyBorder="1" applyAlignment="1">
      <alignment vertical="center" wrapText="1"/>
    </xf>
    <xf numFmtId="0" fontId="6" fillId="23" borderId="0" xfId="0" applyFont="1" applyFill="1" applyAlignment="1">
      <alignment horizontal="left" vertical="center"/>
    </xf>
    <xf numFmtId="0" fontId="8" fillId="25" borderId="94" xfId="0" applyFont="1" applyFill="1" applyBorder="1" applyAlignment="1">
      <alignment horizontal="center" vertical="center"/>
    </xf>
    <xf numFmtId="0" fontId="8" fillId="25" borderId="95" xfId="0" applyFont="1" applyFill="1" applyBorder="1" applyAlignment="1">
      <alignment horizontal="center" vertical="center"/>
    </xf>
    <xf numFmtId="0" fontId="8" fillId="25" borderId="96" xfId="0" applyFont="1" applyFill="1" applyBorder="1" applyAlignment="1">
      <alignment horizontal="center" vertical="center"/>
    </xf>
    <xf numFmtId="0" fontId="8" fillId="25" borderId="0" xfId="0" applyFont="1" applyFill="1" applyBorder="1" applyAlignment="1">
      <alignment horizontal="left" vertical="center"/>
    </xf>
    <xf numFmtId="49" fontId="8" fillId="25" borderId="0" xfId="0" applyNumberFormat="1" applyFont="1" applyFill="1" applyBorder="1" applyAlignment="1">
      <alignment horizontal="center" vertical="center"/>
    </xf>
    <xf numFmtId="0" fontId="40" fillId="25" borderId="81" xfId="0" applyFont="1" applyFill="1" applyBorder="1" applyAlignment="1">
      <alignment horizontal="center" vertical="center"/>
    </xf>
    <xf numFmtId="0" fontId="40" fillId="25" borderId="97" xfId="0" applyFont="1" applyFill="1" applyBorder="1" applyAlignment="1">
      <alignment horizontal="center" vertical="center"/>
    </xf>
    <xf numFmtId="0" fontId="40" fillId="25" borderId="98" xfId="0" applyFont="1" applyFill="1" applyBorder="1" applyAlignment="1">
      <alignment horizontal="center" vertical="center"/>
    </xf>
    <xf numFmtId="0" fontId="40" fillId="25" borderId="48" xfId="0" applyFont="1" applyFill="1" applyBorder="1" applyAlignment="1">
      <alignment horizontal="center" vertical="center"/>
    </xf>
    <xf numFmtId="0" fontId="8" fillId="25" borderId="99" xfId="0" applyFont="1" applyFill="1" applyBorder="1" applyAlignment="1">
      <alignment horizontal="center" vertical="center"/>
    </xf>
    <xf numFmtId="0" fontId="8" fillId="25" borderId="100" xfId="0" applyFont="1" applyFill="1" applyBorder="1" applyAlignment="1">
      <alignment horizontal="center" vertical="center"/>
    </xf>
    <xf numFmtId="0" fontId="40" fillId="25" borderId="101" xfId="0" applyFont="1" applyFill="1" applyBorder="1" applyAlignment="1">
      <alignment horizontal="left" vertical="center"/>
    </xf>
    <xf numFmtId="1" fontId="13" fillId="24" borderId="98" xfId="0" applyNumberFormat="1" applyFont="1" applyFill="1" applyBorder="1" applyAlignment="1">
      <alignment horizontal="center" vertical="center"/>
    </xf>
    <xf numFmtId="172" fontId="13" fillId="24" borderId="97" xfId="0" applyNumberFormat="1" applyFont="1" applyFill="1" applyBorder="1" applyAlignment="1">
      <alignment horizontal="center" vertical="center"/>
    </xf>
    <xf numFmtId="172" fontId="13" fillId="24" borderId="48" xfId="0" applyNumberFormat="1" applyFont="1" applyFill="1" applyBorder="1" applyAlignment="1">
      <alignment horizontal="center" vertical="center"/>
    </xf>
    <xf numFmtId="0" fontId="8" fillId="25" borderId="102" xfId="0" applyFont="1" applyFill="1" applyBorder="1" applyAlignment="1">
      <alignment horizontal="center" vertical="center"/>
    </xf>
    <xf numFmtId="1" fontId="13" fillId="24" borderId="103" xfId="0" applyNumberFormat="1" applyFont="1" applyFill="1" applyBorder="1" applyAlignment="1">
      <alignment horizontal="center" vertical="center"/>
    </xf>
    <xf numFmtId="1" fontId="9" fillId="24" borderId="24" xfId="0" applyNumberFormat="1" applyFont="1" applyFill="1" applyBorder="1" applyAlignment="1">
      <alignment horizontal="center" vertical="center"/>
    </xf>
    <xf numFmtId="1" fontId="9" fillId="23" borderId="24" xfId="0" applyNumberFormat="1" applyFont="1" applyFill="1" applyBorder="1" applyAlignment="1">
      <alignment horizontal="center" vertical="center"/>
    </xf>
    <xf numFmtId="1" fontId="6" fillId="23" borderId="24" xfId="0" applyNumberFormat="1" applyFont="1" applyFill="1" applyBorder="1" applyAlignment="1">
      <alignment horizontal="center" vertical="center"/>
    </xf>
    <xf numFmtId="1" fontId="9" fillId="23" borderId="25" xfId="0" applyNumberFormat="1" applyFont="1" applyFill="1" applyBorder="1" applyAlignment="1">
      <alignment horizontal="center" vertical="center"/>
    </xf>
    <xf numFmtId="172" fontId="13" fillId="24" borderId="20" xfId="0" applyNumberFormat="1" applyFont="1" applyFill="1" applyBorder="1" applyAlignment="1">
      <alignment horizontal="center" vertical="center"/>
    </xf>
    <xf numFmtId="0" fontId="40" fillId="25" borderId="0" xfId="0" applyFont="1" applyFill="1" applyBorder="1" applyAlignment="1">
      <alignment horizontal="center" vertical="center"/>
    </xf>
    <xf numFmtId="172" fontId="13" fillId="24" borderId="29" xfId="0" applyNumberFormat="1" applyFont="1" applyFill="1" applyBorder="1" applyAlignment="1">
      <alignment horizontal="center" vertical="center"/>
    </xf>
    <xf numFmtId="0" fontId="8" fillId="23" borderId="0" xfId="0" applyFont="1" applyFill="1" applyBorder="1" applyAlignment="1">
      <alignment vertical="center"/>
    </xf>
    <xf numFmtId="0" fontId="14" fillId="23" borderId="0" xfId="0" applyFont="1" applyFill="1" applyBorder="1" applyAlignment="1">
      <alignment vertical="center"/>
    </xf>
    <xf numFmtId="0" fontId="40" fillId="23" borderId="0" xfId="0" applyFont="1" applyFill="1" applyBorder="1" applyAlignment="1">
      <alignment horizontal="left" vertical="center"/>
    </xf>
    <xf numFmtId="0" fontId="40" fillId="25" borderId="39" xfId="0" applyFont="1" applyFill="1" applyBorder="1" applyAlignment="1">
      <alignment horizontal="center" vertical="center"/>
    </xf>
    <xf numFmtId="0" fontId="40" fillId="25" borderId="47" xfId="0" applyFont="1" applyFill="1" applyBorder="1" applyAlignment="1">
      <alignment horizontal="center" vertical="center"/>
    </xf>
    <xf numFmtId="1" fontId="9" fillId="23" borderId="104" xfId="0" applyNumberFormat="1" applyFont="1" applyFill="1" applyBorder="1" applyAlignment="1">
      <alignment horizontal="center" vertical="center"/>
    </xf>
    <xf numFmtId="172" fontId="9" fillId="23" borderId="105" xfId="0" applyNumberFormat="1" applyFont="1" applyFill="1" applyBorder="1" applyAlignment="1">
      <alignment horizontal="center" vertical="center"/>
    </xf>
    <xf numFmtId="1" fontId="9" fillId="24" borderId="39" xfId="0" applyNumberFormat="1" applyFont="1" applyFill="1" applyBorder="1" applyAlignment="1">
      <alignment horizontal="center" vertical="center"/>
    </xf>
    <xf numFmtId="172" fontId="9" fillId="23" borderId="106" xfId="0" applyNumberFormat="1" applyFont="1" applyFill="1" applyBorder="1" applyAlignment="1">
      <alignment horizontal="center" vertical="center"/>
    </xf>
    <xf numFmtId="172" fontId="9" fillId="23" borderId="107" xfId="0" applyNumberFormat="1" applyFont="1" applyFill="1" applyBorder="1" applyAlignment="1">
      <alignment horizontal="center" vertical="center"/>
    </xf>
    <xf numFmtId="1" fontId="13" fillId="24" borderId="108" xfId="0" applyNumberFormat="1" applyFont="1" applyFill="1" applyBorder="1" applyAlignment="1">
      <alignment horizontal="center" vertical="center"/>
    </xf>
    <xf numFmtId="172" fontId="13" fillId="24" borderId="72" xfId="0" applyNumberFormat="1" applyFont="1" applyFill="1" applyBorder="1" applyAlignment="1">
      <alignment horizontal="center" vertical="center"/>
    </xf>
    <xf numFmtId="0" fontId="43" fillId="23" borderId="0" xfId="0" applyFont="1" applyFill="1" applyAlignment="1">
      <alignment horizontal="justify" vertical="center"/>
    </xf>
    <xf numFmtId="0" fontId="13" fillId="23" borderId="0" xfId="0" applyFont="1" applyFill="1"/>
    <xf numFmtId="0" fontId="13" fillId="23" borderId="0" xfId="0" applyFont="1" applyFill="1" applyAlignment="1">
      <alignment vertical="center"/>
    </xf>
    <xf numFmtId="0" fontId="9" fillId="23" borderId="0" xfId="0" applyFont="1" applyFill="1" applyAlignment="1">
      <alignment horizontal="justify" vertical="center" wrapText="1"/>
    </xf>
    <xf numFmtId="1" fontId="9" fillId="23" borderId="0" xfId="0" applyNumberFormat="1" applyFont="1" applyFill="1" applyBorder="1" applyAlignment="1">
      <alignment horizontal="right" vertical="center"/>
    </xf>
    <xf numFmtId="172" fontId="27" fillId="24" borderId="0" xfId="0" applyNumberFormat="1" applyFont="1" applyFill="1" applyAlignment="1">
      <alignment vertical="center"/>
    </xf>
    <xf numFmtId="0" fontId="56" fillId="28" borderId="0" xfId="0" applyFont="1" applyFill="1" applyAlignment="1">
      <alignment horizontal="center" vertical="center"/>
    </xf>
    <xf numFmtId="1" fontId="56" fillId="28" borderId="0" xfId="0" applyNumberFormat="1" applyFont="1" applyFill="1" applyBorder="1" applyAlignment="1">
      <alignment horizontal="center" vertical="center"/>
    </xf>
    <xf numFmtId="173" fontId="6" fillId="23" borderId="0" xfId="0" applyNumberFormat="1" applyFont="1" applyFill="1" applyBorder="1" applyAlignment="1">
      <alignment horizontal="center" vertical="center"/>
    </xf>
    <xf numFmtId="1" fontId="8" fillId="23" borderId="0" xfId="0" applyNumberFormat="1" applyFont="1" applyFill="1" applyBorder="1" applyAlignment="1">
      <alignment horizontal="center" vertical="center" wrapText="1"/>
    </xf>
    <xf numFmtId="49" fontId="8" fillId="23" borderId="0" xfId="0" applyNumberFormat="1" applyFont="1" applyFill="1" applyBorder="1" applyAlignment="1">
      <alignment horizontal="center" vertical="center" wrapText="1"/>
    </xf>
    <xf numFmtId="0" fontId="7" fillId="25" borderId="9" xfId="0" applyFont="1" applyFill="1" applyBorder="1" applyAlignment="1">
      <alignment horizontal="center" vertical="center" wrapText="1"/>
    </xf>
    <xf numFmtId="3" fontId="6" fillId="23" borderId="109" xfId="0" applyNumberFormat="1" applyFont="1" applyFill="1" applyBorder="1" applyAlignment="1">
      <alignment horizontal="center" vertical="center"/>
    </xf>
    <xf numFmtId="173" fontId="6" fillId="23" borderId="109" xfId="0" applyNumberFormat="1" applyFont="1" applyFill="1" applyBorder="1" applyAlignment="1">
      <alignment horizontal="center" vertical="center"/>
    </xf>
    <xf numFmtId="49" fontId="8" fillId="25" borderId="12" xfId="0" applyNumberFormat="1" applyFont="1" applyFill="1" applyBorder="1" applyAlignment="1">
      <alignment horizontal="left" vertical="center"/>
    </xf>
    <xf numFmtId="49" fontId="56" fillId="23" borderId="0" xfId="0" applyNumberFormat="1" applyFont="1" applyFill="1" applyBorder="1" applyAlignment="1">
      <alignment horizontal="left" vertical="center"/>
    </xf>
    <xf numFmtId="1" fontId="56" fillId="23" borderId="0" xfId="0" applyNumberFormat="1" applyFont="1" applyFill="1" applyBorder="1" applyAlignment="1">
      <alignment horizontal="center" vertical="center" wrapText="1"/>
    </xf>
    <xf numFmtId="49" fontId="56" fillId="23" borderId="0" xfId="0" applyNumberFormat="1" applyFont="1" applyFill="1" applyBorder="1" applyAlignment="1">
      <alignment horizontal="center" vertical="center" wrapText="1"/>
    </xf>
    <xf numFmtId="0" fontId="58" fillId="28" borderId="0" xfId="0" applyFont="1" applyFill="1" applyBorder="1" applyAlignment="1">
      <alignment horizontal="left" vertical="center"/>
    </xf>
    <xf numFmtId="0" fontId="14" fillId="23" borderId="110" xfId="0" applyFont="1" applyFill="1" applyBorder="1" applyAlignment="1">
      <alignment vertical="center"/>
    </xf>
    <xf numFmtId="0" fontId="14" fillId="23" borderId="37" xfId="0" applyFont="1" applyFill="1" applyBorder="1" applyAlignment="1">
      <alignment vertical="center"/>
    </xf>
    <xf numFmtId="0" fontId="14" fillId="23" borderId="11" xfId="0" applyFont="1" applyFill="1" applyBorder="1" applyAlignment="1">
      <alignment horizontal="center" vertical="center"/>
    </xf>
    <xf numFmtId="0" fontId="7" fillId="23" borderId="0" xfId="0" applyFont="1" applyFill="1" applyBorder="1" applyAlignment="1">
      <alignment vertical="center" wrapText="1"/>
    </xf>
    <xf numFmtId="0" fontId="14" fillId="23" borderId="0" xfId="0" applyFont="1" applyFill="1" applyAlignment="1">
      <alignment horizontal="center" vertical="center"/>
    </xf>
    <xf numFmtId="2" fontId="9" fillId="23" borderId="0" xfId="0" applyNumberFormat="1" applyFont="1" applyFill="1" applyAlignment="1">
      <alignment horizontal="center" vertical="center"/>
    </xf>
    <xf numFmtId="0" fontId="9" fillId="24" borderId="58" xfId="0" applyFont="1" applyFill="1" applyBorder="1" applyAlignment="1">
      <alignment vertical="center"/>
    </xf>
    <xf numFmtId="0" fontId="9" fillId="24" borderId="111" xfId="0" applyFont="1" applyFill="1" applyBorder="1" applyAlignment="1">
      <alignment vertical="center"/>
    </xf>
    <xf numFmtId="0" fontId="9" fillId="23" borderId="59" xfId="0" applyFont="1" applyFill="1" applyBorder="1" applyAlignment="1">
      <alignment vertical="center"/>
    </xf>
    <xf numFmtId="0" fontId="9" fillId="23" borderId="44" xfId="0" applyFont="1" applyFill="1" applyBorder="1" applyAlignment="1">
      <alignment vertical="center"/>
    </xf>
    <xf numFmtId="0" fontId="9" fillId="24" borderId="57" xfId="0" applyFont="1" applyFill="1" applyBorder="1" applyAlignment="1">
      <alignment vertical="center"/>
    </xf>
    <xf numFmtId="0" fontId="9" fillId="24" borderId="112" xfId="0" applyFont="1" applyFill="1" applyBorder="1" applyAlignment="1">
      <alignment vertical="center"/>
    </xf>
    <xf numFmtId="0" fontId="9" fillId="24" borderId="113" xfId="0" applyFont="1" applyFill="1" applyBorder="1" applyAlignment="1">
      <alignment vertical="center"/>
    </xf>
    <xf numFmtId="0" fontId="9" fillId="24" borderId="114" xfId="0" applyFont="1" applyFill="1" applyBorder="1" applyAlignment="1">
      <alignment vertical="center"/>
    </xf>
    <xf numFmtId="0" fontId="9" fillId="23" borderId="113" xfId="0" applyFont="1" applyFill="1" applyBorder="1" applyAlignment="1">
      <alignment vertical="center"/>
    </xf>
    <xf numFmtId="0" fontId="9" fillId="23" borderId="114" xfId="0" applyFont="1" applyFill="1" applyBorder="1" applyAlignment="1">
      <alignment vertical="center"/>
    </xf>
    <xf numFmtId="0" fontId="9" fillId="23" borderId="57" xfId="0" applyFont="1" applyFill="1" applyBorder="1" applyAlignment="1">
      <alignment vertical="center"/>
    </xf>
    <xf numFmtId="0" fontId="9" fillId="23" borderId="112" xfId="0" applyFont="1" applyFill="1" applyBorder="1" applyAlignment="1">
      <alignment vertical="center"/>
    </xf>
    <xf numFmtId="0" fontId="9" fillId="24" borderId="59" xfId="0" applyFont="1" applyFill="1" applyBorder="1" applyAlignment="1">
      <alignment vertical="center"/>
    </xf>
    <xf numFmtId="0" fontId="9" fillId="24" borderId="44" xfId="0" applyFont="1" applyFill="1" applyBorder="1" applyAlignment="1">
      <alignment vertical="center"/>
    </xf>
    <xf numFmtId="2" fontId="9" fillId="24" borderId="0" xfId="0" applyNumberFormat="1" applyFont="1" applyFill="1" applyAlignment="1">
      <alignment horizontal="center" vertical="center"/>
    </xf>
    <xf numFmtId="1" fontId="6" fillId="24" borderId="0" xfId="0" applyNumberFormat="1" applyFont="1" applyFill="1" applyAlignment="1">
      <alignment horizontal="left" vertical="center"/>
    </xf>
    <xf numFmtId="1" fontId="6" fillId="24" borderId="0" xfId="0" applyNumberFormat="1" applyFont="1" applyFill="1" applyAlignment="1">
      <alignment horizontal="center" vertical="center"/>
    </xf>
    <xf numFmtId="1" fontId="9" fillId="24" borderId="0" xfId="0" applyNumberFormat="1" applyFont="1" applyFill="1" applyAlignment="1">
      <alignment horizontal="center" vertical="center"/>
    </xf>
    <xf numFmtId="1" fontId="9" fillId="23" borderId="0" xfId="0" applyNumberFormat="1" applyFont="1" applyFill="1" applyAlignment="1">
      <alignment horizontal="center" vertical="center"/>
    </xf>
    <xf numFmtId="0" fontId="1" fillId="29" borderId="42" xfId="0" applyFont="1" applyFill="1" applyBorder="1"/>
    <xf numFmtId="0" fontId="57" fillId="23" borderId="43" xfId="0" applyFont="1" applyFill="1" applyBorder="1"/>
    <xf numFmtId="176" fontId="9" fillId="23" borderId="38" xfId="0" applyNumberFormat="1" applyFont="1" applyFill="1" applyBorder="1" applyAlignment="1">
      <alignment vertical="center"/>
    </xf>
    <xf numFmtId="176" fontId="9" fillId="23" borderId="77" xfId="0" applyNumberFormat="1" applyFont="1" applyFill="1" applyBorder="1" applyAlignment="1">
      <alignment vertical="center"/>
    </xf>
    <xf numFmtId="0" fontId="57" fillId="23" borderId="39" xfId="0" applyFont="1" applyFill="1" applyBorder="1"/>
    <xf numFmtId="176" fontId="9" fillId="23" borderId="0" xfId="0" applyNumberFormat="1" applyFont="1" applyFill="1" applyBorder="1" applyAlignment="1">
      <alignment vertical="center"/>
    </xf>
    <xf numFmtId="176" fontId="9" fillId="23" borderId="47" xfId="0" applyNumberFormat="1" applyFont="1" applyFill="1" applyBorder="1" applyAlignment="1">
      <alignment vertical="center"/>
    </xf>
    <xf numFmtId="0" fontId="57" fillId="23" borderId="41" xfId="0" applyFont="1" applyFill="1" applyBorder="1"/>
    <xf numFmtId="176" fontId="9" fillId="23" borderId="40" xfId="0" applyNumberFormat="1" applyFont="1" applyFill="1" applyBorder="1" applyAlignment="1">
      <alignment vertical="center"/>
    </xf>
    <xf numFmtId="176" fontId="9" fillId="23" borderId="72" xfId="0" applyNumberFormat="1" applyFont="1" applyFill="1" applyBorder="1" applyAlignment="1">
      <alignment vertical="center"/>
    </xf>
    <xf numFmtId="0" fontId="13" fillId="29" borderId="81" xfId="0" applyFont="1" applyFill="1" applyBorder="1" applyAlignment="1">
      <alignment vertical="center"/>
    </xf>
    <xf numFmtId="0" fontId="13" fillId="29" borderId="42" xfId="0" applyFont="1" applyFill="1" applyBorder="1" applyAlignment="1">
      <alignment vertical="center"/>
    </xf>
    <xf numFmtId="0" fontId="60" fillId="26" borderId="81" xfId="0" applyFont="1" applyFill="1" applyBorder="1" applyAlignment="1">
      <alignment horizontal="left" vertical="center"/>
    </xf>
    <xf numFmtId="0" fontId="61" fillId="26" borderId="42" xfId="0" applyFont="1" applyFill="1" applyBorder="1"/>
    <xf numFmtId="176" fontId="60" fillId="26" borderId="42" xfId="0" applyNumberFormat="1" applyFont="1" applyFill="1" applyBorder="1" applyAlignment="1">
      <alignment vertical="center"/>
    </xf>
    <xf numFmtId="176" fontId="13" fillId="29" borderId="42" xfId="0" applyNumberFormat="1" applyFont="1" applyFill="1" applyBorder="1" applyAlignment="1">
      <alignment vertical="center"/>
    </xf>
    <xf numFmtId="176" fontId="60" fillId="26" borderId="74" xfId="0" applyNumberFormat="1" applyFont="1" applyFill="1" applyBorder="1" applyAlignment="1">
      <alignment vertical="center"/>
    </xf>
    <xf numFmtId="176" fontId="13" fillId="29" borderId="48" xfId="0" applyNumberFormat="1" applyFont="1" applyFill="1" applyBorder="1" applyAlignment="1">
      <alignment vertical="center"/>
    </xf>
    <xf numFmtId="0" fontId="59" fillId="23" borderId="81" xfId="0" applyFont="1" applyFill="1" applyBorder="1" applyAlignment="1">
      <alignment horizontal="left" vertical="center"/>
    </xf>
    <xf numFmtId="176" fontId="59" fillId="23" borderId="42" xfId="0" applyNumberFormat="1" applyFont="1" applyFill="1" applyBorder="1" applyAlignment="1">
      <alignment vertical="center"/>
    </xf>
    <xf numFmtId="176" fontId="59" fillId="23" borderId="48" xfId="0" applyNumberFormat="1" applyFont="1" applyFill="1" applyBorder="1" applyAlignment="1">
      <alignment vertical="center"/>
    </xf>
    <xf numFmtId="0" fontId="30" fillId="23" borderId="42" xfId="0" applyFont="1" applyFill="1" applyBorder="1"/>
    <xf numFmtId="176" fontId="6" fillId="23" borderId="47" xfId="0" applyNumberFormat="1" applyFont="1" applyFill="1" applyBorder="1" applyAlignment="1">
      <alignment vertical="center"/>
    </xf>
    <xf numFmtId="0" fontId="1" fillId="27" borderId="42" xfId="0" applyFont="1" applyFill="1" applyBorder="1"/>
    <xf numFmtId="0" fontId="13" fillId="27" borderId="42" xfId="0" applyFont="1" applyFill="1" applyBorder="1" applyAlignment="1">
      <alignment horizontal="center" vertical="center"/>
    </xf>
    <xf numFmtId="0" fontId="13" fillId="27" borderId="74" xfId="0" applyFont="1" applyFill="1" applyBorder="1" applyAlignment="1">
      <alignment horizontal="center" vertical="center" wrapText="1"/>
    </xf>
    <xf numFmtId="0" fontId="1" fillId="26" borderId="42" xfId="0" applyFont="1" applyFill="1" applyBorder="1"/>
    <xf numFmtId="0" fontId="57" fillId="23" borderId="0" xfId="0" applyFont="1" applyFill="1" applyBorder="1"/>
    <xf numFmtId="1" fontId="26" fillId="26" borderId="115" xfId="0" applyNumberFormat="1" applyFont="1" applyFill="1" applyBorder="1" applyAlignment="1">
      <alignment horizontal="center" vertical="center"/>
    </xf>
    <xf numFmtId="1" fontId="26" fillId="26" borderId="116" xfId="0" applyNumberFormat="1" applyFont="1" applyFill="1" applyBorder="1" applyAlignment="1">
      <alignment horizontal="center" vertical="center"/>
    </xf>
    <xf numFmtId="49" fontId="26" fillId="26" borderId="9" xfId="0" applyNumberFormat="1" applyFont="1" applyFill="1" applyBorder="1" applyAlignment="1">
      <alignment horizontal="left" vertical="center"/>
    </xf>
    <xf numFmtId="49" fontId="8" fillId="25" borderId="12" xfId="0" applyNumberFormat="1" applyFont="1" applyFill="1" applyBorder="1" applyAlignment="1">
      <alignment horizontal="center" vertical="center"/>
    </xf>
    <xf numFmtId="49" fontId="8" fillId="25" borderId="117" xfId="0" applyNumberFormat="1" applyFont="1" applyFill="1" applyBorder="1" applyAlignment="1">
      <alignment horizontal="center" vertical="center"/>
    </xf>
    <xf numFmtId="2" fontId="2" fillId="26" borderId="115" xfId="0" applyNumberFormat="1" applyFont="1" applyFill="1" applyBorder="1" applyAlignment="1">
      <alignment horizontal="center" vertical="center"/>
    </xf>
    <xf numFmtId="2" fontId="2" fillId="26" borderId="116" xfId="0" applyNumberFormat="1" applyFont="1" applyFill="1" applyBorder="1" applyAlignment="1">
      <alignment horizontal="center" vertical="center"/>
    </xf>
    <xf numFmtId="0" fontId="9" fillId="23" borderId="0" xfId="0" applyFont="1" applyFill="1" applyAlignment="1">
      <alignment vertical="center" wrapText="1"/>
    </xf>
    <xf numFmtId="0" fontId="46" fillId="23" borderId="0" xfId="0" applyFont="1" applyFill="1" applyAlignment="1">
      <alignment vertical="center" wrapText="1"/>
    </xf>
    <xf numFmtId="49" fontId="8" fillId="25" borderId="117" xfId="0" applyNumberFormat="1" applyFont="1" applyFill="1" applyBorder="1" applyAlignment="1">
      <alignment horizontal="left" vertical="center"/>
    </xf>
    <xf numFmtId="49" fontId="6" fillId="26" borderId="9" xfId="0" applyNumberFormat="1" applyFont="1" applyFill="1" applyBorder="1" applyAlignment="1">
      <alignment horizontal="left" vertical="center"/>
    </xf>
    <xf numFmtId="2" fontId="6" fillId="26" borderId="115" xfId="0" applyNumberFormat="1" applyFont="1" applyFill="1" applyBorder="1" applyAlignment="1">
      <alignment horizontal="center" vertical="center"/>
    </xf>
    <xf numFmtId="2" fontId="6" fillId="26" borderId="116" xfId="0" applyNumberFormat="1" applyFont="1" applyFill="1" applyBorder="1" applyAlignment="1">
      <alignment horizontal="center" vertical="center"/>
    </xf>
    <xf numFmtId="49" fontId="8" fillId="25" borderId="118" xfId="0" applyNumberFormat="1" applyFont="1" applyFill="1" applyBorder="1" applyAlignment="1">
      <alignment horizontal="center" vertical="center"/>
    </xf>
    <xf numFmtId="49" fontId="40" fillId="25" borderId="12" xfId="0" applyNumberFormat="1" applyFont="1" applyFill="1" applyBorder="1" applyAlignment="1">
      <alignment horizontal="left" vertical="center"/>
    </xf>
    <xf numFmtId="49" fontId="40" fillId="25" borderId="118" xfId="0" applyNumberFormat="1" applyFont="1" applyFill="1" applyBorder="1" applyAlignment="1">
      <alignment horizontal="left" vertical="center"/>
    </xf>
    <xf numFmtId="3" fontId="31" fillId="23" borderId="0" xfId="0" applyNumberFormat="1" applyFont="1" applyFill="1" applyBorder="1" applyAlignment="1">
      <alignment vertical="center" wrapText="1"/>
    </xf>
    <xf numFmtId="0" fontId="59" fillId="23" borderId="43" xfId="0" applyFont="1" applyFill="1" applyBorder="1" applyAlignment="1">
      <alignment horizontal="left" vertical="center"/>
    </xf>
    <xf numFmtId="0" fontId="30" fillId="23" borderId="38" xfId="0" applyFont="1" applyFill="1" applyBorder="1"/>
    <xf numFmtId="176" fontId="59" fillId="23" borderId="38" xfId="0" applyNumberFormat="1" applyFont="1" applyFill="1" applyBorder="1" applyAlignment="1">
      <alignment vertical="center"/>
    </xf>
    <xf numFmtId="176" fontId="59" fillId="23" borderId="77" xfId="0" applyNumberFormat="1" applyFont="1" applyFill="1" applyBorder="1" applyAlignment="1">
      <alignment vertical="center"/>
    </xf>
    <xf numFmtId="0" fontId="57" fillId="23" borderId="119" xfId="0" applyFont="1" applyFill="1" applyBorder="1"/>
    <xf numFmtId="0" fontId="1" fillId="23" borderId="120" xfId="0" applyFont="1" applyFill="1" applyBorder="1"/>
    <xf numFmtId="176" fontId="9" fillId="23" borderId="120" xfId="0" applyNumberFormat="1" applyFont="1" applyFill="1" applyBorder="1" applyAlignment="1">
      <alignment vertical="center"/>
    </xf>
    <xf numFmtId="176" fontId="9" fillId="23" borderId="121" xfId="0" applyNumberFormat="1" applyFont="1" applyFill="1" applyBorder="1" applyAlignment="1">
      <alignment vertical="center"/>
    </xf>
    <xf numFmtId="176" fontId="9" fillId="23" borderId="122" xfId="0" applyNumberFormat="1" applyFont="1" applyFill="1" applyBorder="1" applyAlignment="1">
      <alignment vertical="center"/>
    </xf>
    <xf numFmtId="0" fontId="57" fillId="23" borderId="123" xfId="0" applyFont="1" applyFill="1" applyBorder="1"/>
    <xf numFmtId="176" fontId="9" fillId="23" borderId="124" xfId="0" applyNumberFormat="1" applyFont="1" applyFill="1" applyBorder="1" applyAlignment="1">
      <alignment vertical="center"/>
    </xf>
    <xf numFmtId="176" fontId="6" fillId="23" borderId="124" xfId="0" applyNumberFormat="1" applyFont="1" applyFill="1" applyBorder="1" applyAlignment="1">
      <alignment vertical="center"/>
    </xf>
    <xf numFmtId="0" fontId="57" fillId="23" borderId="125" xfId="0" applyFont="1" applyFill="1" applyBorder="1"/>
    <xf numFmtId="176" fontId="9" fillId="23" borderId="37" xfId="0" applyNumberFormat="1" applyFont="1" applyFill="1" applyBorder="1" applyAlignment="1">
      <alignment vertical="center"/>
    </xf>
    <xf numFmtId="176" fontId="9" fillId="23" borderId="126" xfId="0" applyNumberFormat="1" applyFont="1" applyFill="1" applyBorder="1" applyAlignment="1">
      <alignment vertical="center"/>
    </xf>
    <xf numFmtId="176" fontId="9" fillId="23" borderId="127" xfId="0" applyNumberFormat="1" applyFont="1" applyFill="1" applyBorder="1" applyAlignment="1">
      <alignment vertical="center"/>
    </xf>
    <xf numFmtId="3" fontId="31" fillId="23" borderId="0" xfId="0" applyNumberFormat="1" applyFont="1" applyFill="1" applyBorder="1" applyAlignment="1">
      <alignment horizontal="justify" vertical="center" wrapText="1"/>
    </xf>
    <xf numFmtId="0" fontId="8" fillId="25" borderId="11" xfId="0" applyFont="1" applyFill="1" applyBorder="1" applyAlignment="1">
      <alignment horizontal="center" vertical="center" wrapText="1"/>
    </xf>
    <xf numFmtId="176" fontId="6" fillId="23" borderId="72" xfId="0" applyNumberFormat="1" applyFont="1" applyFill="1" applyBorder="1" applyAlignment="1">
      <alignment vertical="center"/>
    </xf>
    <xf numFmtId="176" fontId="6" fillId="23" borderId="0" xfId="0" applyNumberFormat="1" applyFont="1" applyFill="1" applyBorder="1" applyAlignment="1">
      <alignment vertical="center"/>
    </xf>
    <xf numFmtId="0" fontId="10" fillId="23" borderId="0" xfId="0" applyFont="1" applyFill="1"/>
    <xf numFmtId="0" fontId="30" fillId="23" borderId="0" xfId="0" applyFont="1" applyFill="1" applyAlignment="1">
      <alignment vertical="center"/>
    </xf>
    <xf numFmtId="0" fontId="14" fillId="25" borderId="0" xfId="0" applyFont="1" applyFill="1"/>
    <xf numFmtId="0" fontId="14" fillId="25" borderId="0" xfId="0" applyFont="1" applyFill="1" applyAlignment="1">
      <alignment horizontal="center" vertical="center"/>
    </xf>
    <xf numFmtId="0" fontId="11" fillId="23" borderId="0" xfId="0" applyFont="1" applyFill="1" applyBorder="1" applyAlignment="1">
      <alignment vertical="center"/>
    </xf>
    <xf numFmtId="172" fontId="11" fillId="23" borderId="0" xfId="0" applyNumberFormat="1" applyFont="1" applyFill="1" applyBorder="1" applyAlignment="1">
      <alignment vertical="center"/>
    </xf>
    <xf numFmtId="0" fontId="11" fillId="24" borderId="0" xfId="0" applyFont="1" applyFill="1" applyBorder="1" applyAlignment="1">
      <alignment vertical="center"/>
    </xf>
    <xf numFmtId="0" fontId="1" fillId="24" borderId="0" xfId="0" applyFont="1" applyFill="1" applyAlignment="1">
      <alignment vertical="center"/>
    </xf>
    <xf numFmtId="172" fontId="11" fillId="24" borderId="0" xfId="0" applyNumberFormat="1" applyFont="1" applyFill="1" applyBorder="1" applyAlignment="1">
      <alignment vertical="center"/>
    </xf>
    <xf numFmtId="0" fontId="2" fillId="23" borderId="0" xfId="0" applyFont="1" applyFill="1"/>
    <xf numFmtId="0" fontId="6" fillId="23" borderId="0" xfId="0" applyFont="1" applyFill="1"/>
    <xf numFmtId="0" fontId="46" fillId="23" borderId="0" xfId="0" applyFont="1" applyFill="1"/>
    <xf numFmtId="0" fontId="62" fillId="23" borderId="0" xfId="40" applyFont="1" applyFill="1" applyAlignment="1" applyProtection="1">
      <alignment vertical="center"/>
    </xf>
    <xf numFmtId="0" fontId="40" fillId="25" borderId="31" xfId="0" applyFont="1" applyFill="1" applyBorder="1" applyAlignment="1">
      <alignment horizontal="center" vertical="center"/>
    </xf>
    <xf numFmtId="0" fontId="8" fillId="25" borderId="53" xfId="0" applyFont="1" applyFill="1" applyBorder="1" applyAlignment="1">
      <alignment horizontal="center" vertical="center"/>
    </xf>
    <xf numFmtId="0" fontId="8" fillId="23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49" fontId="40" fillId="25" borderId="118" xfId="0" applyNumberFormat="1" applyFont="1" applyFill="1" applyBorder="1" applyAlignment="1">
      <alignment horizontal="center" vertical="center"/>
    </xf>
    <xf numFmtId="0" fontId="0" fillId="23" borderId="0" xfId="0" applyNumberFormat="1" applyFill="1" applyBorder="1"/>
    <xf numFmtId="49" fontId="8" fillId="25" borderId="128" xfId="0" applyNumberFormat="1" applyFont="1" applyFill="1" applyBorder="1" applyAlignment="1">
      <alignment horizontal="center" vertical="center"/>
    </xf>
    <xf numFmtId="49" fontId="8" fillId="25" borderId="129" xfId="0" applyNumberFormat="1" applyFont="1" applyFill="1" applyBorder="1" applyAlignment="1">
      <alignment horizontal="center" vertical="center"/>
    </xf>
    <xf numFmtId="49" fontId="8" fillId="23" borderId="0" xfId="0" applyNumberFormat="1" applyFont="1" applyFill="1" applyBorder="1" applyAlignment="1">
      <alignment horizontal="left" vertical="center"/>
    </xf>
    <xf numFmtId="0" fontId="7" fillId="23" borderId="0" xfId="0" applyFont="1" applyFill="1" applyBorder="1" applyAlignment="1">
      <alignment horizontal="center" vertical="center" wrapText="1"/>
    </xf>
    <xf numFmtId="0" fontId="35" fillId="23" borderId="0" xfId="40" applyFont="1" applyFill="1" applyAlignment="1" applyProtection="1">
      <alignment horizontal="left" vertical="center"/>
    </xf>
    <xf numFmtId="0" fontId="9" fillId="23" borderId="0" xfId="0" applyFont="1" applyFill="1"/>
    <xf numFmtId="49" fontId="8" fillId="25" borderId="10" xfId="0" applyNumberFormat="1" applyFont="1" applyFill="1" applyBorder="1" applyAlignment="1">
      <alignment horizontal="center" vertical="center"/>
    </xf>
    <xf numFmtId="0" fontId="13" fillId="27" borderId="38" xfId="0" applyFont="1" applyFill="1" applyBorder="1" applyAlignment="1">
      <alignment horizontal="center" vertical="center"/>
    </xf>
    <xf numFmtId="0" fontId="13" fillId="27" borderId="76" xfId="0" applyFont="1" applyFill="1" applyBorder="1" applyAlignment="1">
      <alignment horizontal="center" vertical="center" wrapText="1"/>
    </xf>
    <xf numFmtId="176" fontId="59" fillId="23" borderId="0" xfId="0" applyNumberFormat="1" applyFont="1" applyFill="1" applyBorder="1" applyAlignment="1">
      <alignment vertical="center"/>
    </xf>
    <xf numFmtId="0" fontId="30" fillId="23" borderId="0" xfId="0" applyFont="1" applyFill="1" applyBorder="1"/>
    <xf numFmtId="0" fontId="30" fillId="23" borderId="40" xfId="0" applyFont="1" applyFill="1" applyBorder="1"/>
    <xf numFmtId="176" fontId="59" fillId="23" borderId="40" xfId="0" applyNumberFormat="1" applyFont="1" applyFill="1" applyBorder="1" applyAlignment="1">
      <alignment vertical="center"/>
    </xf>
    <xf numFmtId="176" fontId="9" fillId="23" borderId="76" xfId="0" applyNumberFormat="1" applyFont="1" applyFill="1" applyBorder="1" applyAlignment="1">
      <alignment vertical="center"/>
    </xf>
    <xf numFmtId="176" fontId="9" fillId="23" borderId="75" xfId="0" applyNumberFormat="1" applyFont="1" applyFill="1" applyBorder="1" applyAlignment="1">
      <alignment vertical="center"/>
    </xf>
    <xf numFmtId="176" fontId="59" fillId="23" borderId="76" xfId="0" applyNumberFormat="1" applyFont="1" applyFill="1" applyBorder="1" applyAlignment="1">
      <alignment vertical="center"/>
    </xf>
    <xf numFmtId="176" fontId="59" fillId="23" borderId="75" xfId="0" applyNumberFormat="1" applyFont="1" applyFill="1" applyBorder="1" applyAlignment="1">
      <alignment vertical="center"/>
    </xf>
    <xf numFmtId="176" fontId="59" fillId="23" borderId="91" xfId="0" applyNumberFormat="1" applyFont="1" applyFill="1" applyBorder="1" applyAlignment="1">
      <alignment vertical="center"/>
    </xf>
    <xf numFmtId="0" fontId="9" fillId="23" borderId="81" xfId="0" applyFont="1" applyFill="1" applyBorder="1" applyAlignment="1">
      <alignment horizontal="left" vertical="center"/>
    </xf>
    <xf numFmtId="176" fontId="9" fillId="23" borderId="42" xfId="0" applyNumberFormat="1" applyFont="1" applyFill="1" applyBorder="1" applyAlignment="1">
      <alignment vertical="center"/>
    </xf>
    <xf numFmtId="176" fontId="9" fillId="23" borderId="48" xfId="0" applyNumberFormat="1" applyFont="1" applyFill="1" applyBorder="1" applyAlignment="1">
      <alignment vertical="center"/>
    </xf>
    <xf numFmtId="176" fontId="9" fillId="23" borderId="91" xfId="0" applyNumberFormat="1" applyFont="1" applyFill="1" applyBorder="1" applyAlignment="1">
      <alignment vertical="center"/>
    </xf>
    <xf numFmtId="0" fontId="62" fillId="23" borderId="0" xfId="40" applyFont="1" applyFill="1" applyAlignment="1" applyProtection="1"/>
    <xf numFmtId="0" fontId="8" fillId="25" borderId="9" xfId="0" applyFont="1" applyFill="1" applyBorder="1" applyAlignment="1">
      <alignment horizontal="center" vertical="center"/>
    </xf>
    <xf numFmtId="0" fontId="8" fillId="25" borderId="9" xfId="0" applyFont="1" applyFill="1" applyBorder="1" applyAlignment="1">
      <alignment horizontal="center" vertical="center" wrapText="1"/>
    </xf>
    <xf numFmtId="49" fontId="40" fillId="25" borderId="10" xfId="0" applyNumberFormat="1" applyFont="1" applyFill="1" applyBorder="1" applyAlignment="1">
      <alignment horizontal="left" vertical="center"/>
    </xf>
    <xf numFmtId="172" fontId="9" fillId="24" borderId="24" xfId="0" applyNumberFormat="1" applyFont="1" applyFill="1" applyBorder="1" applyAlignment="1">
      <alignment horizontal="center" vertical="center"/>
    </xf>
    <xf numFmtId="1" fontId="9" fillId="24" borderId="56" xfId="0" applyNumberFormat="1" applyFont="1" applyFill="1" applyBorder="1" applyAlignment="1">
      <alignment horizontal="center" vertical="center"/>
    </xf>
    <xf numFmtId="0" fontId="9" fillId="23" borderId="23" xfId="0" applyFont="1" applyFill="1" applyBorder="1" applyAlignment="1">
      <alignment vertical="center"/>
    </xf>
    <xf numFmtId="0" fontId="9" fillId="24" borderId="24" xfId="0" applyFont="1" applyFill="1" applyBorder="1" applyAlignment="1">
      <alignment vertical="center"/>
    </xf>
    <xf numFmtId="0" fontId="9" fillId="23" borderId="24" xfId="0" applyFont="1" applyFill="1" applyBorder="1" applyAlignment="1">
      <alignment vertical="center"/>
    </xf>
    <xf numFmtId="0" fontId="9" fillId="24" borderId="25" xfId="0" applyFont="1" applyFill="1" applyBorder="1" applyAlignment="1">
      <alignment vertical="center"/>
    </xf>
    <xf numFmtId="0" fontId="9" fillId="23" borderId="27" xfId="0" applyFont="1" applyFill="1" applyBorder="1" applyAlignment="1">
      <alignment horizontal="center" vertical="center"/>
    </xf>
    <xf numFmtId="0" fontId="9" fillId="24" borderId="17" xfId="0" applyFont="1" applyFill="1" applyBorder="1" applyAlignment="1">
      <alignment horizontal="center" vertical="center"/>
    </xf>
    <xf numFmtId="1" fontId="9" fillId="23" borderId="27" xfId="0" applyNumberFormat="1" applyFont="1" applyFill="1" applyBorder="1" applyAlignment="1">
      <alignment horizontal="center" vertical="center"/>
    </xf>
    <xf numFmtId="1" fontId="9" fillId="24" borderId="17" xfId="0" applyNumberFormat="1" applyFont="1" applyFill="1" applyBorder="1" applyAlignment="1">
      <alignment horizontal="center" vertical="center"/>
    </xf>
    <xf numFmtId="1" fontId="9" fillId="23" borderId="23" xfId="0" applyNumberFormat="1" applyFont="1" applyFill="1" applyBorder="1" applyAlignment="1">
      <alignment horizontal="center" vertical="center"/>
    </xf>
    <xf numFmtId="1" fontId="9" fillId="24" borderId="25" xfId="0" applyNumberFormat="1" applyFont="1" applyFill="1" applyBorder="1" applyAlignment="1">
      <alignment horizontal="center" vertical="center"/>
    </xf>
    <xf numFmtId="172" fontId="8" fillId="25" borderId="56" xfId="0" applyNumberFormat="1" applyFont="1" applyFill="1" applyBorder="1" applyAlignment="1">
      <alignment horizontal="center" vertical="center"/>
    </xf>
    <xf numFmtId="172" fontId="8" fillId="25" borderId="21" xfId="0" applyNumberFormat="1" applyFont="1" applyFill="1" applyBorder="1" applyAlignment="1">
      <alignment horizontal="center" vertical="center"/>
    </xf>
    <xf numFmtId="1" fontId="8" fillId="25" borderId="56" xfId="0" applyNumberFormat="1" applyFont="1" applyFill="1" applyBorder="1" applyAlignment="1">
      <alignment horizontal="center" vertical="center"/>
    </xf>
    <xf numFmtId="0" fontId="8" fillId="25" borderId="53" xfId="0" applyFont="1" applyFill="1" applyBorder="1" applyAlignment="1">
      <alignment vertical="center"/>
    </xf>
    <xf numFmtId="0" fontId="8" fillId="25" borderId="130" xfId="0" applyFont="1" applyFill="1" applyBorder="1"/>
    <xf numFmtId="0" fontId="8" fillId="25" borderId="131" xfId="0" applyFont="1" applyFill="1" applyBorder="1" applyAlignment="1">
      <alignment horizontal="center" vertical="center"/>
    </xf>
    <xf numFmtId="0" fontId="8" fillId="25" borderId="132" xfId="0" applyFont="1" applyFill="1" applyBorder="1" applyAlignment="1">
      <alignment horizontal="center" vertical="center"/>
    </xf>
    <xf numFmtId="0" fontId="40" fillId="25" borderId="56" xfId="0" applyFont="1" applyFill="1" applyBorder="1" applyAlignment="1">
      <alignment horizontal="center" vertical="center"/>
    </xf>
    <xf numFmtId="0" fontId="40" fillId="25" borderId="21" xfId="0" applyFont="1" applyFill="1" applyBorder="1" applyAlignment="1">
      <alignment horizontal="center" vertical="center"/>
    </xf>
    <xf numFmtId="0" fontId="8" fillId="25" borderId="18" xfId="0" applyFont="1" applyFill="1" applyBorder="1" applyAlignment="1">
      <alignment horizontal="center" vertical="center"/>
    </xf>
    <xf numFmtId="0" fontId="8" fillId="25" borderId="27" xfId="0" applyFont="1" applyFill="1" applyBorder="1" applyAlignment="1">
      <alignment horizontal="center" vertical="center"/>
    </xf>
    <xf numFmtId="0" fontId="48" fillId="23" borderId="0" xfId="0" applyFont="1" applyFill="1" applyAlignment="1">
      <alignment horizontal="left" vertical="center"/>
    </xf>
    <xf numFmtId="0" fontId="66" fillId="23" borderId="0" xfId="0" applyFont="1" applyFill="1" applyAlignment="1">
      <alignment horizontal="left" vertical="center"/>
    </xf>
    <xf numFmtId="0" fontId="66" fillId="23" borderId="0" xfId="0" applyFont="1" applyFill="1"/>
    <xf numFmtId="0" fontId="40" fillId="25" borderId="31" xfId="0" applyFont="1" applyFill="1" applyBorder="1" applyAlignment="1">
      <alignment horizontal="left" vertical="center"/>
    </xf>
    <xf numFmtId="0" fontId="8" fillId="25" borderId="31" xfId="0" applyFont="1" applyFill="1" applyBorder="1" applyAlignment="1">
      <alignment horizontal="left" vertical="center"/>
    </xf>
    <xf numFmtId="0" fontId="8" fillId="23" borderId="0" xfId="0" applyFont="1" applyFill="1" applyBorder="1" applyAlignment="1">
      <alignment horizontal="left" vertical="center"/>
    </xf>
    <xf numFmtId="0" fontId="8" fillId="25" borderId="16" xfId="0" applyFont="1" applyFill="1" applyBorder="1" applyAlignment="1">
      <alignment horizontal="center" vertical="center"/>
    </xf>
    <xf numFmtId="0" fontId="8" fillId="25" borderId="133" xfId="0" applyFont="1" applyFill="1" applyBorder="1" applyAlignment="1">
      <alignment horizontal="center" vertical="center" wrapText="1"/>
    </xf>
    <xf numFmtId="0" fontId="6" fillId="24" borderId="43" xfId="0" applyFont="1" applyFill="1" applyBorder="1" applyAlignment="1">
      <alignment horizontal="center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1" xfId="0" applyFont="1" applyFill="1" applyBorder="1" applyAlignment="1">
      <alignment horizontal="center" vertical="center" wrapText="1"/>
    </xf>
    <xf numFmtId="0" fontId="6" fillId="23" borderId="43" xfId="0" applyFont="1" applyFill="1" applyBorder="1" applyAlignment="1">
      <alignment horizontal="center" vertical="center" wrapText="1"/>
    </xf>
    <xf numFmtId="0" fontId="6" fillId="23" borderId="39" xfId="0" applyFont="1" applyFill="1" applyBorder="1" applyAlignment="1">
      <alignment horizontal="center" vertical="center" wrapText="1"/>
    </xf>
    <xf numFmtId="0" fontId="6" fillId="23" borderId="41" xfId="0" applyFont="1" applyFill="1" applyBorder="1" applyAlignment="1">
      <alignment horizontal="center" vertical="center" wrapText="1"/>
    </xf>
    <xf numFmtId="0" fontId="5" fillId="23" borderId="81" xfId="0" applyFont="1" applyFill="1" applyBorder="1" applyAlignment="1">
      <alignment horizontal="left" vertical="center"/>
    </xf>
    <xf numFmtId="0" fontId="5" fillId="23" borderId="42" xfId="0" applyFont="1" applyFill="1" applyBorder="1" applyAlignment="1">
      <alignment horizontal="left" vertical="center"/>
    </xf>
    <xf numFmtId="0" fontId="1" fillId="23" borderId="0" xfId="0" applyFont="1" applyFill="1" applyBorder="1" applyAlignment="1">
      <alignment horizontal="center" vertical="center"/>
    </xf>
    <xf numFmtId="0" fontId="40" fillId="23" borderId="0" xfId="0" applyFont="1" applyFill="1" applyBorder="1" applyAlignment="1">
      <alignment vertical="center"/>
    </xf>
    <xf numFmtId="0" fontId="8" fillId="25" borderId="134" xfId="0" applyFont="1" applyFill="1" applyBorder="1" applyAlignment="1">
      <alignment horizontal="center" vertical="center"/>
    </xf>
    <xf numFmtId="0" fontId="40" fillId="25" borderId="134" xfId="0" applyFont="1" applyFill="1" applyBorder="1" applyAlignment="1">
      <alignment horizontal="left" vertical="center"/>
    </xf>
    <xf numFmtId="1" fontId="9" fillId="23" borderId="31" xfId="0" applyNumberFormat="1" applyFont="1" applyFill="1" applyBorder="1" applyAlignment="1">
      <alignment horizontal="center" vertical="center"/>
    </xf>
    <xf numFmtId="0" fontId="8" fillId="25" borderId="135" xfId="0" applyFont="1" applyFill="1" applyBorder="1" applyAlignment="1">
      <alignment horizontal="center" vertical="center"/>
    </xf>
    <xf numFmtId="1" fontId="9" fillId="24" borderId="136" xfId="0" applyNumberFormat="1" applyFont="1" applyFill="1" applyBorder="1" applyAlignment="1">
      <alignment horizontal="center" vertical="center"/>
    </xf>
    <xf numFmtId="1" fontId="9" fillId="23" borderId="136" xfId="0" applyNumberFormat="1" applyFont="1" applyFill="1" applyBorder="1" applyAlignment="1">
      <alignment horizontal="center" vertical="center"/>
    </xf>
    <xf numFmtId="0" fontId="8" fillId="25" borderId="137" xfId="0" applyFont="1" applyFill="1" applyBorder="1" applyAlignment="1">
      <alignment horizontal="center" vertical="center"/>
    </xf>
    <xf numFmtId="1" fontId="9" fillId="24" borderId="30" xfId="0" applyNumberFormat="1" applyFont="1" applyFill="1" applyBorder="1" applyAlignment="1">
      <alignment horizontal="center" vertical="center"/>
    </xf>
    <xf numFmtId="0" fontId="8" fillId="25" borderId="31" xfId="0" applyFont="1" applyFill="1" applyBorder="1" applyAlignment="1">
      <alignment vertical="center"/>
    </xf>
    <xf numFmtId="1" fontId="40" fillId="25" borderId="31" xfId="0" applyNumberFormat="1" applyFont="1" applyFill="1" applyBorder="1" applyAlignment="1">
      <alignment horizontal="center" vertical="center"/>
    </xf>
    <xf numFmtId="1" fontId="40" fillId="25" borderId="138" xfId="0" applyNumberFormat="1" applyFont="1" applyFill="1" applyBorder="1" applyAlignment="1">
      <alignment horizontal="center" vertical="center"/>
    </xf>
    <xf numFmtId="1" fontId="40" fillId="25" borderId="139" xfId="0" applyNumberFormat="1" applyFont="1" applyFill="1" applyBorder="1" applyAlignment="1">
      <alignment horizontal="center" vertical="center"/>
    </xf>
    <xf numFmtId="0" fontId="8" fillId="25" borderId="140" xfId="0" applyFont="1" applyFill="1" applyBorder="1" applyAlignment="1">
      <alignment horizontal="center" vertical="center"/>
    </xf>
    <xf numFmtId="0" fontId="8" fillId="25" borderId="54" xfId="0" applyFont="1" applyFill="1" applyBorder="1" applyAlignment="1">
      <alignment horizontal="center" vertical="center"/>
    </xf>
    <xf numFmtId="0" fontId="8" fillId="25" borderId="141" xfId="0" applyFont="1" applyFill="1" applyBorder="1" applyAlignment="1">
      <alignment horizontal="center" vertical="center"/>
    </xf>
    <xf numFmtId="1" fontId="9" fillId="24" borderId="140" xfId="0" applyNumberFormat="1" applyFont="1" applyFill="1" applyBorder="1" applyAlignment="1">
      <alignment horizontal="center" vertical="center"/>
    </xf>
    <xf numFmtId="1" fontId="9" fillId="24" borderId="141" xfId="0" applyNumberFormat="1" applyFont="1" applyFill="1" applyBorder="1" applyAlignment="1">
      <alignment horizontal="center" vertical="center"/>
    </xf>
    <xf numFmtId="0" fontId="9" fillId="30" borderId="136" xfId="0" applyFont="1" applyFill="1" applyBorder="1" applyAlignment="1">
      <alignment horizontal="center" vertical="center"/>
    </xf>
    <xf numFmtId="0" fontId="9" fillId="30" borderId="30" xfId="0" applyFont="1" applyFill="1" applyBorder="1" applyAlignment="1">
      <alignment horizontal="center" vertical="center"/>
    </xf>
    <xf numFmtId="0" fontId="9" fillId="23" borderId="136" xfId="0" applyFont="1" applyFill="1" applyBorder="1" applyAlignment="1">
      <alignment horizontal="center" vertical="center"/>
    </xf>
    <xf numFmtId="0" fontId="9" fillId="23" borderId="30" xfId="0" applyFont="1" applyFill="1" applyBorder="1" applyAlignment="1">
      <alignment horizontal="center" vertical="center"/>
    </xf>
    <xf numFmtId="0" fontId="9" fillId="30" borderId="138" xfId="0" applyFont="1" applyFill="1" applyBorder="1" applyAlignment="1">
      <alignment horizontal="center" vertical="center"/>
    </xf>
    <xf numFmtId="0" fontId="9" fillId="30" borderId="139" xfId="0" applyFont="1" applyFill="1" applyBorder="1" applyAlignment="1">
      <alignment horizontal="center" vertical="center"/>
    </xf>
    <xf numFmtId="1" fontId="40" fillId="25" borderId="142" xfId="0" applyNumberFormat="1" applyFont="1" applyFill="1" applyBorder="1" applyAlignment="1">
      <alignment horizontal="center" vertical="center"/>
    </xf>
    <xf numFmtId="1" fontId="8" fillId="25" borderId="137" xfId="0" applyNumberFormat="1" applyFont="1" applyFill="1" applyBorder="1" applyAlignment="1">
      <alignment horizontal="center" vertical="center"/>
    </xf>
    <xf numFmtId="1" fontId="9" fillId="30" borderId="30" xfId="0" applyNumberFormat="1" applyFont="1" applyFill="1" applyBorder="1" applyAlignment="1">
      <alignment horizontal="center" vertical="center"/>
    </xf>
    <xf numFmtId="0" fontId="9" fillId="24" borderId="30" xfId="0" applyFont="1" applyFill="1" applyBorder="1" applyAlignment="1">
      <alignment horizontal="center"/>
    </xf>
    <xf numFmtId="0" fontId="9" fillId="23" borderId="30" xfId="0" applyFont="1" applyFill="1" applyBorder="1" applyAlignment="1">
      <alignment horizontal="center"/>
    </xf>
    <xf numFmtId="0" fontId="8" fillId="25" borderId="12" xfId="0" applyNumberFormat="1" applyFont="1" applyFill="1" applyBorder="1" applyAlignment="1">
      <alignment horizontal="center" vertical="center"/>
    </xf>
    <xf numFmtId="1" fontId="8" fillId="25" borderId="54" xfId="0" applyNumberFormat="1" applyFont="1" applyFill="1" applyBorder="1" applyAlignment="1">
      <alignment horizontal="center" vertical="center"/>
    </xf>
    <xf numFmtId="49" fontId="8" fillId="25" borderId="143" xfId="0" applyNumberFormat="1" applyFont="1" applyFill="1" applyBorder="1" applyAlignment="1">
      <alignment horizontal="center" vertical="center"/>
    </xf>
    <xf numFmtId="49" fontId="8" fillId="25" borderId="144" xfId="0" applyNumberFormat="1" applyFont="1" applyFill="1" applyBorder="1" applyAlignment="1">
      <alignment horizontal="center" vertical="center"/>
    </xf>
    <xf numFmtId="49" fontId="8" fillId="25" borderId="145" xfId="0" applyNumberFormat="1" applyFont="1" applyFill="1" applyBorder="1" applyAlignment="1">
      <alignment horizontal="center" vertical="center"/>
    </xf>
    <xf numFmtId="0" fontId="40" fillId="25" borderId="28" xfId="0" applyFont="1" applyFill="1" applyBorder="1" applyAlignment="1">
      <alignment horizontal="center" vertical="center"/>
    </xf>
    <xf numFmtId="0" fontId="40" fillId="25" borderId="17" xfId="0" applyFont="1" applyFill="1" applyBorder="1" applyAlignment="1">
      <alignment horizontal="center" vertical="center"/>
    </xf>
    <xf numFmtId="0" fontId="37" fillId="23" borderId="0" xfId="40" applyFont="1" applyFill="1" applyAlignment="1" applyProtection="1">
      <alignment vertical="center"/>
    </xf>
    <xf numFmtId="49" fontId="40" fillId="25" borderId="146" xfId="0" applyNumberFormat="1" applyFont="1" applyFill="1" applyBorder="1" applyAlignment="1">
      <alignment horizontal="left" vertical="center"/>
    </xf>
    <xf numFmtId="49" fontId="40" fillId="25" borderId="147" xfId="0" applyNumberFormat="1" applyFont="1" applyFill="1" applyBorder="1" applyAlignment="1">
      <alignment horizontal="left" vertical="center"/>
    </xf>
    <xf numFmtId="49" fontId="8" fillId="25" borderId="147" xfId="0" applyNumberFormat="1" applyFont="1" applyFill="1" applyBorder="1" applyAlignment="1">
      <alignment horizontal="left" vertical="center"/>
    </xf>
    <xf numFmtId="172" fontId="13" fillId="24" borderId="56" xfId="0" applyNumberFormat="1" applyFont="1" applyFill="1" applyBorder="1" applyAlignment="1">
      <alignment horizontal="center" vertical="center"/>
    </xf>
    <xf numFmtId="0" fontId="40" fillId="25" borderId="25" xfId="0" applyFont="1" applyFill="1" applyBorder="1" applyAlignment="1">
      <alignment horizontal="center" vertical="center"/>
    </xf>
    <xf numFmtId="0" fontId="40" fillId="25" borderId="148" xfId="0" applyFont="1" applyFill="1" applyBorder="1" applyAlignment="1">
      <alignment horizontal="center" vertical="center"/>
    </xf>
    <xf numFmtId="0" fontId="40" fillId="25" borderId="24" xfId="0" applyFont="1" applyFill="1" applyBorder="1" applyAlignment="1">
      <alignment horizontal="center" vertical="center"/>
    </xf>
    <xf numFmtId="49" fontId="8" fillId="25" borderId="149" xfId="0" applyNumberFormat="1" applyFont="1" applyFill="1" applyBorder="1" applyAlignment="1">
      <alignment horizontal="center" vertical="center"/>
    </xf>
    <xf numFmtId="0" fontId="40" fillId="25" borderId="26" xfId="0" applyFont="1" applyFill="1" applyBorder="1" applyAlignment="1">
      <alignment horizontal="center" vertical="center"/>
    </xf>
    <xf numFmtId="0" fontId="40" fillId="25" borderId="150" xfId="0" applyFont="1" applyFill="1" applyBorder="1" applyAlignment="1">
      <alignment horizontal="center" vertical="center"/>
    </xf>
    <xf numFmtId="0" fontId="40" fillId="25" borderId="53" xfId="0" applyFont="1" applyFill="1" applyBorder="1" applyAlignment="1">
      <alignment horizontal="center" vertical="center"/>
    </xf>
    <xf numFmtId="0" fontId="40" fillId="25" borderId="112" xfId="0" applyFont="1" applyFill="1" applyBorder="1" applyAlignment="1">
      <alignment horizontal="center" vertical="center"/>
    </xf>
    <xf numFmtId="4" fontId="6" fillId="23" borderId="109" xfId="0" applyNumberFormat="1" applyFont="1" applyFill="1" applyBorder="1" applyAlignment="1">
      <alignment horizontal="center" vertical="center"/>
    </xf>
    <xf numFmtId="0" fontId="81" fillId="23" borderId="0" xfId="40" applyFont="1" applyFill="1" applyAlignment="1" applyProtection="1">
      <alignment vertical="center"/>
    </xf>
    <xf numFmtId="0" fontId="82" fillId="23" borderId="0" xfId="40" applyFont="1" applyFill="1" applyAlignment="1" applyProtection="1">
      <alignment vertical="center"/>
    </xf>
    <xf numFmtId="0" fontId="82" fillId="23" borderId="0" xfId="40" applyFont="1" applyFill="1" applyAlignment="1" applyProtection="1">
      <alignment horizontal="left" vertical="center"/>
    </xf>
    <xf numFmtId="0" fontId="83" fillId="23" borderId="0" xfId="40" applyFont="1" applyFill="1" applyAlignment="1" applyProtection="1">
      <alignment vertical="center"/>
    </xf>
    <xf numFmtId="0" fontId="84" fillId="23" borderId="0" xfId="40" applyFont="1" applyFill="1" applyAlignment="1" applyProtection="1">
      <alignment vertical="center"/>
    </xf>
    <xf numFmtId="0" fontId="84" fillId="23" borderId="0" xfId="0" applyFont="1" applyFill="1"/>
    <xf numFmtId="0" fontId="85" fillId="23" borderId="0" xfId="40" applyFont="1" applyFill="1" applyAlignment="1" applyProtection="1">
      <alignment vertical="center"/>
    </xf>
    <xf numFmtId="0" fontId="86" fillId="23" borderId="0" xfId="40" applyFont="1" applyFill="1" applyAlignment="1" applyProtection="1">
      <alignment vertical="center"/>
    </xf>
    <xf numFmtId="49" fontId="40" fillId="25" borderId="10" xfId="0" applyNumberFormat="1" applyFont="1" applyFill="1" applyBorder="1" applyAlignment="1">
      <alignment horizontal="left" vertical="center" wrapText="1"/>
    </xf>
    <xf numFmtId="0" fontId="40" fillId="25" borderId="29" xfId="0" applyFont="1" applyFill="1" applyBorder="1" applyAlignment="1">
      <alignment horizontal="center" vertical="center"/>
    </xf>
    <xf numFmtId="0" fontId="87" fillId="23" borderId="0" xfId="40" applyFont="1" applyFill="1" applyAlignment="1" applyProtection="1">
      <alignment vertical="center"/>
    </xf>
    <xf numFmtId="0" fontId="65" fillId="23" borderId="0" xfId="40" applyFont="1" applyFill="1" applyAlignment="1" applyProtection="1">
      <alignment horizontal="left" vertical="center"/>
    </xf>
    <xf numFmtId="0" fontId="62" fillId="23" borderId="0" xfId="40" applyFont="1" applyFill="1" applyAlignment="1" applyProtection="1">
      <alignment horizontal="left" vertical="center"/>
    </xf>
    <xf numFmtId="0" fontId="84" fillId="23" borderId="0" xfId="0" applyFont="1" applyFill="1" applyAlignment="1">
      <alignment vertical="center"/>
    </xf>
    <xf numFmtId="0" fontId="40" fillId="25" borderId="11" xfId="0" applyFont="1" applyFill="1" applyBorder="1" applyAlignment="1">
      <alignment horizontal="left" vertical="center"/>
    </xf>
    <xf numFmtId="0" fontId="66" fillId="23" borderId="0" xfId="0" applyFont="1" applyFill="1" applyAlignment="1">
      <alignment vertical="center"/>
    </xf>
    <xf numFmtId="0" fontId="40" fillId="25" borderId="11" xfId="0" applyFont="1" applyFill="1" applyBorder="1" applyAlignment="1">
      <alignment horizontal="center" vertical="center"/>
    </xf>
    <xf numFmtId="3" fontId="66" fillId="23" borderId="13" xfId="0" applyNumberFormat="1" applyFont="1" applyFill="1" applyBorder="1" applyAlignment="1">
      <alignment vertical="center"/>
    </xf>
    <xf numFmtId="3" fontId="66" fillId="23" borderId="0" xfId="0" applyNumberFormat="1" applyFont="1" applyFill="1" applyBorder="1" applyAlignment="1">
      <alignment vertical="center"/>
    </xf>
    <xf numFmtId="0" fontId="8" fillId="25" borderId="43" xfId="0" applyFont="1" applyFill="1" applyBorder="1" applyAlignment="1">
      <alignment vertical="center"/>
    </xf>
    <xf numFmtId="3" fontId="9" fillId="23" borderId="16" xfId="0" applyNumberFormat="1" applyFont="1" applyFill="1" applyBorder="1" applyAlignment="1">
      <alignment horizontal="center" vertical="center"/>
    </xf>
    <xf numFmtId="49" fontId="5" fillId="27" borderId="57" xfId="0" applyNumberFormat="1" applyFont="1" applyFill="1" applyBorder="1" applyAlignment="1">
      <alignment horizontal="left" vertical="center"/>
    </xf>
    <xf numFmtId="3" fontId="9" fillId="24" borderId="16" xfId="0" applyNumberFormat="1" applyFont="1" applyFill="1" applyBorder="1" applyAlignment="1">
      <alignment horizontal="center" vertical="center"/>
    </xf>
    <xf numFmtId="0" fontId="8" fillId="25" borderId="151" xfId="0" applyFont="1" applyFill="1" applyBorder="1" applyAlignment="1">
      <alignment horizontal="center" vertical="center"/>
    </xf>
    <xf numFmtId="0" fontId="8" fillId="25" borderId="152" xfId="0" applyFont="1" applyFill="1" applyBorder="1" applyAlignment="1">
      <alignment horizontal="center" vertical="center"/>
    </xf>
    <xf numFmtId="0" fontId="8" fillId="25" borderId="17" xfId="0" applyFont="1" applyFill="1" applyBorder="1" applyAlignment="1">
      <alignment horizontal="center" vertical="center"/>
    </xf>
    <xf numFmtId="2" fontId="5" fillId="27" borderId="13" xfId="0" applyNumberFormat="1" applyFont="1" applyFill="1" applyBorder="1" applyAlignment="1">
      <alignment horizontal="center" vertical="center"/>
    </xf>
    <xf numFmtId="2" fontId="5" fillId="27" borderId="78" xfId="0" applyNumberFormat="1" applyFont="1" applyFill="1" applyBorder="1" applyAlignment="1">
      <alignment horizontal="center" vertical="center"/>
    </xf>
    <xf numFmtId="2" fontId="5" fillId="27" borderId="82" xfId="0" applyNumberFormat="1" applyFont="1" applyFill="1" applyBorder="1" applyAlignment="1">
      <alignment horizontal="center" vertical="center"/>
    </xf>
    <xf numFmtId="2" fontId="5" fillId="27" borderId="153" xfId="0" applyNumberFormat="1" applyFont="1" applyFill="1" applyBorder="1" applyAlignment="1">
      <alignment horizontal="center" vertical="center"/>
    </xf>
    <xf numFmtId="1" fontId="40" fillId="25" borderId="18" xfId="0" applyNumberFormat="1" applyFont="1" applyFill="1" applyBorder="1" applyAlignment="1">
      <alignment horizontal="center" vertical="center"/>
    </xf>
    <xf numFmtId="1" fontId="40" fillId="25" borderId="102" xfId="0" applyNumberFormat="1" applyFont="1" applyFill="1" applyBorder="1" applyAlignment="1">
      <alignment horizontal="center" vertical="center"/>
    </xf>
    <xf numFmtId="1" fontId="40" fillId="25" borderId="19" xfId="0" applyNumberFormat="1" applyFont="1" applyFill="1" applyBorder="1" applyAlignment="1">
      <alignment horizontal="center" vertical="center"/>
    </xf>
    <xf numFmtId="1" fontId="40" fillId="25" borderId="27" xfId="0" applyNumberFormat="1" applyFont="1" applyFill="1" applyBorder="1" applyAlignment="1">
      <alignment horizontal="center" vertical="center"/>
    </xf>
    <xf numFmtId="1" fontId="40" fillId="25" borderId="28" xfId="0" applyNumberFormat="1" applyFont="1" applyFill="1" applyBorder="1" applyAlignment="1">
      <alignment horizontal="center" vertical="center"/>
    </xf>
    <xf numFmtId="1" fontId="40" fillId="25" borderId="152" xfId="0" applyNumberFormat="1" applyFont="1" applyFill="1" applyBorder="1" applyAlignment="1">
      <alignment horizontal="center" vertical="center"/>
    </xf>
    <xf numFmtId="1" fontId="40" fillId="25" borderId="29" xfId="0" applyNumberFormat="1" applyFont="1" applyFill="1" applyBorder="1" applyAlignment="1">
      <alignment horizontal="center" vertical="center"/>
    </xf>
    <xf numFmtId="1" fontId="40" fillId="25" borderId="17" xfId="0" applyNumberFormat="1" applyFont="1" applyFill="1" applyBorder="1" applyAlignment="1">
      <alignment horizontal="center" vertical="center"/>
    </xf>
    <xf numFmtId="0" fontId="8" fillId="25" borderId="65" xfId="0" applyFont="1" applyFill="1" applyBorder="1" applyAlignment="1">
      <alignment horizontal="left" vertical="center"/>
    </xf>
    <xf numFmtId="0" fontId="8" fillId="25" borderId="26" xfId="0" applyFont="1" applyFill="1" applyBorder="1" applyAlignment="1">
      <alignment horizontal="left" vertical="center"/>
    </xf>
    <xf numFmtId="0" fontId="8" fillId="23" borderId="0" xfId="0" applyFont="1" applyFill="1" applyAlignment="1">
      <alignment horizontal="center" vertical="center"/>
    </xf>
    <xf numFmtId="172" fontId="8" fillId="23" borderId="0" xfId="0" applyNumberFormat="1" applyFont="1" applyFill="1" applyAlignment="1">
      <alignment horizontal="center" vertical="center"/>
    </xf>
    <xf numFmtId="0" fontId="8" fillId="25" borderId="54" xfId="0" applyFont="1" applyFill="1" applyBorder="1" applyAlignment="1">
      <alignment horizontal="left" vertical="center"/>
    </xf>
    <xf numFmtId="0" fontId="8" fillId="25" borderId="25" xfId="0" applyFont="1" applyFill="1" applyBorder="1" applyAlignment="1">
      <alignment horizontal="left" vertical="center"/>
    </xf>
    <xf numFmtId="0" fontId="8" fillId="25" borderId="130" xfId="0" applyFont="1" applyFill="1" applyBorder="1" applyAlignment="1">
      <alignment horizontal="center" vertical="center"/>
    </xf>
    <xf numFmtId="0" fontId="30" fillId="23" borderId="0" xfId="0" applyFont="1" applyFill="1" applyAlignment="1">
      <alignment horizontal="justify" vertical="center"/>
    </xf>
    <xf numFmtId="0" fontId="66" fillId="23" borderId="0" xfId="0" applyFont="1" applyFill="1" applyAlignment="1"/>
    <xf numFmtId="0" fontId="0" fillId="23" borderId="0" xfId="0" applyFont="1" applyFill="1" applyAlignment="1">
      <alignment horizontal="right"/>
    </xf>
    <xf numFmtId="3" fontId="91" fillId="23" borderId="0" xfId="0" applyNumberFormat="1" applyFont="1" applyFill="1" applyBorder="1" applyAlignment="1">
      <alignment vertical="center"/>
    </xf>
    <xf numFmtId="0" fontId="8" fillId="25" borderId="24" xfId="0" applyFont="1" applyFill="1" applyBorder="1" applyAlignment="1">
      <alignment horizontal="center" vertical="center"/>
    </xf>
    <xf numFmtId="0" fontId="14" fillId="25" borderId="38" xfId="0" applyFont="1" applyFill="1" applyBorder="1" applyAlignment="1">
      <alignment vertical="center"/>
    </xf>
    <xf numFmtId="0" fontId="4" fillId="27" borderId="81" xfId="0" applyFont="1" applyFill="1" applyBorder="1" applyAlignment="1">
      <alignment vertical="center"/>
    </xf>
    <xf numFmtId="0" fontId="40" fillId="25" borderId="43" xfId="0" applyFont="1" applyFill="1" applyBorder="1" applyAlignment="1">
      <alignment vertical="center"/>
    </xf>
    <xf numFmtId="0" fontId="14" fillId="25" borderId="41" xfId="0" applyFont="1" applyFill="1" applyBorder="1" applyAlignment="1">
      <alignment vertical="center"/>
    </xf>
    <xf numFmtId="0" fontId="14" fillId="25" borderId="40" xfId="0" applyFont="1" applyFill="1" applyBorder="1" applyAlignment="1">
      <alignment vertical="center"/>
    </xf>
    <xf numFmtId="0" fontId="4" fillId="27" borderId="43" xfId="0" applyFont="1" applyFill="1" applyBorder="1" applyAlignment="1">
      <alignment vertical="center"/>
    </xf>
    <xf numFmtId="0" fontId="4" fillId="27" borderId="38" xfId="0" applyFont="1" applyFill="1" applyBorder="1" applyAlignment="1">
      <alignment vertical="center"/>
    </xf>
    <xf numFmtId="3" fontId="93" fillId="23" borderId="0" xfId="0" applyNumberFormat="1" applyFont="1" applyFill="1" applyBorder="1" applyAlignment="1">
      <alignment vertical="center"/>
    </xf>
    <xf numFmtId="3" fontId="94" fillId="23" borderId="0" xfId="0" applyNumberFormat="1" applyFont="1" applyFill="1" applyBorder="1" applyAlignment="1">
      <alignment vertical="center"/>
    </xf>
    <xf numFmtId="0" fontId="66" fillId="23" borderId="0" xfId="0" applyFont="1" applyFill="1" applyAlignment="1">
      <alignment horizontal="justify" vertical="center"/>
    </xf>
    <xf numFmtId="0" fontId="47" fillId="23" borderId="0" xfId="0" applyFont="1" applyFill="1"/>
    <xf numFmtId="49" fontId="8" fillId="25" borderId="12" xfId="0" applyNumberFormat="1" applyFont="1" applyFill="1" applyBorder="1" applyAlignment="1">
      <alignment horizontal="center" vertical="center" wrapText="1"/>
    </xf>
    <xf numFmtId="1" fontId="9" fillId="23" borderId="0" xfId="0" applyNumberFormat="1" applyFont="1" applyFill="1" applyAlignment="1">
      <alignment vertical="center"/>
    </xf>
    <xf numFmtId="1" fontId="8" fillId="25" borderId="12" xfId="0" applyNumberFormat="1" applyFont="1" applyFill="1" applyBorder="1" applyAlignment="1">
      <alignment horizontal="center" vertical="center"/>
    </xf>
    <xf numFmtId="0" fontId="8" fillId="25" borderId="11" xfId="0" applyFont="1" applyFill="1" applyBorder="1"/>
    <xf numFmtId="0" fontId="8" fillId="25" borderId="56" xfId="0" applyFont="1" applyFill="1" applyBorder="1" applyAlignment="1">
      <alignment horizontal="left" vertical="center"/>
    </xf>
    <xf numFmtId="0" fontId="8" fillId="25" borderId="15" xfId="0" applyFont="1" applyFill="1" applyBorder="1" applyAlignment="1">
      <alignment horizontal="center" vertical="center"/>
    </xf>
    <xf numFmtId="0" fontId="8" fillId="25" borderId="20" xfId="0" applyFont="1" applyFill="1" applyBorder="1" applyAlignment="1">
      <alignment horizontal="left" vertical="center"/>
    </xf>
    <xf numFmtId="0" fontId="40" fillId="25" borderId="111" xfId="0" applyFont="1" applyFill="1" applyBorder="1" applyAlignment="1">
      <alignment horizontal="left" vertical="center"/>
    </xf>
    <xf numFmtId="0" fontId="40" fillId="25" borderId="112" xfId="0" applyFont="1" applyFill="1" applyBorder="1" applyAlignment="1">
      <alignment horizontal="left" vertical="center"/>
    </xf>
    <xf numFmtId="0" fontId="40" fillId="25" borderId="44" xfId="0" applyFont="1" applyFill="1" applyBorder="1" applyAlignment="1">
      <alignment horizontal="left" vertical="center"/>
    </xf>
    <xf numFmtId="0" fontId="8" fillId="25" borderId="154" xfId="0" applyFont="1" applyFill="1" applyBorder="1" applyAlignment="1">
      <alignment horizontal="left" vertical="center"/>
    </xf>
    <xf numFmtId="0" fontId="95" fillId="23" borderId="0" xfId="40" applyFont="1" applyFill="1" applyAlignment="1" applyProtection="1">
      <alignment horizontal="left" vertical="center"/>
    </xf>
    <xf numFmtId="0" fontId="40" fillId="25" borderId="155" xfId="0" applyFont="1" applyFill="1" applyBorder="1" applyAlignment="1">
      <alignment horizontal="left" vertical="center"/>
    </xf>
    <xf numFmtId="49" fontId="6" fillId="26" borderId="12" xfId="0" applyNumberFormat="1" applyFont="1" applyFill="1" applyBorder="1" applyAlignment="1">
      <alignment horizontal="left" vertical="center"/>
    </xf>
    <xf numFmtId="2" fontId="5" fillId="26" borderId="0" xfId="0" applyNumberFormat="1" applyFont="1" applyFill="1" applyAlignment="1">
      <alignment horizontal="center" vertical="center"/>
    </xf>
    <xf numFmtId="172" fontId="40" fillId="23" borderId="0" xfId="0" applyNumberFormat="1" applyFont="1" applyFill="1" applyBorder="1" applyAlignment="1">
      <alignment horizontal="center" vertical="center"/>
    </xf>
    <xf numFmtId="1" fontId="40" fillId="23" borderId="0" xfId="0" applyNumberFormat="1" applyFont="1" applyFill="1" applyBorder="1" applyAlignment="1">
      <alignment horizontal="center" vertical="center"/>
    </xf>
    <xf numFmtId="3" fontId="32" fillId="23" borderId="0" xfId="0" applyNumberFormat="1" applyFont="1" applyFill="1" applyBorder="1" applyAlignment="1">
      <alignment vertical="center"/>
    </xf>
    <xf numFmtId="3" fontId="91" fillId="23" borderId="0" xfId="0" applyNumberFormat="1" applyFont="1" applyFill="1" applyBorder="1" applyAlignment="1">
      <alignment horizontal="left" vertical="center"/>
    </xf>
    <xf numFmtId="0" fontId="48" fillId="23" borderId="0" xfId="40" applyFont="1" applyFill="1" applyAlignment="1" applyProtection="1"/>
    <xf numFmtId="0" fontId="66" fillId="23" borderId="0" xfId="40" applyFont="1" applyFill="1" applyAlignment="1" applyProtection="1"/>
    <xf numFmtId="0" fontId="96" fillId="23" borderId="0" xfId="40" applyFont="1" applyFill="1" applyAlignment="1" applyProtection="1">
      <alignment horizontal="left" vertical="center" indent="3"/>
    </xf>
    <xf numFmtId="0" fontId="96" fillId="23" borderId="0" xfId="40" applyFont="1" applyFill="1" applyAlignment="1" applyProtection="1"/>
    <xf numFmtId="0" fontId="86" fillId="23" borderId="0" xfId="40" applyFont="1" applyFill="1" applyAlignment="1" applyProtection="1"/>
    <xf numFmtId="0" fontId="96" fillId="23" borderId="0" xfId="40" applyFont="1" applyFill="1" applyAlignment="1" applyProtection="1">
      <alignment horizontal="left" vertical="center"/>
    </xf>
    <xf numFmtId="0" fontId="47" fillId="23" borderId="0" xfId="40" applyFont="1" applyFill="1" applyAlignment="1" applyProtection="1"/>
    <xf numFmtId="0" fontId="84" fillId="0" borderId="0" xfId="40" applyFont="1" applyAlignment="1" applyProtection="1"/>
    <xf numFmtId="0" fontId="13" fillId="23" borderId="0" xfId="0" applyFont="1" applyFill="1" applyAlignment="1">
      <alignment horizontal="left" vertical="center"/>
    </xf>
    <xf numFmtId="1" fontId="9" fillId="24" borderId="0" xfId="0" applyNumberFormat="1" applyFont="1" applyFill="1" applyAlignment="1">
      <alignment horizontal="left" vertical="center"/>
    </xf>
    <xf numFmtId="1" fontId="9" fillId="23" borderId="0" xfId="0" applyNumberFormat="1" applyFont="1" applyFill="1" applyAlignment="1">
      <alignment horizontal="left" vertical="center"/>
    </xf>
    <xf numFmtId="1" fontId="8" fillId="25" borderId="135" xfId="0" applyNumberFormat="1" applyFont="1" applyFill="1" applyBorder="1" applyAlignment="1">
      <alignment horizontal="center" vertical="center"/>
    </xf>
    <xf numFmtId="1" fontId="8" fillId="25" borderId="53" xfId="0" applyNumberFormat="1" applyFont="1" applyFill="1" applyBorder="1" applyAlignment="1">
      <alignment horizontal="center" vertical="center"/>
    </xf>
    <xf numFmtId="176" fontId="59" fillId="23" borderId="47" xfId="0" applyNumberFormat="1" applyFont="1" applyFill="1" applyBorder="1" applyAlignment="1">
      <alignment vertical="center"/>
    </xf>
    <xf numFmtId="0" fontId="97" fillId="23" borderId="42" xfId="0" applyFont="1" applyFill="1" applyBorder="1"/>
    <xf numFmtId="0" fontId="98" fillId="23" borderId="42" xfId="0" applyFont="1" applyFill="1" applyBorder="1"/>
    <xf numFmtId="0" fontId="98" fillId="23" borderId="0" xfId="0" applyFont="1" applyFill="1"/>
    <xf numFmtId="0" fontId="98" fillId="23" borderId="0" xfId="0" applyFont="1" applyFill="1" applyBorder="1"/>
    <xf numFmtId="0" fontId="98" fillId="23" borderId="38" xfId="0" applyFont="1" applyFill="1" applyBorder="1"/>
    <xf numFmtId="0" fontId="98" fillId="23" borderId="40" xfId="0" applyFont="1" applyFill="1" applyBorder="1"/>
    <xf numFmtId="0" fontId="6" fillId="23" borderId="39" xfId="0" applyFont="1" applyFill="1" applyBorder="1"/>
    <xf numFmtId="0" fontId="99" fillId="23" borderId="81" xfId="0" applyFont="1" applyFill="1" applyBorder="1" applyAlignment="1">
      <alignment horizontal="left" vertical="center"/>
    </xf>
    <xf numFmtId="0" fontId="6" fillId="23" borderId="43" xfId="0" applyFont="1" applyFill="1" applyBorder="1"/>
    <xf numFmtId="0" fontId="6" fillId="23" borderId="41" xfId="0" applyFont="1" applyFill="1" applyBorder="1"/>
    <xf numFmtId="176" fontId="99" fillId="23" borderId="42" xfId="0" applyNumberFormat="1" applyFont="1" applyFill="1" applyBorder="1" applyAlignment="1">
      <alignment vertical="center"/>
    </xf>
    <xf numFmtId="176" fontId="99" fillId="23" borderId="48" xfId="0" applyNumberFormat="1" applyFont="1" applyFill="1" applyBorder="1" applyAlignment="1">
      <alignment vertical="center"/>
    </xf>
    <xf numFmtId="176" fontId="6" fillId="23" borderId="38" xfId="0" applyNumberFormat="1" applyFont="1" applyFill="1" applyBorder="1" applyAlignment="1">
      <alignment vertical="center"/>
    </xf>
    <xf numFmtId="176" fontId="6" fillId="23" borderId="77" xfId="0" applyNumberFormat="1" applyFont="1" applyFill="1" applyBorder="1" applyAlignment="1">
      <alignment vertical="center"/>
    </xf>
    <xf numFmtId="176" fontId="6" fillId="23" borderId="40" xfId="0" applyNumberFormat="1" applyFont="1" applyFill="1" applyBorder="1" applyAlignment="1">
      <alignment vertical="center"/>
    </xf>
    <xf numFmtId="3" fontId="91" fillId="23" borderId="0" xfId="0" applyNumberFormat="1" applyFont="1" applyFill="1" applyBorder="1" applyAlignment="1">
      <alignment vertical="center" wrapText="1"/>
    </xf>
    <xf numFmtId="0" fontId="6" fillId="23" borderId="39" xfId="0" applyFont="1" applyFill="1" applyBorder="1" applyAlignment="1">
      <alignment horizontal="left" vertical="center"/>
    </xf>
    <xf numFmtId="0" fontId="9" fillId="23" borderId="56" xfId="0" applyFont="1" applyFill="1" applyBorder="1" applyAlignment="1">
      <alignment horizontal="center" vertical="center"/>
    </xf>
    <xf numFmtId="0" fontId="40" fillId="31" borderId="0" xfId="0" applyFont="1" applyFill="1" applyAlignment="1">
      <alignment horizontal="center" vertical="center"/>
    </xf>
    <xf numFmtId="0" fontId="8" fillId="31" borderId="56" xfId="0" applyFont="1" applyFill="1" applyBorder="1" applyAlignment="1">
      <alignment horizontal="center" vertical="center"/>
    </xf>
    <xf numFmtId="0" fontId="6" fillId="23" borderId="56" xfId="0" applyFont="1" applyFill="1" applyBorder="1" applyAlignment="1">
      <alignment horizontal="right" vertical="center"/>
    </xf>
    <xf numFmtId="0" fontId="63" fillId="23" borderId="0" xfId="40" applyFont="1" applyFill="1" applyAlignment="1" applyProtection="1">
      <alignment horizontal="center" vertical="center"/>
    </xf>
    <xf numFmtId="0" fontId="64" fillId="23" borderId="0" xfId="0" applyFont="1" applyFill="1" applyAlignment="1">
      <alignment horizontal="center" vertical="center"/>
    </xf>
    <xf numFmtId="49" fontId="40" fillId="25" borderId="128" xfId="0" applyNumberFormat="1" applyFont="1" applyFill="1" applyBorder="1" applyAlignment="1">
      <alignment horizontal="left" vertical="center"/>
    </xf>
    <xf numFmtId="49" fontId="40" fillId="25" borderId="0" xfId="0" applyNumberFormat="1" applyFont="1" applyFill="1" applyBorder="1" applyAlignment="1">
      <alignment horizontal="left" vertical="center"/>
    </xf>
    <xf numFmtId="49" fontId="8" fillId="25" borderId="128" xfId="0" applyNumberFormat="1" applyFont="1" applyFill="1" applyBorder="1" applyAlignment="1">
      <alignment horizontal="center" vertical="center"/>
    </xf>
    <xf numFmtId="49" fontId="8" fillId="25" borderId="0" xfId="0" applyNumberFormat="1" applyFont="1" applyFill="1" applyBorder="1" applyAlignment="1">
      <alignment horizontal="center" vertical="center"/>
    </xf>
    <xf numFmtId="49" fontId="8" fillId="25" borderId="129" xfId="0" applyNumberFormat="1" applyFont="1" applyFill="1" applyBorder="1" applyAlignment="1">
      <alignment horizontal="center" vertical="center"/>
    </xf>
    <xf numFmtId="0" fontId="8" fillId="25" borderId="51" xfId="0" applyFont="1" applyFill="1" applyBorder="1" applyAlignment="1">
      <alignment horizontal="center" vertical="center"/>
    </xf>
    <xf numFmtId="0" fontId="8" fillId="25" borderId="52" xfId="0" applyFont="1" applyFill="1" applyBorder="1" applyAlignment="1">
      <alignment horizontal="center" vertical="center"/>
    </xf>
    <xf numFmtId="0" fontId="8" fillId="25" borderId="16" xfId="0" applyFont="1" applyFill="1" applyBorder="1" applyAlignment="1">
      <alignment horizontal="center" vertical="center"/>
    </xf>
    <xf numFmtId="0" fontId="8" fillId="25" borderId="150" xfId="0" applyFont="1" applyFill="1" applyBorder="1" applyAlignment="1">
      <alignment horizontal="center" vertical="center"/>
    </xf>
    <xf numFmtId="0" fontId="8" fillId="25" borderId="23" xfId="0" applyFont="1" applyFill="1" applyBorder="1" applyAlignment="1">
      <alignment horizontal="center" vertical="center"/>
    </xf>
    <xf numFmtId="0" fontId="8" fillId="25" borderId="53" xfId="0" applyFont="1" applyFill="1" applyBorder="1" applyAlignment="1">
      <alignment horizontal="center" vertical="center"/>
    </xf>
    <xf numFmtId="0" fontId="8" fillId="25" borderId="159" xfId="0" applyFont="1" applyFill="1" applyBorder="1" applyAlignment="1">
      <alignment horizontal="center" vertical="center"/>
    </xf>
    <xf numFmtId="0" fontId="8" fillId="25" borderId="18" xfId="0" applyFont="1" applyFill="1" applyBorder="1" applyAlignment="1">
      <alignment horizontal="center" vertical="center"/>
    </xf>
    <xf numFmtId="0" fontId="8" fillId="25" borderId="26" xfId="0" applyFont="1" applyFill="1" applyBorder="1" applyAlignment="1">
      <alignment horizontal="center" vertical="center"/>
    </xf>
    <xf numFmtId="0" fontId="9" fillId="23" borderId="0" xfId="0" applyFont="1" applyFill="1" applyAlignment="1">
      <alignment horizontal="justify" vertical="center" wrapText="1"/>
    </xf>
    <xf numFmtId="0" fontId="14" fillId="23" borderId="0" xfId="0" applyFont="1" applyFill="1" applyBorder="1" applyAlignment="1">
      <alignment horizontal="center" vertical="center"/>
    </xf>
    <xf numFmtId="3" fontId="91" fillId="23" borderId="0" xfId="0" applyNumberFormat="1" applyFont="1" applyFill="1" applyBorder="1" applyAlignment="1">
      <alignment horizontal="justify" vertical="center" wrapText="1"/>
    </xf>
    <xf numFmtId="0" fontId="13" fillId="27" borderId="81" xfId="0" applyFont="1" applyFill="1" applyBorder="1" applyAlignment="1">
      <alignment horizontal="center" vertical="center"/>
    </xf>
    <xf numFmtId="0" fontId="13" fillId="27" borderId="42" xfId="0" applyFont="1" applyFill="1" applyBorder="1" applyAlignment="1">
      <alignment horizontal="center" vertical="center"/>
    </xf>
    <xf numFmtId="0" fontId="9" fillId="23" borderId="0" xfId="0" applyFont="1" applyFill="1" applyAlignment="1">
      <alignment horizontal="left" vertical="center" wrapText="1"/>
    </xf>
    <xf numFmtId="3" fontId="91" fillId="23" borderId="0" xfId="0" applyNumberFormat="1" applyFont="1" applyFill="1" applyBorder="1" applyAlignment="1">
      <alignment horizontal="left" vertical="top"/>
    </xf>
    <xf numFmtId="0" fontId="9" fillId="23" borderId="0" xfId="0" applyFont="1" applyFill="1" applyAlignment="1">
      <alignment horizontal="justify" vertical="center"/>
    </xf>
    <xf numFmtId="0" fontId="8" fillId="25" borderId="60" xfId="0" applyFont="1" applyFill="1" applyBorder="1" applyAlignment="1">
      <alignment horizontal="center" vertical="center"/>
    </xf>
    <xf numFmtId="0" fontId="8" fillId="25" borderId="160" xfId="0" applyFont="1" applyFill="1" applyBorder="1" applyAlignment="1">
      <alignment horizontal="center" vertical="center"/>
    </xf>
    <xf numFmtId="0" fontId="8" fillId="25" borderId="156" xfId="0" applyFont="1" applyFill="1" applyBorder="1" applyAlignment="1">
      <alignment horizontal="center" vertical="center"/>
    </xf>
    <xf numFmtId="0" fontId="8" fillId="25" borderId="157" xfId="0" applyFont="1" applyFill="1" applyBorder="1" applyAlignment="1">
      <alignment horizontal="center" vertical="center"/>
    </xf>
    <xf numFmtId="0" fontId="8" fillId="25" borderId="58" xfId="0" applyFont="1" applyFill="1" applyBorder="1" applyAlignment="1">
      <alignment horizontal="center" vertical="center"/>
    </xf>
    <xf numFmtId="0" fontId="8" fillId="25" borderId="111" xfId="0" applyFont="1" applyFill="1" applyBorder="1" applyAlignment="1">
      <alignment horizontal="center" vertical="center"/>
    </xf>
    <xf numFmtId="0" fontId="8" fillId="25" borderId="158" xfId="0" applyFont="1" applyFill="1" applyBorder="1" applyAlignment="1">
      <alignment horizontal="center" vertical="center"/>
    </xf>
    <xf numFmtId="0" fontId="13" fillId="23" borderId="0" xfId="0" applyFont="1" applyFill="1" applyBorder="1" applyAlignment="1">
      <alignment horizontal="center" vertical="center"/>
    </xf>
    <xf numFmtId="0" fontId="8" fillId="25" borderId="27" xfId="0" applyFont="1" applyFill="1" applyBorder="1" applyAlignment="1">
      <alignment horizontal="center" vertical="center"/>
    </xf>
    <xf numFmtId="0" fontId="8" fillId="25" borderId="16" xfId="0" applyFont="1" applyFill="1" applyBorder="1" applyAlignment="1">
      <alignment horizontal="center" vertical="center" wrapText="1"/>
    </xf>
    <xf numFmtId="0" fontId="8" fillId="25" borderId="150" xfId="0" applyFont="1" applyFill="1" applyBorder="1" applyAlignment="1">
      <alignment horizontal="center" vertical="center" wrapText="1"/>
    </xf>
    <xf numFmtId="0" fontId="8" fillId="25" borderId="14" xfId="0" applyFont="1" applyFill="1" applyBorder="1" applyAlignment="1">
      <alignment horizontal="center" vertical="center"/>
    </xf>
    <xf numFmtId="0" fontId="8" fillId="25" borderId="155" xfId="0" applyFont="1" applyFill="1" applyBorder="1" applyAlignment="1">
      <alignment horizontal="center" vertical="center"/>
    </xf>
    <xf numFmtId="0" fontId="8" fillId="25" borderId="57" xfId="0" applyFont="1" applyFill="1" applyBorder="1" applyAlignment="1">
      <alignment horizontal="center" vertical="center" wrapText="1"/>
    </xf>
    <xf numFmtId="0" fontId="8" fillId="25" borderId="112" xfId="0" applyFont="1" applyFill="1" applyBorder="1" applyAlignment="1">
      <alignment horizontal="center" vertical="center" wrapText="1"/>
    </xf>
    <xf numFmtId="0" fontId="8" fillId="25" borderId="13" xfId="0" applyFont="1" applyFill="1" applyBorder="1" applyAlignment="1">
      <alignment horizontal="center" vertical="center" wrapText="1"/>
    </xf>
    <xf numFmtId="0" fontId="8" fillId="25" borderId="114" xfId="0" applyFont="1" applyFill="1" applyBorder="1" applyAlignment="1">
      <alignment horizontal="center" vertical="center" wrapText="1"/>
    </xf>
    <xf numFmtId="0" fontId="8" fillId="25" borderId="133" xfId="0" applyFont="1" applyFill="1" applyBorder="1" applyAlignment="1">
      <alignment horizontal="center" vertical="center" wrapText="1"/>
    </xf>
    <xf numFmtId="0" fontId="8" fillId="25" borderId="50" xfId="0" applyFont="1" applyFill="1" applyBorder="1" applyAlignment="1">
      <alignment horizontal="center" vertical="center" wrapText="1"/>
    </xf>
    <xf numFmtId="0" fontId="8" fillId="25" borderId="169" xfId="0" applyFont="1" applyFill="1" applyBorder="1" applyAlignment="1">
      <alignment horizontal="center" vertical="center" wrapText="1"/>
    </xf>
    <xf numFmtId="0" fontId="8" fillId="25" borderId="170" xfId="0" applyFont="1" applyFill="1" applyBorder="1" applyAlignment="1">
      <alignment horizontal="center" vertical="center" wrapText="1"/>
    </xf>
    <xf numFmtId="0" fontId="8" fillId="25" borderId="77" xfId="0" applyFont="1" applyFill="1" applyBorder="1" applyAlignment="1">
      <alignment horizontal="center" vertical="center" wrapText="1"/>
    </xf>
    <xf numFmtId="0" fontId="8" fillId="25" borderId="172" xfId="0" applyFont="1" applyFill="1" applyBorder="1" applyAlignment="1">
      <alignment horizontal="center" vertical="center" wrapText="1"/>
    </xf>
    <xf numFmtId="1" fontId="5" fillId="23" borderId="22" xfId="0" applyNumberFormat="1" applyFont="1" applyFill="1" applyBorder="1" applyAlignment="1">
      <alignment horizontal="center" vertical="center"/>
    </xf>
    <xf numFmtId="1" fontId="5" fillId="23" borderId="21" xfId="0" applyNumberFormat="1" applyFont="1" applyFill="1" applyBorder="1" applyAlignment="1">
      <alignment horizontal="center" vertical="center"/>
    </xf>
    <xf numFmtId="0" fontId="8" fillId="25" borderId="173" xfId="0" applyFont="1" applyFill="1" applyBorder="1" applyAlignment="1">
      <alignment horizontal="center" vertical="center"/>
    </xf>
    <xf numFmtId="0" fontId="8" fillId="25" borderId="88" xfId="0" applyFont="1" applyFill="1" applyBorder="1" applyAlignment="1">
      <alignment horizontal="center" vertical="center"/>
    </xf>
    <xf numFmtId="0" fontId="8" fillId="25" borderId="164" xfId="0" applyFont="1" applyFill="1" applyBorder="1" applyAlignment="1">
      <alignment horizontal="center" vertical="center"/>
    </xf>
    <xf numFmtId="0" fontId="8" fillId="25" borderId="165" xfId="0" applyFont="1" applyFill="1" applyBorder="1" applyAlignment="1">
      <alignment horizontal="center" vertical="center"/>
    </xf>
    <xf numFmtId="1" fontId="9" fillId="23" borderId="15" xfId="0" applyNumberFormat="1" applyFont="1" applyFill="1" applyBorder="1" applyAlignment="1">
      <alignment horizontal="center" vertical="center"/>
    </xf>
    <xf numFmtId="1" fontId="9" fillId="23" borderId="16" xfId="0" applyNumberFormat="1" applyFont="1" applyFill="1" applyBorder="1" applyAlignment="1">
      <alignment horizontal="center" vertical="center"/>
    </xf>
    <xf numFmtId="1" fontId="13" fillId="23" borderId="20" xfId="0" applyNumberFormat="1" applyFont="1" applyFill="1" applyBorder="1" applyAlignment="1">
      <alignment horizontal="center" vertical="center"/>
    </xf>
    <xf numFmtId="1" fontId="13" fillId="23" borderId="21" xfId="0" applyNumberFormat="1" applyFont="1" applyFill="1" applyBorder="1" applyAlignment="1">
      <alignment horizontal="center" vertical="center"/>
    </xf>
    <xf numFmtId="0" fontId="8" fillId="25" borderId="166" xfId="0" applyFont="1" applyFill="1" applyBorder="1" applyAlignment="1">
      <alignment horizontal="center" vertical="center"/>
    </xf>
    <xf numFmtId="0" fontId="8" fillId="25" borderId="168" xfId="0" applyFont="1" applyFill="1" applyBorder="1" applyAlignment="1">
      <alignment horizontal="center" vertical="center"/>
    </xf>
    <xf numFmtId="1" fontId="9" fillId="23" borderId="0" xfId="0" applyNumberFormat="1" applyFont="1" applyFill="1" applyBorder="1" applyAlignment="1">
      <alignment horizontal="center" vertical="center"/>
    </xf>
    <xf numFmtId="0" fontId="8" fillId="23" borderId="0" xfId="0" applyFont="1" applyFill="1" applyBorder="1" applyAlignment="1">
      <alignment horizontal="center" vertical="center"/>
    </xf>
    <xf numFmtId="1" fontId="13" fillId="23" borderId="22" xfId="0" applyNumberFormat="1" applyFont="1" applyFill="1" applyBorder="1" applyAlignment="1">
      <alignment horizontal="center" vertical="center"/>
    </xf>
    <xf numFmtId="0" fontId="8" fillId="25" borderId="167" xfId="0" applyFont="1" applyFill="1" applyBorder="1" applyAlignment="1">
      <alignment horizontal="center" vertical="center"/>
    </xf>
    <xf numFmtId="2" fontId="28" fillId="23" borderId="28" xfId="0" applyNumberFormat="1" applyFont="1" applyFill="1" applyBorder="1" applyAlignment="1">
      <alignment horizontal="center" vertical="center"/>
    </xf>
    <xf numFmtId="2" fontId="28" fillId="23" borderId="17" xfId="0" applyNumberFormat="1" applyFont="1" applyFill="1" applyBorder="1" applyAlignment="1">
      <alignment horizontal="center" vertical="center"/>
    </xf>
    <xf numFmtId="1" fontId="5" fillId="23" borderId="20" xfId="0" applyNumberFormat="1" applyFont="1" applyFill="1" applyBorder="1" applyAlignment="1">
      <alignment horizontal="center" vertical="center"/>
    </xf>
    <xf numFmtId="0" fontId="8" fillId="25" borderId="163" xfId="0" applyFont="1" applyFill="1" applyBorder="1" applyAlignment="1">
      <alignment horizontal="center" vertical="center"/>
    </xf>
    <xf numFmtId="0" fontId="8" fillId="25" borderId="41" xfId="0" applyFont="1" applyFill="1" applyBorder="1" applyAlignment="1">
      <alignment horizontal="center" vertical="center"/>
    </xf>
    <xf numFmtId="0" fontId="8" fillId="25" borderId="99" xfId="0" applyFont="1" applyFill="1" applyBorder="1" applyAlignment="1">
      <alignment horizontal="center" vertical="center"/>
    </xf>
    <xf numFmtId="0" fontId="8" fillId="25" borderId="100" xfId="0" applyFont="1" applyFill="1" applyBorder="1" applyAlignment="1">
      <alignment horizontal="center" vertical="center"/>
    </xf>
    <xf numFmtId="0" fontId="8" fillId="25" borderId="49" xfId="0" applyFont="1" applyFill="1" applyBorder="1" applyAlignment="1">
      <alignment horizontal="center" vertical="center" wrapText="1"/>
    </xf>
    <xf numFmtId="0" fontId="8" fillId="25" borderId="43" xfId="0" applyFont="1" applyFill="1" applyBorder="1" applyAlignment="1">
      <alignment horizontal="center" vertical="center"/>
    </xf>
    <xf numFmtId="0" fontId="8" fillId="25" borderId="38" xfId="0" applyFont="1" applyFill="1" applyBorder="1" applyAlignment="1">
      <alignment horizontal="center" vertical="center"/>
    </xf>
    <xf numFmtId="0" fontId="8" fillId="25" borderId="77" xfId="0" applyFont="1" applyFill="1" applyBorder="1" applyAlignment="1">
      <alignment horizontal="center" vertical="center"/>
    </xf>
    <xf numFmtId="0" fontId="8" fillId="25" borderId="174" xfId="0" applyFont="1" applyFill="1" applyBorder="1" applyAlignment="1">
      <alignment horizontal="center" vertical="center"/>
    </xf>
    <xf numFmtId="0" fontId="8" fillId="25" borderId="175" xfId="0" applyFont="1" applyFill="1" applyBorder="1" applyAlignment="1">
      <alignment horizontal="center" vertical="center"/>
    </xf>
    <xf numFmtId="0" fontId="8" fillId="25" borderId="176" xfId="0" applyFont="1" applyFill="1" applyBorder="1" applyAlignment="1">
      <alignment horizontal="center" vertical="center"/>
    </xf>
    <xf numFmtId="0" fontId="8" fillId="23" borderId="0" xfId="0" applyFont="1" applyFill="1" applyBorder="1" applyAlignment="1">
      <alignment horizontal="center" vertical="center" wrapText="1"/>
    </xf>
    <xf numFmtId="0" fontId="4" fillId="27" borderId="81" xfId="0" applyFont="1" applyFill="1" applyBorder="1" applyAlignment="1">
      <alignment horizontal="center" vertical="center"/>
    </xf>
    <xf numFmtId="0" fontId="4" fillId="27" borderId="42" xfId="0" applyFont="1" applyFill="1" applyBorder="1" applyAlignment="1">
      <alignment horizontal="center" vertical="center"/>
    </xf>
    <xf numFmtId="0" fontId="4" fillId="27" borderId="48" xfId="0" applyFont="1" applyFill="1" applyBorder="1" applyAlignment="1">
      <alignment horizontal="center" vertical="center"/>
    </xf>
    <xf numFmtId="0" fontId="92" fillId="25" borderId="76" xfId="0" applyFont="1" applyFill="1" applyBorder="1" applyAlignment="1">
      <alignment horizontal="center" vertical="center"/>
    </xf>
    <xf numFmtId="0" fontId="92" fillId="25" borderId="91" xfId="0" applyFont="1" applyFill="1" applyBorder="1" applyAlignment="1">
      <alignment horizontal="center" vertical="center"/>
    </xf>
    <xf numFmtId="0" fontId="8" fillId="25" borderId="76" xfId="0" applyFont="1" applyFill="1" applyBorder="1" applyAlignment="1">
      <alignment horizontal="center" vertical="center"/>
    </xf>
    <xf numFmtId="0" fontId="8" fillId="25" borderId="91" xfId="0" applyFont="1" applyFill="1" applyBorder="1" applyAlignment="1">
      <alignment horizontal="center" vertical="center"/>
    </xf>
    <xf numFmtId="0" fontId="14" fillId="25" borderId="43" xfId="0" applyFont="1" applyFill="1" applyBorder="1" applyAlignment="1">
      <alignment horizontal="center" vertical="center"/>
    </xf>
    <xf numFmtId="0" fontId="14" fillId="25" borderId="38" xfId="0" applyFont="1" applyFill="1" applyBorder="1" applyAlignment="1">
      <alignment horizontal="center" vertical="center"/>
    </xf>
    <xf numFmtId="0" fontId="14" fillId="25" borderId="77" xfId="0" applyFont="1" applyFill="1" applyBorder="1" applyAlignment="1">
      <alignment horizontal="center" vertical="center"/>
    </xf>
    <xf numFmtId="0" fontId="14" fillId="25" borderId="39" xfId="0" applyFont="1" applyFill="1" applyBorder="1" applyAlignment="1">
      <alignment horizontal="center" vertical="center"/>
    </xf>
    <xf numFmtId="0" fontId="14" fillId="25" borderId="0" xfId="0" applyFont="1" applyFill="1" applyBorder="1" applyAlignment="1">
      <alignment horizontal="center" vertical="center"/>
    </xf>
    <xf numFmtId="0" fontId="14" fillId="25" borderId="47" xfId="0" applyFont="1" applyFill="1" applyBorder="1" applyAlignment="1">
      <alignment horizontal="center" vertical="center"/>
    </xf>
    <xf numFmtId="0" fontId="32" fillId="25" borderId="76" xfId="0" applyFont="1" applyFill="1" applyBorder="1" applyAlignment="1">
      <alignment horizontal="center" vertical="center"/>
    </xf>
    <xf numFmtId="0" fontId="32" fillId="25" borderId="91" xfId="0" applyFont="1" applyFill="1" applyBorder="1" applyAlignment="1">
      <alignment horizontal="center" vertical="center"/>
    </xf>
    <xf numFmtId="0" fontId="8" fillId="25" borderId="49" xfId="0" applyFont="1" applyFill="1" applyBorder="1" applyAlignment="1">
      <alignment horizontal="center" vertical="center"/>
    </xf>
    <xf numFmtId="0" fontId="8" fillId="25" borderId="50" xfId="0" applyFont="1" applyFill="1" applyBorder="1" applyAlignment="1">
      <alignment horizontal="center" vertical="center"/>
    </xf>
    <xf numFmtId="2" fontId="28" fillId="23" borderId="29" xfId="0" applyNumberFormat="1" applyFont="1" applyFill="1" applyBorder="1" applyAlignment="1">
      <alignment horizontal="center" vertical="center"/>
    </xf>
    <xf numFmtId="0" fontId="8" fillId="25" borderId="161" xfId="0" applyFont="1" applyFill="1" applyBorder="1" applyAlignment="1">
      <alignment horizontal="center" vertical="center"/>
    </xf>
    <xf numFmtId="0" fontId="8" fillId="25" borderId="162" xfId="0" applyFont="1" applyFill="1" applyBorder="1" applyAlignment="1">
      <alignment horizontal="center" vertical="center"/>
    </xf>
    <xf numFmtId="0" fontId="8" fillId="25" borderId="90" xfId="0" applyFont="1" applyFill="1" applyBorder="1" applyAlignment="1">
      <alignment horizontal="center" vertical="center"/>
    </xf>
    <xf numFmtId="0" fontId="8" fillId="25" borderId="154" xfId="0" applyFont="1" applyFill="1" applyBorder="1" applyAlignment="1">
      <alignment horizontal="center" vertical="center"/>
    </xf>
    <xf numFmtId="0" fontId="8" fillId="25" borderId="22" xfId="0" applyFont="1" applyFill="1" applyBorder="1" applyAlignment="1">
      <alignment horizontal="center" vertical="center"/>
    </xf>
    <xf numFmtId="0" fontId="8" fillId="25" borderId="21" xfId="0" applyFont="1" applyFill="1" applyBorder="1" applyAlignment="1">
      <alignment horizontal="center" vertical="center"/>
    </xf>
    <xf numFmtId="0" fontId="8" fillId="25" borderId="171" xfId="0" applyFont="1" applyFill="1" applyBorder="1" applyAlignment="1">
      <alignment horizontal="center" vertical="center"/>
    </xf>
  </cellXfs>
  <cellStyles count="5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oldCenter" xfId="26"/>
    <cellStyle name="BoldLeft" xfId="27"/>
    <cellStyle name="BoldRight" xfId="28"/>
    <cellStyle name="Calculation" xfId="29"/>
    <cellStyle name="Center" xfId="30"/>
    <cellStyle name="Check Cell" xfId="31"/>
    <cellStyle name="Estilo 1" xfId="32"/>
    <cellStyle name="Euro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Hipervínculo" xfId="40" builtinId="8"/>
    <cellStyle name="Input" xfId="41"/>
    <cellStyle name="Left" xfId="42"/>
    <cellStyle name="Linked Cell" xfId="43"/>
    <cellStyle name="Millares 2" xfId="44"/>
    <cellStyle name="Normal" xfId="0" builtinId="0"/>
    <cellStyle name="Normal 2" xfId="45"/>
    <cellStyle name="Normal 3" xfId="46"/>
    <cellStyle name="Normal_Copia de Gráficas de Mortalidades actualizadas a diciembre 2011 y julio 2012" xfId="47"/>
    <cellStyle name="Note" xfId="48"/>
    <cellStyle name="Output" xfId="49"/>
    <cellStyle name="Title" xfId="50"/>
    <cellStyle name="Warning Text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1.3673655423883319E-2"/>
          <c:y val="3.4210526315789476E-2"/>
          <c:w val="0.96718322698268"/>
          <c:h val="0.87631578947368416"/>
        </c:manualLayout>
      </c:layout>
      <c:barChart>
        <c:barDir val="col"/>
        <c:grouping val="stacked"/>
        <c:ser>
          <c:idx val="0"/>
          <c:order val="0"/>
          <c:tx>
            <c:strRef>
              <c:f>'Rtos Gestantes'!$A$99</c:f>
              <c:strCache>
                <c:ptCount val="1"/>
                <c:pt idx="0">
                  <c:v>Total Nacidos Bogotá D.C. DANE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numRef>
              <c:f>'Rtos Gestantes'!$B$76:$P$76</c:f>
              <c:numCache>
                <c:formatCode>@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'Rtos Gestantes'!$B$99:$P$99</c:f>
              <c:numCache>
                <c:formatCode>0</c:formatCode>
                <c:ptCount val="15"/>
                <c:pt idx="0" formatCode="General">
                  <c:v>126067</c:v>
                </c:pt>
                <c:pt idx="1">
                  <c:v>122863</c:v>
                </c:pt>
                <c:pt idx="2">
                  <c:v>119352</c:v>
                </c:pt>
                <c:pt idx="3">
                  <c:v>115245</c:v>
                </c:pt>
                <c:pt idx="4">
                  <c:v>113901</c:v>
                </c:pt>
                <c:pt idx="5">
                  <c:v>113678</c:v>
                </c:pt>
                <c:pt idx="6">
                  <c:v>112478</c:v>
                </c:pt>
                <c:pt idx="7">
                  <c:v>113918</c:v>
                </c:pt>
                <c:pt idx="8">
                  <c:v>117228</c:v>
                </c:pt>
                <c:pt idx="9">
                  <c:v>117590</c:v>
                </c:pt>
                <c:pt idx="10">
                  <c:v>115799</c:v>
                </c:pt>
                <c:pt idx="11">
                  <c:v>110947</c:v>
                </c:pt>
                <c:pt idx="12">
                  <c:v>107007</c:v>
                </c:pt>
                <c:pt idx="13">
                  <c:v>105451</c:v>
                </c:pt>
                <c:pt idx="14">
                  <c:v>103244</c:v>
                </c:pt>
              </c:numCache>
            </c:numRef>
          </c:val>
        </c:ser>
        <c:ser>
          <c:idx val="1"/>
          <c:order val="1"/>
          <c:tx>
            <c:strRef>
              <c:f>'Rtos Gestantes'!$A$98</c:f>
              <c:strCache>
                <c:ptCount val="1"/>
                <c:pt idx="0">
                  <c:v>Total Nacidos Bogotá D.C. SDS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numRef>
              <c:f>'Rtos Gestantes'!$B$76:$P$76</c:f>
              <c:numCache>
                <c:formatCode>@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'Rtos Gestantes'!$B$98:$P$98</c:f>
              <c:numCache>
                <c:formatCode>@</c:formatCode>
                <c:ptCount val="15"/>
                <c:pt idx="0">
                  <c:v>126066</c:v>
                </c:pt>
                <c:pt idx="1">
                  <c:v>122863</c:v>
                </c:pt>
                <c:pt idx="2">
                  <c:v>119352</c:v>
                </c:pt>
                <c:pt idx="3">
                  <c:v>115275</c:v>
                </c:pt>
                <c:pt idx="4">
                  <c:v>113901</c:v>
                </c:pt>
                <c:pt idx="5">
                  <c:v>113678</c:v>
                </c:pt>
                <c:pt idx="6">
                  <c:v>112478</c:v>
                </c:pt>
                <c:pt idx="7">
                  <c:v>113918</c:v>
                </c:pt>
                <c:pt idx="8">
                  <c:v>117228</c:v>
                </c:pt>
                <c:pt idx="9">
                  <c:v>117563</c:v>
                </c:pt>
                <c:pt idx="10">
                  <c:v>115659</c:v>
                </c:pt>
                <c:pt idx="11">
                  <c:v>110032</c:v>
                </c:pt>
                <c:pt idx="12">
                  <c:v>106228</c:v>
                </c:pt>
                <c:pt idx="13">
                  <c:v>104623</c:v>
                </c:pt>
                <c:pt idx="14">
                  <c:v>102254</c:v>
                </c:pt>
              </c:numCache>
            </c:numRef>
          </c:val>
        </c:ser>
        <c:dLbls>
          <c:showVal val="1"/>
        </c:dLbls>
        <c:gapWidth val="95"/>
        <c:overlap val="100"/>
        <c:axId val="37191680"/>
        <c:axId val="37193216"/>
      </c:barChart>
      <c:catAx>
        <c:axId val="37191680"/>
        <c:scaling>
          <c:orientation val="minMax"/>
        </c:scaling>
        <c:axPos val="b"/>
        <c:numFmt formatCode="@" sourceLinked="1"/>
        <c:maj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7193216"/>
        <c:crosses val="autoZero"/>
        <c:auto val="1"/>
        <c:lblAlgn val="ctr"/>
        <c:lblOffset val="100"/>
      </c:catAx>
      <c:valAx>
        <c:axId val="37193216"/>
        <c:scaling>
          <c:orientation val="minMax"/>
        </c:scaling>
        <c:delete val="1"/>
        <c:axPos val="l"/>
        <c:numFmt formatCode="General" sourceLinked="1"/>
        <c:tickLblPos val="none"/>
        <c:crossAx val="37191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225159525979945"/>
          <c:y val="2.6315789473684209E-2"/>
          <c:w val="0.21604375569735643"/>
          <c:h val="0.12105263157894737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4252187226596766E-2"/>
          <c:y val="5.9863945578231367E-2"/>
          <c:w val="0.89318744531933458"/>
          <c:h val="0.82986855214526767"/>
        </c:manualLayout>
      </c:layout>
      <c:barChart>
        <c:barDir val="col"/>
        <c:grouping val="clustered"/>
        <c:ser>
          <c:idx val="0"/>
          <c:order val="0"/>
          <c:tx>
            <c:strRef>
              <c:f>'Rtos Gestantes'!$A$799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ysClr val="windowText" lastClr="000000"/>
              </a:solidFill>
            </a:ln>
          </c:spPr>
          <c:cat>
            <c:numRef>
              <c:f>'Rtos Gestantes'!$B$798:$N$798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'Rtos Gestantes'!$B$799:$N$799</c:f>
              <c:numCache>
                <c:formatCode>0</c:formatCode>
                <c:ptCount val="13"/>
                <c:pt idx="0" formatCode="General">
                  <c:v>114</c:v>
                </c:pt>
                <c:pt idx="1">
                  <c:v>92</c:v>
                </c:pt>
                <c:pt idx="2">
                  <c:v>74</c:v>
                </c:pt>
                <c:pt idx="3">
                  <c:v>67</c:v>
                </c:pt>
                <c:pt idx="4">
                  <c:v>73</c:v>
                </c:pt>
                <c:pt idx="5">
                  <c:v>67</c:v>
                </c:pt>
                <c:pt idx="6">
                  <c:v>62</c:v>
                </c:pt>
                <c:pt idx="7">
                  <c:v>57</c:v>
                </c:pt>
                <c:pt idx="8">
                  <c:v>47</c:v>
                </c:pt>
                <c:pt idx="9">
                  <c:v>62</c:v>
                </c:pt>
                <c:pt idx="10">
                  <c:v>44</c:v>
                </c:pt>
                <c:pt idx="11">
                  <c:v>48</c:v>
                </c:pt>
                <c:pt idx="12">
                  <c:v>46</c:v>
                </c:pt>
              </c:numCache>
            </c:numRef>
          </c:val>
        </c:ser>
        <c:axId val="37443456"/>
        <c:axId val="37453824"/>
      </c:barChart>
      <c:lineChart>
        <c:grouping val="standard"/>
        <c:ser>
          <c:idx val="1"/>
          <c:order val="1"/>
          <c:tx>
            <c:strRef>
              <c:f>'Rtos Gestantes'!$A$800</c:f>
              <c:strCache>
                <c:ptCount val="1"/>
                <c:pt idx="0">
                  <c:v>Razón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'Rtos Gestantes'!$B$798:$N$798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'Rtos Gestantes'!$B$800:$N$800</c:f>
              <c:numCache>
                <c:formatCode>0.0</c:formatCode>
                <c:ptCount val="13"/>
                <c:pt idx="0">
                  <c:v>92.786274142744347</c:v>
                </c:pt>
                <c:pt idx="1">
                  <c:v>77.082914404450705</c:v>
                </c:pt>
                <c:pt idx="2">
                  <c:v>64.211028678033756</c:v>
                </c:pt>
                <c:pt idx="3">
                  <c:v>58.823012967401517</c:v>
                </c:pt>
                <c:pt idx="4">
                  <c:v>64.216471084994453</c:v>
                </c:pt>
                <c:pt idx="5">
                  <c:v>59.567204253276195</c:v>
                </c:pt>
                <c:pt idx="6">
                  <c:v>54.4251128004354</c:v>
                </c:pt>
                <c:pt idx="7">
                  <c:v>48.623195823523389</c:v>
                </c:pt>
                <c:pt idx="8">
                  <c:v>39.969385151798626</c:v>
                </c:pt>
                <c:pt idx="9">
                  <c:v>53.541049577284774</c:v>
                </c:pt>
                <c:pt idx="10">
                  <c:v>39.658575716333019</c:v>
                </c:pt>
                <c:pt idx="11">
                  <c:v>44.856878521965854</c:v>
                </c:pt>
                <c:pt idx="12">
                  <c:v>43.622156262150192</c:v>
                </c:pt>
              </c:numCache>
            </c:numRef>
          </c:val>
        </c:ser>
        <c:ser>
          <c:idx val="2"/>
          <c:order val="2"/>
          <c:tx>
            <c:strRef>
              <c:f>'Rtos Gestantes'!$A$801</c:f>
              <c:strCache>
                <c:ptCount val="1"/>
                <c:pt idx="0">
                  <c:v>Meta ODM</c:v>
                </c:pt>
              </c:strCache>
            </c:strRef>
          </c:tx>
          <c:spPr>
            <a:ln>
              <a:solidFill>
                <a:srgbClr val="00FFFF"/>
              </a:solidFill>
            </a:ln>
          </c:spPr>
          <c:marker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cat>
            <c:numRef>
              <c:f>'Rtos Gestantes'!$B$798:$N$798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'Rtos Gestantes'!$B$801:$N$801</c:f>
              <c:numCache>
                <c:formatCode>0.0</c:formatCode>
                <c:ptCount val="13"/>
                <c:pt idx="0" formatCode="General">
                  <c:v>38.1</c:v>
                </c:pt>
                <c:pt idx="1">
                  <c:v>38.1</c:v>
                </c:pt>
                <c:pt idx="2">
                  <c:v>38.1</c:v>
                </c:pt>
                <c:pt idx="3">
                  <c:v>38.1</c:v>
                </c:pt>
                <c:pt idx="4">
                  <c:v>38.1</c:v>
                </c:pt>
                <c:pt idx="5">
                  <c:v>38.1</c:v>
                </c:pt>
                <c:pt idx="6">
                  <c:v>38.1</c:v>
                </c:pt>
                <c:pt idx="7">
                  <c:v>38.1</c:v>
                </c:pt>
                <c:pt idx="8">
                  <c:v>38.1</c:v>
                </c:pt>
                <c:pt idx="9">
                  <c:v>38.1</c:v>
                </c:pt>
                <c:pt idx="10">
                  <c:v>38.1</c:v>
                </c:pt>
                <c:pt idx="11">
                  <c:v>38.1</c:v>
                </c:pt>
                <c:pt idx="12">
                  <c:v>38.1</c:v>
                </c:pt>
              </c:numCache>
            </c:numRef>
          </c:val>
        </c:ser>
        <c:marker val="1"/>
        <c:axId val="37443456"/>
        <c:axId val="37453824"/>
      </c:lineChart>
      <c:catAx>
        <c:axId val="37443456"/>
        <c:scaling>
          <c:orientation val="minMax"/>
        </c:scaling>
        <c:axPos val="b"/>
        <c:numFmt formatCode="General" sourceLinked="1"/>
        <c:tickLblPos val="nextTo"/>
        <c:crossAx val="37453824"/>
        <c:crosses val="autoZero"/>
        <c:auto val="1"/>
        <c:lblAlgn val="ctr"/>
        <c:lblOffset val="100"/>
      </c:catAx>
      <c:valAx>
        <c:axId val="37453824"/>
        <c:scaling>
          <c:orientation val="minMax"/>
        </c:scaling>
        <c:axPos val="l"/>
        <c:majorGridlines/>
        <c:numFmt formatCode="General" sourceLinked="1"/>
        <c:tickLblPos val="nextTo"/>
        <c:crossAx val="37443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928759133524101"/>
          <c:y val="6.8421228467384007E-2"/>
          <c:w val="8.9613079181656133E-2"/>
          <c:h val="0.25263222818726405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1435488502868424E-2"/>
          <c:y val="5.1400554097404488E-2"/>
          <c:w val="0.91199895814549936"/>
          <c:h val="0.80939853570935216"/>
        </c:manualLayout>
      </c:layout>
      <c:barChart>
        <c:barDir val="col"/>
        <c:grouping val="clustered"/>
        <c:ser>
          <c:idx val="0"/>
          <c:order val="0"/>
          <c:tx>
            <c:strRef>
              <c:f>'Rtos Gestantes'!$X$76</c:f>
              <c:strCache>
                <c:ptCount val="1"/>
                <c:pt idx="0">
                  <c:v>Nº de nacimientos  </c:v>
                </c:pt>
              </c:strCache>
            </c:strRef>
          </c:tx>
          <c:spPr>
            <a:solidFill>
              <a:srgbClr val="0000CC"/>
            </a:solidFill>
          </c:spPr>
          <c:cat>
            <c:strRef>
              <c:f>'Rtos Gestantes'!$W$77:$W$96</c:f>
              <c:strCache>
                <c:ptCount val="20"/>
                <c:pt idx="0">
                  <c:v>Kennedy</c:v>
                </c:pt>
                <c:pt idx="1">
                  <c:v>Suba</c:v>
                </c:pt>
                <c:pt idx="2">
                  <c:v>Bosa</c:v>
                </c:pt>
                <c:pt idx="3">
                  <c:v>Ciudad Bolivar</c:v>
                </c:pt>
                <c:pt idx="4">
                  <c:v>Engativá</c:v>
                </c:pt>
                <c:pt idx="5">
                  <c:v>San Cristobal</c:v>
                </c:pt>
                <c:pt idx="6">
                  <c:v>Usaquén</c:v>
                </c:pt>
                <c:pt idx="7">
                  <c:v>Rafael Uribe</c:v>
                </c:pt>
                <c:pt idx="8">
                  <c:v>Usme</c:v>
                </c:pt>
                <c:pt idx="9">
                  <c:v>Fontibón</c:v>
                </c:pt>
                <c:pt idx="10">
                  <c:v>Puente Aranda</c:v>
                </c:pt>
                <c:pt idx="11">
                  <c:v>Tunjuelito</c:v>
                </c:pt>
                <c:pt idx="12">
                  <c:v>Chapinero</c:v>
                </c:pt>
                <c:pt idx="13">
                  <c:v>Santafe</c:v>
                </c:pt>
                <c:pt idx="14">
                  <c:v>Barrios Unidos</c:v>
                </c:pt>
                <c:pt idx="15">
                  <c:v>Teusaquillo</c:v>
                </c:pt>
                <c:pt idx="16">
                  <c:v>Mártires</c:v>
                </c:pt>
                <c:pt idx="17">
                  <c:v>Antonio Nariño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Gestantes'!$X$77:$X$96</c:f>
              <c:numCache>
                <c:formatCode>#,##0</c:formatCode>
                <c:ptCount val="20"/>
                <c:pt idx="0">
                  <c:v>15180</c:v>
                </c:pt>
                <c:pt idx="1">
                  <c:v>14473</c:v>
                </c:pt>
                <c:pt idx="2">
                  <c:v>10146</c:v>
                </c:pt>
                <c:pt idx="3">
                  <c:v>9993</c:v>
                </c:pt>
                <c:pt idx="4">
                  <c:v>9369</c:v>
                </c:pt>
                <c:pt idx="5">
                  <c:v>6026</c:v>
                </c:pt>
                <c:pt idx="6">
                  <c:v>5898</c:v>
                </c:pt>
                <c:pt idx="7">
                  <c:v>5784</c:v>
                </c:pt>
                <c:pt idx="8">
                  <c:v>5555</c:v>
                </c:pt>
                <c:pt idx="9">
                  <c:v>4354</c:v>
                </c:pt>
                <c:pt idx="10">
                  <c:v>3042</c:v>
                </c:pt>
                <c:pt idx="11">
                  <c:v>2943</c:v>
                </c:pt>
                <c:pt idx="12">
                  <c:v>1922</c:v>
                </c:pt>
                <c:pt idx="13">
                  <c:v>1613</c:v>
                </c:pt>
                <c:pt idx="14">
                  <c:v>1662</c:v>
                </c:pt>
                <c:pt idx="15">
                  <c:v>1287</c:v>
                </c:pt>
                <c:pt idx="16">
                  <c:v>1207</c:v>
                </c:pt>
                <c:pt idx="17">
                  <c:v>1305</c:v>
                </c:pt>
                <c:pt idx="18">
                  <c:v>337</c:v>
                </c:pt>
                <c:pt idx="19">
                  <c:v>37</c:v>
                </c:pt>
              </c:numCache>
            </c:numRef>
          </c:val>
        </c:ser>
        <c:gapWidth val="82"/>
        <c:axId val="37490688"/>
        <c:axId val="37492608"/>
      </c:barChart>
      <c:lineChart>
        <c:grouping val="standard"/>
        <c:ser>
          <c:idx val="2"/>
          <c:order val="1"/>
          <c:tx>
            <c:strRef>
              <c:f>'Rtos Gestantes'!$Z$76</c:f>
              <c:strCache>
                <c:ptCount val="1"/>
                <c:pt idx="0">
                  <c:v>Promedio 13 años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</c:spPr>
          </c:marker>
          <c:cat>
            <c:strRef>
              <c:f>'Rtos Gestantes'!$W$77:$W$96</c:f>
              <c:strCache>
                <c:ptCount val="20"/>
                <c:pt idx="0">
                  <c:v>Kennedy</c:v>
                </c:pt>
                <c:pt idx="1">
                  <c:v>Suba</c:v>
                </c:pt>
                <c:pt idx="2">
                  <c:v>Bosa</c:v>
                </c:pt>
                <c:pt idx="3">
                  <c:v>Ciudad Bolivar</c:v>
                </c:pt>
                <c:pt idx="4">
                  <c:v>Engativá</c:v>
                </c:pt>
                <c:pt idx="5">
                  <c:v>San Cristobal</c:v>
                </c:pt>
                <c:pt idx="6">
                  <c:v>Usaquén</c:v>
                </c:pt>
                <c:pt idx="7">
                  <c:v>Rafael Uribe</c:v>
                </c:pt>
                <c:pt idx="8">
                  <c:v>Usme</c:v>
                </c:pt>
                <c:pt idx="9">
                  <c:v>Fontibón</c:v>
                </c:pt>
                <c:pt idx="10">
                  <c:v>Puente Aranda</c:v>
                </c:pt>
                <c:pt idx="11">
                  <c:v>Tunjuelito</c:v>
                </c:pt>
                <c:pt idx="12">
                  <c:v>Chapinero</c:v>
                </c:pt>
                <c:pt idx="13">
                  <c:v>Santafe</c:v>
                </c:pt>
                <c:pt idx="14">
                  <c:v>Barrios Unidos</c:v>
                </c:pt>
                <c:pt idx="15">
                  <c:v>Teusaquillo</c:v>
                </c:pt>
                <c:pt idx="16">
                  <c:v>Mártires</c:v>
                </c:pt>
                <c:pt idx="17">
                  <c:v>Antonio Nariño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Gestantes'!$Z$77:$Z$96</c:f>
              <c:numCache>
                <c:formatCode>0</c:formatCode>
                <c:ptCount val="20"/>
                <c:pt idx="0">
                  <c:v>14632.466666666667</c:v>
                </c:pt>
                <c:pt idx="1">
                  <c:v>14619</c:v>
                </c:pt>
                <c:pt idx="2">
                  <c:v>9957.8666666666668</c:v>
                </c:pt>
                <c:pt idx="3">
                  <c:v>11007.333333333334</c:v>
                </c:pt>
                <c:pt idx="4">
                  <c:v>11724.4</c:v>
                </c:pt>
                <c:pt idx="5">
                  <c:v>7764.4</c:v>
                </c:pt>
                <c:pt idx="6">
                  <c:v>6103.8666666666668</c:v>
                </c:pt>
                <c:pt idx="7">
                  <c:v>6629.6</c:v>
                </c:pt>
                <c:pt idx="8">
                  <c:v>6217</c:v>
                </c:pt>
                <c:pt idx="9">
                  <c:v>4926</c:v>
                </c:pt>
                <c:pt idx="10">
                  <c:v>3775.5333333333333</c:v>
                </c:pt>
                <c:pt idx="11">
                  <c:v>3793.0666666666666</c:v>
                </c:pt>
                <c:pt idx="12">
                  <c:v>1916.2</c:v>
                </c:pt>
                <c:pt idx="13">
                  <c:v>2211.0666666666666</c:v>
                </c:pt>
                <c:pt idx="14">
                  <c:v>1833.6666666666667</c:v>
                </c:pt>
                <c:pt idx="15">
                  <c:v>1429.6</c:v>
                </c:pt>
                <c:pt idx="16">
                  <c:v>1463.3333333333333</c:v>
                </c:pt>
                <c:pt idx="17">
                  <c:v>1257.6666666666667</c:v>
                </c:pt>
                <c:pt idx="18">
                  <c:v>331.4</c:v>
                </c:pt>
                <c:pt idx="19">
                  <c:v>55.533333333333331</c:v>
                </c:pt>
              </c:numCache>
            </c:numRef>
          </c:val>
        </c:ser>
        <c:marker val="1"/>
        <c:axId val="37490688"/>
        <c:axId val="37492608"/>
      </c:lineChart>
      <c:catAx>
        <c:axId val="3749068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550"/>
            </a:pPr>
            <a:endParaRPr lang="en-US"/>
          </a:p>
        </c:txPr>
        <c:crossAx val="37492608"/>
        <c:crosses val="autoZero"/>
        <c:auto val="1"/>
        <c:lblAlgn val="ctr"/>
        <c:lblOffset val="100"/>
      </c:catAx>
      <c:valAx>
        <c:axId val="37492608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numFmt formatCode="#,##0" sourceLinked="1"/>
        <c:tickLblPos val="nextTo"/>
        <c:crossAx val="37490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8543435410606"/>
          <c:y val="0.22105263157894736"/>
          <c:w val="0.20873138051789822"/>
          <c:h val="0.10526315789473684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31555624035642438"/>
          <c:y val="0.11353735999198279"/>
          <c:w val="0.40000086805743934"/>
          <c:h val="0.78602787686757314"/>
        </c:manualLayout>
      </c:layout>
      <c:pieChart>
        <c:varyColors val="1"/>
        <c:ser>
          <c:idx val="0"/>
          <c:order val="0"/>
          <c:tx>
            <c:strRef>
              <c:f>'Rtos Gestantes'!$G$363</c:f>
              <c:strCache>
                <c:ptCount val="1"/>
                <c:pt idx="0">
                  <c:v>2013</c:v>
                </c:pt>
              </c:strCache>
            </c:strRef>
          </c:tx>
          <c:dPt>
            <c:idx val="0"/>
            <c:spPr>
              <a:solidFill>
                <a:schemeClr val="accent6"/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3"/>
            <c:spPr>
              <a:solidFill>
                <a:schemeClr val="accent6">
                  <a:lumMod val="60000"/>
                </a:schemeClr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4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n-US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</c:dLbls>
          <c:cat>
            <c:strRef>
              <c:f>'Rtos Gestantes'!$A$364:$A$368</c:f>
              <c:strCache>
                <c:ptCount val="5"/>
                <c:pt idx="0">
                  <c:v>Contributivo</c:v>
                </c:pt>
                <c:pt idx="1">
                  <c:v>Subsidiado</c:v>
                </c:pt>
                <c:pt idx="2">
                  <c:v>Excepción</c:v>
                </c:pt>
                <c:pt idx="3">
                  <c:v>Especial</c:v>
                </c:pt>
                <c:pt idx="4">
                  <c:v>No reportado</c:v>
                </c:pt>
              </c:strCache>
            </c:strRef>
          </c:cat>
          <c:val>
            <c:numRef>
              <c:f>'Rtos Gestantes'!$G$364:$G$368</c:f>
              <c:numCache>
                <c:formatCode>0</c:formatCode>
                <c:ptCount val="5"/>
                <c:pt idx="0" formatCode="General">
                  <c:v>68707</c:v>
                </c:pt>
                <c:pt idx="1">
                  <c:v>21386</c:v>
                </c:pt>
                <c:pt idx="2" formatCode="General">
                  <c:v>3110</c:v>
                </c:pt>
                <c:pt idx="3">
                  <c:v>34</c:v>
                </c:pt>
                <c:pt idx="4" formatCode="General">
                  <c:v>9017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2166624052261355E-2"/>
          <c:y val="1.405912802566346E-2"/>
          <c:w val="0.93888888888888944"/>
          <c:h val="0.91408136482939628"/>
        </c:manualLayout>
      </c:layout>
      <c:barChart>
        <c:barDir val="col"/>
        <c:grouping val="stacked"/>
        <c:ser>
          <c:idx val="0"/>
          <c:order val="0"/>
          <c:tx>
            <c:strRef>
              <c:f>'Rtos Gestantes'!$A$417</c:f>
              <c:strCache>
                <c:ptCount val="1"/>
                <c:pt idx="0">
                  <c:v>2 - Entre 4 y 10 consultas</c:v>
                </c:pt>
              </c:strCache>
            </c:strRef>
          </c:tx>
          <c:spPr>
            <a:solidFill>
              <a:srgbClr val="FF3300"/>
            </a:solidFill>
          </c:spPr>
          <c:dLbls>
            <c:dLbl>
              <c:idx val="0"/>
              <c:layout>
                <c:manualLayout>
                  <c:x val="-0.14707303032307001"/>
                  <c:y val="0.21299868766404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Val val="1"/>
            </c:dLbl>
            <c:dLbl>
              <c:idx val="1"/>
              <c:layout>
                <c:manualLayout>
                  <c:x val="0.14513785887145084"/>
                  <c:y val="0.21950896762904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Val val="1"/>
            </c:dLbl>
            <c:spPr>
              <a:noFill/>
              <a:ln w="25400">
                <a:noFill/>
              </a:ln>
            </c:spPr>
            <c:dLblPos val="inBase"/>
            <c:showVal val="1"/>
          </c:dLbls>
          <c:cat>
            <c:strRef>
              <c:f>('Rtos Gestantes'!$C$416,'Rtos Gestantes'!$K$416)</c:f>
              <c:strCache>
                <c:ptCount val="2"/>
                <c:pt idx="0">
                  <c:v>2005</c:v>
                </c:pt>
                <c:pt idx="1">
                  <c:v>2012</c:v>
                </c:pt>
              </c:strCache>
            </c:strRef>
          </c:cat>
          <c:val>
            <c:numRef>
              <c:f>('Rtos Gestantes'!$C$417,'Rtos Gestantes'!$K$417)</c:f>
              <c:numCache>
                <c:formatCode>0.00</c:formatCode>
                <c:ptCount val="2"/>
                <c:pt idx="0">
                  <c:v>81.569729191486346</c:v>
                </c:pt>
                <c:pt idx="1">
                  <c:v>80.847976785426411</c:v>
                </c:pt>
              </c:numCache>
            </c:numRef>
          </c:val>
        </c:ser>
        <c:ser>
          <c:idx val="1"/>
          <c:order val="1"/>
          <c:tx>
            <c:strRef>
              <c:f>'Rtos Gestantes'!$A$418</c:f>
              <c:strCache>
                <c:ptCount val="1"/>
                <c:pt idx="0">
                  <c:v>1 - Entre 1 y 3 consultas</c:v>
                </c:pt>
              </c:strCache>
            </c:strRef>
          </c:tx>
          <c:spPr>
            <a:solidFill>
              <a:srgbClr val="FFC000"/>
            </a:solidFill>
          </c:spPr>
          <c:dLbls>
            <c:dLbl>
              <c:idx val="0"/>
              <c:layout>
                <c:manualLayout>
                  <c:x val="-0.15094337322630894"/>
                  <c:y val="9.2592592592592778E-3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0.14320268741983141"/>
                  <c:y val="9.2592592592592778E-3"/>
                </c:manualLayout>
              </c:layout>
              <c:dLblPos val="ct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Val val="1"/>
          </c:dLbls>
          <c:cat>
            <c:strRef>
              <c:f>('Rtos Gestantes'!$C$416,'Rtos Gestantes'!$K$416)</c:f>
              <c:strCache>
                <c:ptCount val="2"/>
                <c:pt idx="0">
                  <c:v>2005</c:v>
                </c:pt>
                <c:pt idx="1">
                  <c:v>2012</c:v>
                </c:pt>
              </c:strCache>
            </c:strRef>
          </c:cat>
          <c:val>
            <c:numRef>
              <c:f>('Rtos Gestantes'!$C$418,'Rtos Gestantes'!$K$418)</c:f>
              <c:numCache>
                <c:formatCode>0.00</c:formatCode>
                <c:ptCount val="2"/>
                <c:pt idx="0">
                  <c:v>10.377140418570743</c:v>
                </c:pt>
                <c:pt idx="1">
                  <c:v>10.026457786080739</c:v>
                </c:pt>
              </c:numCache>
            </c:numRef>
          </c:val>
        </c:ser>
        <c:ser>
          <c:idx val="2"/>
          <c:order val="2"/>
          <c:tx>
            <c:strRef>
              <c:f>'Rtos Gestantes'!$A$419</c:f>
              <c:strCache>
                <c:ptCount val="1"/>
                <c:pt idx="0">
                  <c:v>3 - Más de 10 consultas</c:v>
                </c:pt>
              </c:strCache>
            </c:strRef>
          </c:tx>
          <c:spPr>
            <a:solidFill>
              <a:srgbClr val="FFFF00"/>
            </a:solidFill>
          </c:spPr>
          <c:dLbls>
            <c:dLbl>
              <c:idx val="0"/>
              <c:layout>
                <c:manualLayout>
                  <c:x val="-0.1490082017746894"/>
                  <c:y val="1.3888888888888907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0.13739717306497334"/>
                  <c:y val="1.3888888888888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Val val="1"/>
          </c:dLbls>
          <c:cat>
            <c:strRef>
              <c:f>('Rtos Gestantes'!$C$416,'Rtos Gestantes'!$K$416)</c:f>
              <c:strCache>
                <c:ptCount val="2"/>
                <c:pt idx="0">
                  <c:v>2005</c:v>
                </c:pt>
                <c:pt idx="1">
                  <c:v>2012</c:v>
                </c:pt>
              </c:strCache>
            </c:strRef>
          </c:cat>
          <c:val>
            <c:numRef>
              <c:f>('Rtos Gestantes'!$C$419,'Rtos Gestantes'!$K$419)</c:f>
              <c:numCache>
                <c:formatCode>0.00</c:formatCode>
                <c:ptCount val="2"/>
                <c:pt idx="0">
                  <c:v>3.1268336919219757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'Rtos Gestantes'!$A$420</c:f>
              <c:strCache>
                <c:ptCount val="1"/>
                <c:pt idx="0">
                  <c:v>0 - 0 consultas prenatales</c:v>
                </c:pt>
              </c:strCache>
            </c:strRef>
          </c:tx>
          <c:spPr>
            <a:solidFill>
              <a:srgbClr val="92D050"/>
            </a:solidFill>
          </c:spPr>
          <c:dLbls>
            <c:dLbl>
              <c:idx val="0"/>
              <c:layout>
                <c:manualLayout>
                  <c:x val="-0.1490082017746894"/>
                  <c:y val="4.6296296296296337E-3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0.13739713325723574"/>
                  <c:y val="-1.2592359288422285E-2"/>
                </c:manualLayout>
              </c:layout>
              <c:dLblPos val="ct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Val val="1"/>
          </c:dLbls>
          <c:cat>
            <c:strRef>
              <c:f>('Rtos Gestantes'!$C$416,'Rtos Gestantes'!$K$416)</c:f>
              <c:strCache>
                <c:ptCount val="2"/>
                <c:pt idx="0">
                  <c:v>2005</c:v>
                </c:pt>
                <c:pt idx="1">
                  <c:v>2012</c:v>
                </c:pt>
              </c:strCache>
            </c:strRef>
          </c:cat>
          <c:val>
            <c:numRef>
              <c:f>('Rtos Gestantes'!$C$420,'Rtos Gestantes'!$K$420)</c:f>
              <c:numCache>
                <c:formatCode>0.00</c:formatCode>
                <c:ptCount val="2"/>
                <c:pt idx="0">
                  <c:v>2.4458116253845197</c:v>
                </c:pt>
                <c:pt idx="1">
                  <c:v>2.8221638486121514</c:v>
                </c:pt>
              </c:numCache>
            </c:numRef>
          </c:val>
        </c:ser>
        <c:ser>
          <c:idx val="4"/>
          <c:order val="4"/>
          <c:tx>
            <c:strRef>
              <c:f>'Rtos Gestantes'!$A$421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rgbClr val="00B050"/>
            </a:solidFill>
          </c:spPr>
          <c:dLbls>
            <c:dLbl>
              <c:idx val="0"/>
              <c:layout>
                <c:manualLayout>
                  <c:x val="-0.1490082017746894"/>
                  <c:y val="-1.8518518518518514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0.13933234451659288"/>
                  <c:y val="-3.2407407407407468E-2"/>
                </c:manualLayout>
              </c:layout>
              <c:dLblPos val="ct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Val val="1"/>
          </c:dLbls>
          <c:cat>
            <c:strRef>
              <c:f>('Rtos Gestantes'!$C$416,'Rtos Gestantes'!$K$416)</c:f>
              <c:strCache>
                <c:ptCount val="2"/>
                <c:pt idx="0">
                  <c:v>2005</c:v>
                </c:pt>
                <c:pt idx="1">
                  <c:v>2012</c:v>
                </c:pt>
              </c:strCache>
            </c:strRef>
          </c:cat>
          <c:val>
            <c:numRef>
              <c:f>('Rtos Gestantes'!$C$421,'Rtos Gestantes'!$K$421)</c:f>
              <c:numCache>
                <c:formatCode>0.00</c:formatCode>
                <c:ptCount val="2"/>
                <c:pt idx="0">
                  <c:v>2.4804850726364269</c:v>
                </c:pt>
                <c:pt idx="1">
                  <c:v>6.3034015798807035</c:v>
                </c:pt>
              </c:numCache>
            </c:numRef>
          </c:val>
        </c:ser>
        <c:dLbls>
          <c:showVal val="1"/>
        </c:dLbls>
        <c:gapWidth val="95"/>
        <c:overlap val="100"/>
        <c:axId val="52422528"/>
        <c:axId val="52424064"/>
      </c:barChart>
      <c:catAx>
        <c:axId val="52422528"/>
        <c:scaling>
          <c:orientation val="minMax"/>
        </c:scaling>
        <c:axPos val="b"/>
        <c:numFmt formatCode="@" sourceLinked="1"/>
        <c:majorTickMark val="none"/>
        <c:tickLblPos val="nextTo"/>
        <c:crossAx val="52424064"/>
        <c:crosses val="autoZero"/>
        <c:auto val="1"/>
        <c:lblAlgn val="ctr"/>
        <c:lblOffset val="100"/>
      </c:catAx>
      <c:valAx>
        <c:axId val="52424064"/>
        <c:scaling>
          <c:orientation val="minMax"/>
        </c:scaling>
        <c:delete val="1"/>
        <c:axPos val="l"/>
        <c:numFmt formatCode="0.00" sourceLinked="1"/>
        <c:tickLblPos val="none"/>
        <c:crossAx val="52422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92162501694088"/>
          <c:y val="0.17479744187246679"/>
          <c:w val="0.25000024029612172"/>
          <c:h val="0.22764318011297999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8486484731117739E-2"/>
          <c:y val="5.8902275769745702E-2"/>
          <c:w val="0.9151943961912623"/>
          <c:h val="0.78452325459317684"/>
        </c:manualLayout>
      </c:layout>
      <c:barChart>
        <c:barDir val="col"/>
        <c:grouping val="stacked"/>
        <c:ser>
          <c:idx val="0"/>
          <c:order val="0"/>
          <c:tx>
            <c:strRef>
              <c:f>'Rtos &gt;1 año'!$U$49</c:f>
              <c:strCache>
                <c:ptCount val="1"/>
                <c:pt idx="0">
                  <c:v>&gt; 1 año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solidFill>
                <a:sysClr val="windowText" lastClr="000000"/>
              </a:solidFill>
            </a:ln>
          </c:spPr>
          <c:cat>
            <c:strRef>
              <c:f>'Rtos &gt;1 año'!$T$50:$T$69</c:f>
              <c:strCache>
                <c:ptCount val="20"/>
                <c:pt idx="0">
                  <c:v>Kennedy</c:v>
                </c:pt>
                <c:pt idx="1">
                  <c:v>Suba</c:v>
                </c:pt>
                <c:pt idx="2">
                  <c:v>Ciudad Bolivar</c:v>
                </c:pt>
                <c:pt idx="3">
                  <c:v>Engativá</c:v>
                </c:pt>
                <c:pt idx="4">
                  <c:v>Bosa</c:v>
                </c:pt>
                <c:pt idx="5">
                  <c:v>Usme</c:v>
                </c:pt>
                <c:pt idx="6">
                  <c:v>San Cristobal</c:v>
                </c:pt>
                <c:pt idx="7">
                  <c:v>Rafael Uribe</c:v>
                </c:pt>
                <c:pt idx="8">
                  <c:v>Usaquen</c:v>
                </c:pt>
                <c:pt idx="9">
                  <c:v>Fontibón</c:v>
                </c:pt>
                <c:pt idx="10">
                  <c:v>Puente Aranda</c:v>
                </c:pt>
                <c:pt idx="11">
                  <c:v>Tunjuelito</c:v>
                </c:pt>
                <c:pt idx="12">
                  <c:v>Barrios Unidos</c:v>
                </c:pt>
                <c:pt idx="13">
                  <c:v>Santafe</c:v>
                </c:pt>
                <c:pt idx="14">
                  <c:v>Antonio Nariño</c:v>
                </c:pt>
                <c:pt idx="15">
                  <c:v>Mártires</c:v>
                </c:pt>
                <c:pt idx="16">
                  <c:v>Chapinero</c:v>
                </c:pt>
                <c:pt idx="17">
                  <c:v>Teusaquillo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&gt;1 año'!$U$50:$U$69</c:f>
              <c:numCache>
                <c:formatCode>#,##0</c:formatCode>
                <c:ptCount val="20"/>
                <c:pt idx="0">
                  <c:v>17583</c:v>
                </c:pt>
                <c:pt idx="1">
                  <c:v>16732</c:v>
                </c:pt>
                <c:pt idx="2">
                  <c:v>13603</c:v>
                </c:pt>
                <c:pt idx="3">
                  <c:v>11898</c:v>
                </c:pt>
                <c:pt idx="4">
                  <c:v>11438</c:v>
                </c:pt>
                <c:pt idx="5">
                  <c:v>8246</c:v>
                </c:pt>
                <c:pt idx="6">
                  <c:v>7256</c:v>
                </c:pt>
                <c:pt idx="7">
                  <c:v>6263</c:v>
                </c:pt>
                <c:pt idx="8">
                  <c:v>5742</c:v>
                </c:pt>
                <c:pt idx="9">
                  <c:v>5292</c:v>
                </c:pt>
                <c:pt idx="10">
                  <c:v>3368</c:v>
                </c:pt>
                <c:pt idx="11">
                  <c:v>3147</c:v>
                </c:pt>
                <c:pt idx="12">
                  <c:v>2491</c:v>
                </c:pt>
                <c:pt idx="13">
                  <c:v>1779</c:v>
                </c:pt>
                <c:pt idx="14">
                  <c:v>1732</c:v>
                </c:pt>
                <c:pt idx="15">
                  <c:v>1411</c:v>
                </c:pt>
                <c:pt idx="16">
                  <c:v>1250</c:v>
                </c:pt>
                <c:pt idx="17">
                  <c:v>1223</c:v>
                </c:pt>
                <c:pt idx="18">
                  <c:v>247</c:v>
                </c:pt>
                <c:pt idx="19">
                  <c:v>122</c:v>
                </c:pt>
              </c:numCache>
            </c:numRef>
          </c:val>
        </c:ser>
        <c:overlap val="100"/>
        <c:axId val="33747712"/>
        <c:axId val="33749248"/>
      </c:barChart>
      <c:lineChart>
        <c:grouping val="standard"/>
        <c:ser>
          <c:idx val="1"/>
          <c:order val="1"/>
          <c:tx>
            <c:strRef>
              <c:f>'Rtos &gt;1 año'!$V$49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Val val="1"/>
          </c:dLbls>
          <c:cat>
            <c:strRef>
              <c:f>'Rtos &gt;1 año'!$T$50:$T$69</c:f>
              <c:strCache>
                <c:ptCount val="20"/>
                <c:pt idx="0">
                  <c:v>Kennedy</c:v>
                </c:pt>
                <c:pt idx="1">
                  <c:v>Suba</c:v>
                </c:pt>
                <c:pt idx="2">
                  <c:v>Ciudad Bolivar</c:v>
                </c:pt>
                <c:pt idx="3">
                  <c:v>Engativá</c:v>
                </c:pt>
                <c:pt idx="4">
                  <c:v>Bosa</c:v>
                </c:pt>
                <c:pt idx="5">
                  <c:v>Usme</c:v>
                </c:pt>
                <c:pt idx="6">
                  <c:v>San Cristobal</c:v>
                </c:pt>
                <c:pt idx="7">
                  <c:v>Rafael Uribe</c:v>
                </c:pt>
                <c:pt idx="8">
                  <c:v>Usaquen</c:v>
                </c:pt>
                <c:pt idx="9">
                  <c:v>Fontibón</c:v>
                </c:pt>
                <c:pt idx="10">
                  <c:v>Puente Aranda</c:v>
                </c:pt>
                <c:pt idx="11">
                  <c:v>Tunjuelito</c:v>
                </c:pt>
                <c:pt idx="12">
                  <c:v>Barrios Unidos</c:v>
                </c:pt>
                <c:pt idx="13">
                  <c:v>Santafe</c:v>
                </c:pt>
                <c:pt idx="14">
                  <c:v>Antonio Nariño</c:v>
                </c:pt>
                <c:pt idx="15">
                  <c:v>Mártires</c:v>
                </c:pt>
                <c:pt idx="16">
                  <c:v>Chapinero</c:v>
                </c:pt>
                <c:pt idx="17">
                  <c:v>Teusaquillo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&gt;1 año'!$V$50:$V$69</c:f>
              <c:numCache>
                <c:formatCode>#,##0.0</c:formatCode>
                <c:ptCount val="20"/>
                <c:pt idx="0">
                  <c:v>14.552692782003426</c:v>
                </c:pt>
                <c:pt idx="1">
                  <c:v>13.848356687054617</c:v>
                </c:pt>
                <c:pt idx="2">
                  <c:v>11.258617978365045</c:v>
                </c:pt>
                <c:pt idx="3">
                  <c:v>9.8474628175099106</c:v>
                </c:pt>
                <c:pt idx="4">
                  <c:v>9.4667406040240678</c:v>
                </c:pt>
                <c:pt idx="5">
                  <c:v>6.8248595052266534</c:v>
                </c:pt>
                <c:pt idx="6">
                  <c:v>6.0054790892462533</c:v>
                </c:pt>
                <c:pt idx="7">
                  <c:v>5.1836157023083356</c:v>
                </c:pt>
                <c:pt idx="8">
                  <c:v>4.7524064126863257</c:v>
                </c:pt>
                <c:pt idx="9">
                  <c:v>4.3799607690588713</c:v>
                </c:pt>
                <c:pt idx="10">
                  <c:v>2.7875487283050413</c:v>
                </c:pt>
                <c:pt idx="11">
                  <c:v>2.6046365344346687</c:v>
                </c:pt>
                <c:pt idx="12">
                  <c:v>2.0616935517244235</c:v>
                </c:pt>
                <c:pt idx="13">
                  <c:v>1.4724017778072056</c:v>
                </c:pt>
                <c:pt idx="14">
                  <c:v>1.4335018994727824</c:v>
                </c:pt>
                <c:pt idx="15">
                  <c:v>1.1678240070185313</c:v>
                </c:pt>
                <c:pt idx="16">
                  <c:v>1.0345712322984864</c:v>
                </c:pt>
                <c:pt idx="17">
                  <c:v>1.0122244936808389</c:v>
                </c:pt>
                <c:pt idx="18">
                  <c:v>0.2044312755021809</c:v>
                </c:pt>
                <c:pt idx="19">
                  <c:v>0.10097415227233225</c:v>
                </c:pt>
              </c:numCache>
            </c:numRef>
          </c:val>
        </c:ser>
        <c:marker val="1"/>
        <c:axId val="35799040"/>
        <c:axId val="35800576"/>
      </c:lineChart>
      <c:catAx>
        <c:axId val="3374771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3749248"/>
        <c:crosses val="autoZero"/>
        <c:auto val="1"/>
        <c:lblAlgn val="ctr"/>
        <c:lblOffset val="100"/>
      </c:catAx>
      <c:valAx>
        <c:axId val="33749248"/>
        <c:scaling>
          <c:orientation val="minMax"/>
        </c:scaling>
        <c:axPos val="l"/>
        <c:majorGridlines/>
        <c:numFmt formatCode="#,##0" sourceLinked="1"/>
        <c:tickLblPos val="nextTo"/>
        <c:crossAx val="33747712"/>
        <c:crosses val="autoZero"/>
        <c:crossBetween val="between"/>
      </c:valAx>
      <c:catAx>
        <c:axId val="35799040"/>
        <c:scaling>
          <c:orientation val="minMax"/>
        </c:scaling>
        <c:delete val="1"/>
        <c:axPos val="b"/>
        <c:tickLblPos val="none"/>
        <c:crossAx val="35800576"/>
        <c:crosses val="autoZero"/>
        <c:auto val="1"/>
        <c:lblAlgn val="ctr"/>
        <c:lblOffset val="100"/>
      </c:catAx>
      <c:valAx>
        <c:axId val="35800576"/>
        <c:scaling>
          <c:orientation val="minMax"/>
        </c:scaling>
        <c:axPos val="r"/>
        <c:numFmt formatCode="#,##0.0" sourceLinked="1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3579904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47670306514974559"/>
          <c:y val="0.17073196147931574"/>
          <c:w val="0.15412204361984255"/>
          <c:h val="0.18597588661139752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1991178524687647E-2"/>
          <c:y val="5.0772736385762421E-2"/>
          <c:w val="0.89380579250952419"/>
          <c:h val="0.8167788027274826"/>
        </c:manualLayout>
      </c:layout>
      <c:barChart>
        <c:barDir val="col"/>
        <c:grouping val="stacked"/>
        <c:ser>
          <c:idx val="0"/>
          <c:order val="0"/>
          <c:tx>
            <c:strRef>
              <c:f>'Rtos &gt;1 año'!$A$744</c:f>
              <c:strCache>
                <c:ptCount val="1"/>
                <c:pt idx="0">
                  <c:v>Casos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c:spPr>
          <c:cat>
            <c:numRef>
              <c:f>'Rtos &gt;1 año'!$B$743:$O$743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&gt;1 año'!$B$744:$O$744</c:f>
              <c:numCache>
                <c:formatCode>0</c:formatCode>
                <c:ptCount val="14"/>
                <c:pt idx="0" formatCode="General">
                  <c:v>1867</c:v>
                </c:pt>
                <c:pt idx="1">
                  <c:v>1720</c:v>
                </c:pt>
                <c:pt idx="2">
                  <c:v>1568</c:v>
                </c:pt>
                <c:pt idx="3">
                  <c:v>1730</c:v>
                </c:pt>
                <c:pt idx="4">
                  <c:v>1788</c:v>
                </c:pt>
                <c:pt idx="5">
                  <c:v>2197</c:v>
                </c:pt>
                <c:pt idx="6">
                  <c:v>2696</c:v>
                </c:pt>
                <c:pt idx="7">
                  <c:v>2832</c:v>
                </c:pt>
                <c:pt idx="8">
                  <c:v>3218</c:v>
                </c:pt>
                <c:pt idx="9">
                  <c:v>2877</c:v>
                </c:pt>
                <c:pt idx="10">
                  <c:v>3887</c:v>
                </c:pt>
                <c:pt idx="11">
                  <c:v>3843</c:v>
                </c:pt>
                <c:pt idx="12">
                  <c:v>1880</c:v>
                </c:pt>
                <c:pt idx="13">
                  <c:v>1494</c:v>
                </c:pt>
              </c:numCache>
            </c:numRef>
          </c:val>
        </c:ser>
        <c:overlap val="100"/>
        <c:axId val="35834112"/>
        <c:axId val="35844096"/>
      </c:barChart>
      <c:lineChart>
        <c:grouping val="standard"/>
        <c:ser>
          <c:idx val="1"/>
          <c:order val="1"/>
          <c:tx>
            <c:strRef>
              <c:f>'Rtos &gt;1 año'!$A$745</c:f>
              <c:strCache>
                <c:ptCount val="1"/>
                <c:pt idx="0">
                  <c:v>Tasa * 1000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'Rtos &gt;1 año'!$B$743:$O$743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&gt;1 año'!$B$745:$O$745</c:f>
              <c:numCache>
                <c:formatCode>0.0</c:formatCode>
                <c:ptCount val="14"/>
                <c:pt idx="0">
                  <c:v>15.195787177588045</c:v>
                </c:pt>
                <c:pt idx="1">
                  <c:v>14.411153562571219</c:v>
                </c:pt>
                <c:pt idx="2">
                  <c:v>13.602255476035568</c:v>
                </c:pt>
                <c:pt idx="3">
                  <c:v>15.188628721433524</c:v>
                </c:pt>
                <c:pt idx="4">
                  <c:v>15.728637027393164</c:v>
                </c:pt>
                <c:pt idx="5">
                  <c:v>19.532708618574297</c:v>
                </c:pt>
                <c:pt idx="6">
                  <c:v>23.666145824189329</c:v>
                </c:pt>
                <c:pt idx="7">
                  <c:v>24.158050977582146</c:v>
                </c:pt>
                <c:pt idx="8">
                  <c:v>27.372557692471268</c:v>
                </c:pt>
                <c:pt idx="9">
                  <c:v>24.874847612377764</c:v>
                </c:pt>
                <c:pt idx="10">
                  <c:v>35.326086956521735</c:v>
                </c:pt>
                <c:pt idx="11">
                  <c:v>36.176902511578866</c:v>
                </c:pt>
                <c:pt idx="12">
                  <c:v>17.969280177398851</c:v>
                </c:pt>
                <c:pt idx="13">
                  <c:v>14.610675377002368</c:v>
                </c:pt>
              </c:numCache>
            </c:numRef>
          </c:val>
        </c:ser>
        <c:marker val="1"/>
        <c:axId val="35826688"/>
        <c:axId val="35832576"/>
      </c:lineChart>
      <c:catAx>
        <c:axId val="35826688"/>
        <c:scaling>
          <c:orientation val="minMax"/>
        </c:scaling>
        <c:axPos val="b"/>
        <c:numFmt formatCode="General" sourceLinked="1"/>
        <c:tickLblPos val="nextTo"/>
        <c:crossAx val="35832576"/>
        <c:crosses val="autoZero"/>
        <c:auto val="1"/>
        <c:lblAlgn val="ctr"/>
        <c:lblOffset val="100"/>
      </c:catAx>
      <c:valAx>
        <c:axId val="35832576"/>
        <c:scaling>
          <c:orientation val="minMax"/>
        </c:scaling>
        <c:axPos val="l"/>
        <c:majorGridlines/>
        <c:numFmt formatCode="0.0" sourceLinked="1"/>
        <c:tickLblPos val="nextTo"/>
        <c:crossAx val="35826688"/>
        <c:crosses val="autoZero"/>
        <c:crossBetween val="between"/>
      </c:valAx>
      <c:catAx>
        <c:axId val="35834112"/>
        <c:scaling>
          <c:orientation val="minMax"/>
        </c:scaling>
        <c:delete val="1"/>
        <c:axPos val="b"/>
        <c:numFmt formatCode="General" sourceLinked="1"/>
        <c:tickLblPos val="none"/>
        <c:crossAx val="35844096"/>
        <c:crosses val="autoZero"/>
        <c:auto val="1"/>
        <c:lblAlgn val="ctr"/>
        <c:lblOffset val="100"/>
      </c:catAx>
      <c:valAx>
        <c:axId val="35844096"/>
        <c:scaling>
          <c:orientation val="minMax"/>
        </c:scaling>
        <c:axPos val="r"/>
        <c:numFmt formatCode="General" sourceLinked="1"/>
        <c:tickLblPos val="nextTo"/>
        <c:crossAx val="358341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81416837394154"/>
          <c:y val="8.1677880272748249E-2"/>
          <c:w val="0.1227876769412836"/>
          <c:h val="0.13686563721379436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4712713564783845E-2"/>
          <c:y val="4.9661399548532728E-2"/>
          <c:w val="0.86494333780768995"/>
          <c:h val="0.74943566591422117"/>
        </c:manualLayout>
      </c:layout>
      <c:barChart>
        <c:barDir val="col"/>
        <c:grouping val="stacked"/>
        <c:ser>
          <c:idx val="0"/>
          <c:order val="0"/>
          <c:tx>
            <c:strRef>
              <c:f>'Rtos &gt;1 año'!$A$70</c:f>
              <c:strCache>
                <c:ptCount val="1"/>
                <c:pt idx="0">
                  <c:v>Total Menores de un año. Btá D.C.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ln>
              <a:solidFill>
                <a:sysClr val="windowText" lastClr="000000"/>
              </a:solidFill>
            </a:ln>
          </c:spPr>
          <c:cat>
            <c:numRef>
              <c:f>'Rtos &gt;1 año'!$B$49:$J$49</c:f>
              <c:numCache>
                <c:formatCode>@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'Rtos &gt;1 año'!$B$70:$J$70</c:f>
              <c:numCache>
                <c:formatCode>0</c:formatCode>
                <c:ptCount val="9"/>
                <c:pt idx="0">
                  <c:v>116453</c:v>
                </c:pt>
                <c:pt idx="1">
                  <c:v>117309</c:v>
                </c:pt>
                <c:pt idx="2">
                  <c:v>118045</c:v>
                </c:pt>
                <c:pt idx="3">
                  <c:v>118677</c:v>
                </c:pt>
                <c:pt idx="4">
                  <c:v>119208</c:v>
                </c:pt>
                <c:pt idx="5">
                  <c:v>119681</c:v>
                </c:pt>
                <c:pt idx="6">
                  <c:v>120106</c:v>
                </c:pt>
                <c:pt idx="7">
                  <c:v>120482</c:v>
                </c:pt>
                <c:pt idx="8">
                  <c:v>120823</c:v>
                </c:pt>
              </c:numCache>
            </c:numRef>
          </c:val>
        </c:ser>
        <c:overlap val="100"/>
        <c:axId val="36412032"/>
        <c:axId val="36430208"/>
      </c:barChart>
      <c:lineChart>
        <c:grouping val="standard"/>
        <c:ser>
          <c:idx val="2"/>
          <c:order val="1"/>
          <c:tx>
            <c:strRef>
              <c:f>'Rtos &gt;1 año'!$A$72</c:f>
              <c:strCache>
                <c:ptCount val="1"/>
                <c:pt idx="0">
                  <c:v>% de Pob. Menor de un año en Btá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spPr>
              <a:noFill/>
              <a:ln w="25400">
                <a:noFill/>
              </a:ln>
            </c:spPr>
            <c:dLblPos val="t"/>
            <c:showVal val="1"/>
          </c:dLbls>
          <c:cat>
            <c:numRef>
              <c:f>'Rtos &gt;1 año'!$B$49:$J$49</c:f>
              <c:numCache>
                <c:formatCode>@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'Rtos &gt;1 año'!$B$72:$J$72</c:f>
              <c:numCache>
                <c:formatCode>0.00</c:formatCode>
                <c:ptCount val="9"/>
                <c:pt idx="0">
                  <c:v>3.2762980501957006</c:v>
                </c:pt>
                <c:pt idx="1">
                  <c:v>3.2522901518894276</c:v>
                </c:pt>
                <c:pt idx="2">
                  <c:v>3.2258408310096089</c:v>
                </c:pt>
                <c:pt idx="3">
                  <c:v>3.1975231771057153</c:v>
                </c:pt>
                <c:pt idx="4">
                  <c:v>3.1675242145226554</c:v>
                </c:pt>
                <c:pt idx="5">
                  <c:v>3.1370599063870146</c:v>
                </c:pt>
                <c:pt idx="6">
                  <c:v>3.1063765733489825</c:v>
                </c:pt>
                <c:pt idx="7">
                  <c:v>3.0754998689207365</c:v>
                </c:pt>
                <c:pt idx="8">
                  <c:v>3.04474955024153</c:v>
                </c:pt>
              </c:numCache>
            </c:numRef>
          </c:val>
        </c:ser>
        <c:marker val="1"/>
        <c:axId val="36431744"/>
        <c:axId val="36433280"/>
      </c:lineChart>
      <c:catAx>
        <c:axId val="36412032"/>
        <c:scaling>
          <c:orientation val="minMax"/>
        </c:scaling>
        <c:axPos val="b"/>
        <c:numFmt formatCode="@" sourceLinked="1"/>
        <c:tickLblPos val="nextTo"/>
        <c:crossAx val="36430208"/>
        <c:crosses val="autoZero"/>
        <c:auto val="1"/>
        <c:lblAlgn val="ctr"/>
        <c:lblOffset val="100"/>
      </c:catAx>
      <c:valAx>
        <c:axId val="36430208"/>
        <c:scaling>
          <c:orientation val="minMax"/>
        </c:scaling>
        <c:axPos val="l"/>
        <c:majorGridlines/>
        <c:numFmt formatCode="0" sourceLinked="1"/>
        <c:tickLblPos val="nextTo"/>
        <c:crossAx val="36412032"/>
        <c:crosses val="autoZero"/>
        <c:crossBetween val="between"/>
      </c:valAx>
      <c:catAx>
        <c:axId val="36431744"/>
        <c:scaling>
          <c:orientation val="minMax"/>
        </c:scaling>
        <c:delete val="1"/>
        <c:axPos val="b"/>
        <c:numFmt formatCode="@" sourceLinked="1"/>
        <c:tickLblPos val="none"/>
        <c:crossAx val="36433280"/>
        <c:crosses val="autoZero"/>
        <c:auto val="1"/>
        <c:lblAlgn val="ctr"/>
        <c:lblOffset val="100"/>
      </c:catAx>
      <c:valAx>
        <c:axId val="36433280"/>
        <c:scaling>
          <c:orientation val="minMax"/>
        </c:scaling>
        <c:axPos val="r"/>
        <c:numFmt formatCode="0.00" sourceLinked="1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3643174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2339028394236"/>
          <c:y val="0.89390519187358919"/>
          <c:w val="0.66283586906192848"/>
          <c:h val="9.0293453724604969E-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4754482568949964E-2"/>
          <c:y val="5.1400554097404488E-2"/>
          <c:w val="0.92983923137170565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'Rtos &gt;1 año'!$A$274</c:f>
              <c:strCache>
                <c:ptCount val="1"/>
                <c:pt idx="0">
                  <c:v>Casos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ln>
              <a:solidFill>
                <a:sysClr val="windowText" lastClr="000000"/>
              </a:solidFill>
            </a:ln>
          </c:spPr>
          <c:cat>
            <c:numRef>
              <c:f>'Rtos &gt;1 año'!$B$273:$O$273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&gt;1 año'!$B$274:$O$274</c:f>
              <c:numCache>
                <c:formatCode>0</c:formatCode>
                <c:ptCount val="14"/>
                <c:pt idx="0" formatCode="General">
                  <c:v>2267</c:v>
                </c:pt>
                <c:pt idx="1">
                  <c:v>1997</c:v>
                </c:pt>
                <c:pt idx="2">
                  <c:v>1743</c:v>
                </c:pt>
                <c:pt idx="3">
                  <c:v>1719</c:v>
                </c:pt>
                <c:pt idx="4">
                  <c:v>1758</c:v>
                </c:pt>
                <c:pt idx="5">
                  <c:v>1684</c:v>
                </c:pt>
                <c:pt idx="6">
                  <c:v>1553</c:v>
                </c:pt>
                <c:pt idx="7">
                  <c:v>1620</c:v>
                </c:pt>
                <c:pt idx="8">
                  <c:v>1558</c:v>
                </c:pt>
                <c:pt idx="9">
                  <c:v>1395</c:v>
                </c:pt>
                <c:pt idx="10">
                  <c:v>1302</c:v>
                </c:pt>
                <c:pt idx="11">
                  <c:v>1283</c:v>
                </c:pt>
                <c:pt idx="12">
                  <c:v>1165</c:v>
                </c:pt>
                <c:pt idx="13">
                  <c:v>986</c:v>
                </c:pt>
              </c:numCache>
            </c:numRef>
          </c:val>
        </c:ser>
        <c:axId val="36480512"/>
        <c:axId val="36482432"/>
      </c:barChart>
      <c:lineChart>
        <c:grouping val="standard"/>
        <c:ser>
          <c:idx val="1"/>
          <c:order val="1"/>
          <c:tx>
            <c:strRef>
              <c:f>'Rtos &gt;1 año'!$A$275</c:f>
              <c:strCache>
                <c:ptCount val="1"/>
                <c:pt idx="0">
                  <c:v>Tasa * 1000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'Rtos &gt;1 año'!$B$273:$O$273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&gt;1 año'!$B$275:$O$275</c:f>
              <c:numCache>
                <c:formatCode>0.0</c:formatCode>
                <c:ptCount val="14"/>
                <c:pt idx="0">
                  <c:v>18.451445919438722</c:v>
                </c:pt>
                <c:pt idx="1">
                  <c:v>16.732019572357398</c:v>
                </c:pt>
                <c:pt idx="2">
                  <c:v>15.120364346128822</c:v>
                </c:pt>
                <c:pt idx="3">
                  <c:v>15.092053625516897</c:v>
                </c:pt>
                <c:pt idx="4">
                  <c:v>15.46473372156442</c:v>
                </c:pt>
                <c:pt idx="5">
                  <c:v>14.971816710823449</c:v>
                </c:pt>
                <c:pt idx="6">
                  <c:v>13.63261293210906</c:v>
                </c:pt>
                <c:pt idx="7">
                  <c:v>13.81922407615928</c:v>
                </c:pt>
                <c:pt idx="8">
                  <c:v>13.252468889021205</c:v>
                </c:pt>
                <c:pt idx="9">
                  <c:v>12.061318185355226</c:v>
                </c:pt>
                <c:pt idx="10">
                  <c:v>11.832921331976152</c:v>
                </c:pt>
                <c:pt idx="11">
                  <c:v>12.077794931656436</c:v>
                </c:pt>
                <c:pt idx="12">
                  <c:v>11.135218833334926</c:v>
                </c:pt>
                <c:pt idx="13">
                  <c:v>9.6426545660805445</c:v>
                </c:pt>
              </c:numCache>
            </c:numRef>
          </c:val>
        </c:ser>
        <c:ser>
          <c:idx val="2"/>
          <c:order val="2"/>
          <c:tx>
            <c:strRef>
              <c:f>'Rtos &gt;1 año'!$A$276</c:f>
              <c:strCache>
                <c:ptCount val="1"/>
                <c:pt idx="0">
                  <c:v>ODM</c:v>
                </c:pt>
              </c:strCache>
            </c:strRef>
          </c:tx>
          <c:spPr>
            <a:ln>
              <a:solidFill>
                <a:srgbClr val="00CCFF"/>
              </a:solidFill>
            </a:ln>
          </c:spPr>
          <c:marker>
            <c:spPr>
              <a:solidFill>
                <a:srgbClr val="00CCFF"/>
              </a:solidFill>
              <a:ln>
                <a:solidFill>
                  <a:srgbClr val="00CCFF"/>
                </a:solidFill>
              </a:ln>
            </c:spPr>
          </c:marker>
          <c:cat>
            <c:numRef>
              <c:f>'Rtos &gt;1 año'!$B$273:$O$273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&gt;1 año'!$B$276:$O$276</c:f>
              <c:numCache>
                <c:formatCode>0.0</c:formatCode>
                <c:ptCount val="14"/>
                <c:pt idx="0">
                  <c:v>8.27</c:v>
                </c:pt>
                <c:pt idx="1">
                  <c:v>8.27</c:v>
                </c:pt>
                <c:pt idx="2">
                  <c:v>8.27</c:v>
                </c:pt>
                <c:pt idx="3">
                  <c:v>8.27</c:v>
                </c:pt>
                <c:pt idx="4">
                  <c:v>8.27</c:v>
                </c:pt>
                <c:pt idx="5">
                  <c:v>8.27</c:v>
                </c:pt>
                <c:pt idx="6">
                  <c:v>8.27</c:v>
                </c:pt>
                <c:pt idx="7">
                  <c:v>8.27</c:v>
                </c:pt>
                <c:pt idx="8">
                  <c:v>8.27</c:v>
                </c:pt>
                <c:pt idx="9">
                  <c:v>8.27</c:v>
                </c:pt>
                <c:pt idx="10">
                  <c:v>8.27</c:v>
                </c:pt>
                <c:pt idx="11">
                  <c:v>8.27</c:v>
                </c:pt>
                <c:pt idx="12">
                  <c:v>8.27</c:v>
                </c:pt>
                <c:pt idx="13" formatCode="0">
                  <c:v>8.27</c:v>
                </c:pt>
              </c:numCache>
            </c:numRef>
          </c:val>
        </c:ser>
        <c:marker val="1"/>
        <c:axId val="36500608"/>
        <c:axId val="36502144"/>
      </c:lineChart>
      <c:catAx>
        <c:axId val="36480512"/>
        <c:scaling>
          <c:orientation val="minMax"/>
        </c:scaling>
        <c:axPos val="b"/>
        <c:numFmt formatCode="General" sourceLinked="1"/>
        <c:tickLblPos val="nextTo"/>
        <c:crossAx val="36482432"/>
        <c:crosses val="autoZero"/>
        <c:auto val="1"/>
        <c:lblAlgn val="ctr"/>
        <c:lblOffset val="100"/>
      </c:catAx>
      <c:valAx>
        <c:axId val="36482432"/>
        <c:scaling>
          <c:orientation val="minMax"/>
        </c:scaling>
        <c:axPos val="l"/>
        <c:majorGridlines/>
        <c:numFmt formatCode="General" sourceLinked="1"/>
        <c:tickLblPos val="nextTo"/>
        <c:crossAx val="36480512"/>
        <c:crosses val="autoZero"/>
        <c:crossBetween val="between"/>
      </c:valAx>
      <c:catAx>
        <c:axId val="36500608"/>
        <c:scaling>
          <c:orientation val="minMax"/>
        </c:scaling>
        <c:delete val="1"/>
        <c:axPos val="b"/>
        <c:numFmt formatCode="General" sourceLinked="1"/>
        <c:tickLblPos val="none"/>
        <c:crossAx val="36502144"/>
        <c:crosses val="autoZero"/>
        <c:auto val="1"/>
        <c:lblAlgn val="ctr"/>
        <c:lblOffset val="100"/>
      </c:catAx>
      <c:valAx>
        <c:axId val="36502144"/>
        <c:scaling>
          <c:orientation val="minMax"/>
        </c:scaling>
        <c:axPos val="r"/>
        <c:numFmt formatCode="0.0" sourceLinked="1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3650060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4847848898215"/>
          <c:y val="0.11372592572735037"/>
          <c:w val="0.11647429171038824"/>
          <c:h val="0.1882360149969937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5172475723414736E-2"/>
          <c:y val="5.052636772858525E-2"/>
          <c:w val="0.90689756970362978"/>
          <c:h val="0.86526404735202234"/>
        </c:manualLayout>
      </c:layout>
      <c:barChart>
        <c:barDir val="col"/>
        <c:grouping val="clustered"/>
        <c:ser>
          <c:idx val="0"/>
          <c:order val="0"/>
          <c:tx>
            <c:strRef>
              <c:f>'Rtos &gt;1 año'!$U$361</c:f>
              <c:strCache>
                <c:ptCount val="1"/>
                <c:pt idx="0">
                  <c:v>T. x Localidad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dLblPos val="outEnd"/>
            <c:showVal val="1"/>
          </c:dLbls>
          <c:cat>
            <c:strRef>
              <c:f>'Rtos &gt;1 año'!$T$362:$T$380</c:f>
              <c:strCache>
                <c:ptCount val="19"/>
                <c:pt idx="0">
                  <c:v>Barrios Unidos</c:v>
                </c:pt>
                <c:pt idx="1">
                  <c:v>Mártires</c:v>
                </c:pt>
                <c:pt idx="2">
                  <c:v>Usme</c:v>
                </c:pt>
                <c:pt idx="3">
                  <c:v>Ciudad Bolivar</c:v>
                </c:pt>
                <c:pt idx="4">
                  <c:v>Santafe</c:v>
                </c:pt>
                <c:pt idx="5">
                  <c:v>San Cristobal</c:v>
                </c:pt>
                <c:pt idx="6">
                  <c:v>Antonio Nariño</c:v>
                </c:pt>
                <c:pt idx="7">
                  <c:v>Kennedy</c:v>
                </c:pt>
                <c:pt idx="8">
                  <c:v>Suba</c:v>
                </c:pt>
                <c:pt idx="9">
                  <c:v>Usaquén</c:v>
                </c:pt>
                <c:pt idx="10">
                  <c:v>Rafael Uribe</c:v>
                </c:pt>
                <c:pt idx="11">
                  <c:v>Candelaria</c:v>
                </c:pt>
                <c:pt idx="12">
                  <c:v>Bosa</c:v>
                </c:pt>
                <c:pt idx="13">
                  <c:v>Teusaquillo</c:v>
                </c:pt>
                <c:pt idx="14">
                  <c:v>Engativá</c:v>
                </c:pt>
                <c:pt idx="15">
                  <c:v>Puente Aranda</c:v>
                </c:pt>
                <c:pt idx="16">
                  <c:v>Tunjuelito</c:v>
                </c:pt>
                <c:pt idx="17">
                  <c:v>Fontibón</c:v>
                </c:pt>
                <c:pt idx="18">
                  <c:v>Chapinero</c:v>
                </c:pt>
              </c:strCache>
            </c:strRef>
          </c:cat>
          <c:val>
            <c:numRef>
              <c:f>'Rtos &gt;1 año'!$U$362:$U$380</c:f>
              <c:numCache>
                <c:formatCode>#,##0.0</c:formatCode>
                <c:ptCount val="19"/>
                <c:pt idx="0">
                  <c:v>14.440433212996391</c:v>
                </c:pt>
                <c:pt idx="1">
                  <c:v>12.427506213753107</c:v>
                </c:pt>
                <c:pt idx="2">
                  <c:v>11.161116111611161</c:v>
                </c:pt>
                <c:pt idx="3">
                  <c:v>10.707495246672671</c:v>
                </c:pt>
                <c:pt idx="4">
                  <c:v>10.539367637941723</c:v>
                </c:pt>
                <c:pt idx="5">
                  <c:v>10.122801194822436</c:v>
                </c:pt>
                <c:pt idx="6">
                  <c:v>9.9616858237547898</c:v>
                </c:pt>
                <c:pt idx="7">
                  <c:v>9.6837944664031621</c:v>
                </c:pt>
                <c:pt idx="8">
                  <c:v>9.5349961998203554</c:v>
                </c:pt>
                <c:pt idx="9">
                  <c:v>9.1556459816887088</c:v>
                </c:pt>
                <c:pt idx="10">
                  <c:v>9.1632088520055337</c:v>
                </c:pt>
                <c:pt idx="11">
                  <c:v>8.9020771513353125</c:v>
                </c:pt>
                <c:pt idx="12">
                  <c:v>8.4762467967671995</c:v>
                </c:pt>
                <c:pt idx="13">
                  <c:v>8.5470085470085486</c:v>
                </c:pt>
                <c:pt idx="14">
                  <c:v>8.1118582559504748</c:v>
                </c:pt>
                <c:pt idx="15">
                  <c:v>7.5608152531229456</c:v>
                </c:pt>
                <c:pt idx="16">
                  <c:v>7.4753652735304117</c:v>
                </c:pt>
                <c:pt idx="17">
                  <c:v>7.1198897565457049</c:v>
                </c:pt>
                <c:pt idx="18">
                  <c:v>6.7637877211238298</c:v>
                </c:pt>
              </c:numCache>
            </c:numRef>
          </c:val>
        </c:ser>
        <c:gapWidth val="51"/>
        <c:overlap val="6"/>
        <c:axId val="36527104"/>
        <c:axId val="36529280"/>
      </c:barChart>
      <c:lineChart>
        <c:grouping val="standard"/>
        <c:ser>
          <c:idx val="1"/>
          <c:order val="1"/>
          <c:tx>
            <c:strRef>
              <c:f>'Rtos &gt;1 año'!$V$361</c:f>
              <c:strCache>
                <c:ptCount val="1"/>
                <c:pt idx="0">
                  <c:v>T. Distrital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</c:spPr>
          </c:marker>
          <c:cat>
            <c:strRef>
              <c:f>'Rtos &gt;1 año'!$T$362:$T$380</c:f>
              <c:strCache>
                <c:ptCount val="19"/>
                <c:pt idx="0">
                  <c:v>Barrios Unidos</c:v>
                </c:pt>
                <c:pt idx="1">
                  <c:v>Mártires</c:v>
                </c:pt>
                <c:pt idx="2">
                  <c:v>Usme</c:v>
                </c:pt>
                <c:pt idx="3">
                  <c:v>Ciudad Bolivar</c:v>
                </c:pt>
                <c:pt idx="4">
                  <c:v>Santafe</c:v>
                </c:pt>
                <c:pt idx="5">
                  <c:v>San Cristobal</c:v>
                </c:pt>
                <c:pt idx="6">
                  <c:v>Antonio Nariño</c:v>
                </c:pt>
                <c:pt idx="7">
                  <c:v>Kennedy</c:v>
                </c:pt>
                <c:pt idx="8">
                  <c:v>Suba</c:v>
                </c:pt>
                <c:pt idx="9">
                  <c:v>Usaquén</c:v>
                </c:pt>
                <c:pt idx="10">
                  <c:v>Rafael Uribe</c:v>
                </c:pt>
                <c:pt idx="11">
                  <c:v>Candelaria</c:v>
                </c:pt>
                <c:pt idx="12">
                  <c:v>Bosa</c:v>
                </c:pt>
                <c:pt idx="13">
                  <c:v>Teusaquillo</c:v>
                </c:pt>
                <c:pt idx="14">
                  <c:v>Engativá</c:v>
                </c:pt>
                <c:pt idx="15">
                  <c:v>Puente Aranda</c:v>
                </c:pt>
                <c:pt idx="16">
                  <c:v>Tunjuelito</c:v>
                </c:pt>
                <c:pt idx="17">
                  <c:v>Fontibón</c:v>
                </c:pt>
                <c:pt idx="18">
                  <c:v>Chapinero</c:v>
                </c:pt>
              </c:strCache>
            </c:strRef>
          </c:cat>
          <c:val>
            <c:numRef>
              <c:f>'Rtos &gt;1 año'!$V$362:$V$380</c:f>
              <c:numCache>
                <c:formatCode>#,##0.0</c:formatCode>
                <c:ptCount val="19"/>
                <c:pt idx="0">
                  <c:v>9.6</c:v>
                </c:pt>
                <c:pt idx="1">
                  <c:v>9.6</c:v>
                </c:pt>
                <c:pt idx="2">
                  <c:v>9.6</c:v>
                </c:pt>
                <c:pt idx="3">
                  <c:v>9.6</c:v>
                </c:pt>
                <c:pt idx="4">
                  <c:v>9.6</c:v>
                </c:pt>
                <c:pt idx="5">
                  <c:v>9.6</c:v>
                </c:pt>
                <c:pt idx="6">
                  <c:v>9.6</c:v>
                </c:pt>
                <c:pt idx="7">
                  <c:v>9.6</c:v>
                </c:pt>
                <c:pt idx="8">
                  <c:v>9.6</c:v>
                </c:pt>
                <c:pt idx="9">
                  <c:v>9.6</c:v>
                </c:pt>
                <c:pt idx="10">
                  <c:v>9.6</c:v>
                </c:pt>
                <c:pt idx="11">
                  <c:v>9.6</c:v>
                </c:pt>
                <c:pt idx="12">
                  <c:v>9.6</c:v>
                </c:pt>
                <c:pt idx="13">
                  <c:v>9.6</c:v>
                </c:pt>
                <c:pt idx="14">
                  <c:v>9.6</c:v>
                </c:pt>
                <c:pt idx="15">
                  <c:v>9.6</c:v>
                </c:pt>
                <c:pt idx="16">
                  <c:v>9.6</c:v>
                </c:pt>
                <c:pt idx="17">
                  <c:v>9.6</c:v>
                </c:pt>
                <c:pt idx="18">
                  <c:v>9.6</c:v>
                </c:pt>
              </c:numCache>
            </c:numRef>
          </c:val>
        </c:ser>
        <c:marker val="1"/>
        <c:axId val="36527104"/>
        <c:axId val="36529280"/>
      </c:lineChart>
      <c:catAx>
        <c:axId val="3652710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36529280"/>
        <c:crosses val="autoZero"/>
        <c:auto val="1"/>
        <c:lblAlgn val="ctr"/>
        <c:lblOffset val="100"/>
      </c:catAx>
      <c:valAx>
        <c:axId val="36529280"/>
        <c:scaling>
          <c:orientation val="minMax"/>
        </c:scaling>
        <c:axPos val="l"/>
        <c:majorGridlines/>
        <c:numFmt formatCode="#,##0.0" sourceLinked="1"/>
        <c:tickLblPos val="nextTo"/>
        <c:crossAx val="36527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735709338754192"/>
          <c:y val="0.12842118464348751"/>
          <c:w val="0.18275882583381134"/>
          <c:h val="9.6842204813121724E-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5335782125442277E-2"/>
          <c:y val="2.3300970873786409E-2"/>
          <c:w val="0.88929259004074168"/>
          <c:h val="0.85825242718446604"/>
        </c:manualLayout>
      </c:layout>
      <c:barChart>
        <c:barDir val="col"/>
        <c:grouping val="clustered"/>
        <c:ser>
          <c:idx val="0"/>
          <c:order val="0"/>
          <c:tx>
            <c:strRef>
              <c:f>'Rtos &gt;1 año'!$B$406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'Rtos &gt;1 año'!$A$407:$A$426</c:f>
              <c:strCache>
                <c:ptCount val="20"/>
                <c:pt idx="0">
                  <c:v>Santafe</c:v>
                </c:pt>
                <c:pt idx="1">
                  <c:v>Ciudad Bolivar</c:v>
                </c:pt>
                <c:pt idx="2">
                  <c:v>Mártires</c:v>
                </c:pt>
                <c:pt idx="3">
                  <c:v>Barrios Unidos</c:v>
                </c:pt>
                <c:pt idx="4">
                  <c:v>Rafael Uribe</c:v>
                </c:pt>
                <c:pt idx="5">
                  <c:v>San Cristobal</c:v>
                </c:pt>
                <c:pt idx="6">
                  <c:v>Usme</c:v>
                </c:pt>
                <c:pt idx="7">
                  <c:v>Kennedy</c:v>
                </c:pt>
                <c:pt idx="8">
                  <c:v>Puente Aranda</c:v>
                </c:pt>
                <c:pt idx="9">
                  <c:v>Teusaquillo</c:v>
                </c:pt>
                <c:pt idx="10">
                  <c:v>Bosa</c:v>
                </c:pt>
                <c:pt idx="11">
                  <c:v>Engativá</c:v>
                </c:pt>
                <c:pt idx="12">
                  <c:v>Antonio Nariño</c:v>
                </c:pt>
                <c:pt idx="13">
                  <c:v>Usaquén</c:v>
                </c:pt>
                <c:pt idx="14">
                  <c:v>Fontibón</c:v>
                </c:pt>
                <c:pt idx="15">
                  <c:v>Suba</c:v>
                </c:pt>
                <c:pt idx="16">
                  <c:v>Tunjuelito</c:v>
                </c:pt>
                <c:pt idx="17">
                  <c:v>Chapinero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&gt;1 año'!$B$407:$B$425</c:f>
              <c:numCache>
                <c:formatCode>0.0</c:formatCode>
                <c:ptCount val="19"/>
                <c:pt idx="0">
                  <c:v>24.859943977591033</c:v>
                </c:pt>
                <c:pt idx="1">
                  <c:v>22.386117136659433</c:v>
                </c:pt>
                <c:pt idx="2">
                  <c:v>25.240384615384617</c:v>
                </c:pt>
                <c:pt idx="3">
                  <c:v>21.361815754339119</c:v>
                </c:pt>
                <c:pt idx="4">
                  <c:v>22.12196186872362</c:v>
                </c:pt>
                <c:pt idx="5">
                  <c:v>17.878171501980514</c:v>
                </c:pt>
                <c:pt idx="6">
                  <c:v>15.683345780433161</c:v>
                </c:pt>
                <c:pt idx="7">
                  <c:v>19.144066033155301</c:v>
                </c:pt>
                <c:pt idx="8">
                  <c:v>19.856845993996767</c:v>
                </c:pt>
                <c:pt idx="9">
                  <c:v>11.937059142702116</c:v>
                </c:pt>
                <c:pt idx="10">
                  <c:v>21.107042860219686</c:v>
                </c:pt>
                <c:pt idx="11">
                  <c:v>16.698436904308046</c:v>
                </c:pt>
                <c:pt idx="12">
                  <c:v>15.873015873015872</c:v>
                </c:pt>
                <c:pt idx="13">
                  <c:v>12.828252339269545</c:v>
                </c:pt>
                <c:pt idx="14">
                  <c:v>16.736401673640167</c:v>
                </c:pt>
                <c:pt idx="15">
                  <c:v>15.335235378031383</c:v>
                </c:pt>
                <c:pt idx="16">
                  <c:v>14.295139652518143</c:v>
                </c:pt>
                <c:pt idx="17">
                  <c:v>10.681586978636826</c:v>
                </c:pt>
                <c:pt idx="18">
                  <c:v>11.467889908256881</c:v>
                </c:pt>
              </c:numCache>
            </c:numRef>
          </c:val>
        </c:ser>
        <c:ser>
          <c:idx val="1"/>
          <c:order val="1"/>
          <c:tx>
            <c:strRef>
              <c:f>'Rtos &gt;1 año'!$C$406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C3300"/>
            </a:solidFill>
          </c:spPr>
          <c:cat>
            <c:strRef>
              <c:f>'Rtos &gt;1 año'!$A$407:$A$426</c:f>
              <c:strCache>
                <c:ptCount val="20"/>
                <c:pt idx="0">
                  <c:v>Santafe</c:v>
                </c:pt>
                <c:pt idx="1">
                  <c:v>Ciudad Bolivar</c:v>
                </c:pt>
                <c:pt idx="2">
                  <c:v>Mártires</c:v>
                </c:pt>
                <c:pt idx="3">
                  <c:v>Barrios Unidos</c:v>
                </c:pt>
                <c:pt idx="4">
                  <c:v>Rafael Uribe</c:v>
                </c:pt>
                <c:pt idx="5">
                  <c:v>San Cristobal</c:v>
                </c:pt>
                <c:pt idx="6">
                  <c:v>Usme</c:v>
                </c:pt>
                <c:pt idx="7">
                  <c:v>Kennedy</c:v>
                </c:pt>
                <c:pt idx="8">
                  <c:v>Puente Aranda</c:v>
                </c:pt>
                <c:pt idx="9">
                  <c:v>Teusaquillo</c:v>
                </c:pt>
                <c:pt idx="10">
                  <c:v>Bosa</c:v>
                </c:pt>
                <c:pt idx="11">
                  <c:v>Engativá</c:v>
                </c:pt>
                <c:pt idx="12">
                  <c:v>Antonio Nariño</c:v>
                </c:pt>
                <c:pt idx="13">
                  <c:v>Usaquén</c:v>
                </c:pt>
                <c:pt idx="14">
                  <c:v>Fontibón</c:v>
                </c:pt>
                <c:pt idx="15">
                  <c:v>Suba</c:v>
                </c:pt>
                <c:pt idx="16">
                  <c:v>Tunjuelito</c:v>
                </c:pt>
                <c:pt idx="17">
                  <c:v>Chapinero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&gt;1 año'!$C$407:$C$425</c:f>
              <c:numCache>
                <c:formatCode>0.0</c:formatCode>
                <c:ptCount val="19"/>
                <c:pt idx="0">
                  <c:v>21.079258010118046</c:v>
                </c:pt>
                <c:pt idx="1">
                  <c:v>20.866178243531486</c:v>
                </c:pt>
                <c:pt idx="2">
                  <c:v>16.949152542372882</c:v>
                </c:pt>
                <c:pt idx="3">
                  <c:v>13.486176668914363</c:v>
                </c:pt>
                <c:pt idx="4">
                  <c:v>20.541009691884852</c:v>
                </c:pt>
                <c:pt idx="5">
                  <c:v>18.528116092251878</c:v>
                </c:pt>
                <c:pt idx="6">
                  <c:v>13.663967611336034</c:v>
                </c:pt>
                <c:pt idx="7">
                  <c:v>14.049351019825988</c:v>
                </c:pt>
                <c:pt idx="8">
                  <c:v>15.727391874180864</c:v>
                </c:pt>
                <c:pt idx="9">
                  <c:v>19.91701244813278</c:v>
                </c:pt>
                <c:pt idx="10">
                  <c:v>11.528608027327071</c:v>
                </c:pt>
                <c:pt idx="11">
                  <c:v>12.8868094886317</c:v>
                </c:pt>
                <c:pt idx="12">
                  <c:v>16.43835616438356</c:v>
                </c:pt>
                <c:pt idx="13">
                  <c:v>11.033991813489946</c:v>
                </c:pt>
                <c:pt idx="14">
                  <c:v>11.450381679389313</c:v>
                </c:pt>
                <c:pt idx="15">
                  <c:v>12.592743856783065</c:v>
                </c:pt>
                <c:pt idx="16">
                  <c:v>11.276391554702496</c:v>
                </c:pt>
                <c:pt idx="17">
                  <c:v>9.0497737556561102</c:v>
                </c:pt>
                <c:pt idx="18">
                  <c:v>12.269938650306749</c:v>
                </c:pt>
              </c:numCache>
            </c:numRef>
          </c:val>
        </c:ser>
        <c:ser>
          <c:idx val="2"/>
          <c:order val="2"/>
          <c:tx>
            <c:strRef>
              <c:f>'Rtos &gt;1 año'!$D$406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'Rtos &gt;1 año'!$A$407:$A$426</c:f>
              <c:strCache>
                <c:ptCount val="20"/>
                <c:pt idx="0">
                  <c:v>Santafe</c:v>
                </c:pt>
                <c:pt idx="1">
                  <c:v>Ciudad Bolivar</c:v>
                </c:pt>
                <c:pt idx="2">
                  <c:v>Mártires</c:v>
                </c:pt>
                <c:pt idx="3">
                  <c:v>Barrios Unidos</c:v>
                </c:pt>
                <c:pt idx="4">
                  <c:v>Rafael Uribe</c:v>
                </c:pt>
                <c:pt idx="5">
                  <c:v>San Cristobal</c:v>
                </c:pt>
                <c:pt idx="6">
                  <c:v>Usme</c:v>
                </c:pt>
                <c:pt idx="7">
                  <c:v>Kennedy</c:v>
                </c:pt>
                <c:pt idx="8">
                  <c:v>Puente Aranda</c:v>
                </c:pt>
                <c:pt idx="9">
                  <c:v>Teusaquillo</c:v>
                </c:pt>
                <c:pt idx="10">
                  <c:v>Bosa</c:v>
                </c:pt>
                <c:pt idx="11">
                  <c:v>Engativá</c:v>
                </c:pt>
                <c:pt idx="12">
                  <c:v>Antonio Nariño</c:v>
                </c:pt>
                <c:pt idx="13">
                  <c:v>Usaquén</c:v>
                </c:pt>
                <c:pt idx="14">
                  <c:v>Fontibón</c:v>
                </c:pt>
                <c:pt idx="15">
                  <c:v>Suba</c:v>
                </c:pt>
                <c:pt idx="16">
                  <c:v>Tunjuelito</c:v>
                </c:pt>
                <c:pt idx="17">
                  <c:v>Chapinero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&gt;1 año'!$D$407:$D$425</c:f>
              <c:numCache>
                <c:formatCode>0</c:formatCode>
                <c:ptCount val="19"/>
                <c:pt idx="0">
                  <c:v>14.023732470334412</c:v>
                </c:pt>
                <c:pt idx="1">
                  <c:v>14.197212183789365</c:v>
                </c:pt>
                <c:pt idx="2">
                  <c:v>12.030075187969926</c:v>
                </c:pt>
                <c:pt idx="3">
                  <c:v>17.201834862385322</c:v>
                </c:pt>
                <c:pt idx="4">
                  <c:v>12.716250184829217</c:v>
                </c:pt>
                <c:pt idx="5">
                  <c:v>14.283875949041308</c:v>
                </c:pt>
                <c:pt idx="6">
                  <c:v>14.054707571406983</c:v>
                </c:pt>
                <c:pt idx="7">
                  <c:v>9.9232353491855463</c:v>
                </c:pt>
                <c:pt idx="8">
                  <c:v>9.5541401273885338</c:v>
                </c:pt>
                <c:pt idx="9">
                  <c:v>12.509197939661517</c:v>
                </c:pt>
                <c:pt idx="10">
                  <c:v>9.8504195549069689</c:v>
                </c:pt>
                <c:pt idx="11">
                  <c:v>12.13785771241251</c:v>
                </c:pt>
                <c:pt idx="12">
                  <c:v>6.9337442218798149</c:v>
                </c:pt>
                <c:pt idx="13">
                  <c:v>7.5980772212746164</c:v>
                </c:pt>
                <c:pt idx="14">
                  <c:v>13.215859030837004</c:v>
                </c:pt>
                <c:pt idx="15">
                  <c:v>11.066590345353939</c:v>
                </c:pt>
                <c:pt idx="16">
                  <c:v>8.0824972129319956</c:v>
                </c:pt>
                <c:pt idx="17">
                  <c:v>11.211959423384943</c:v>
                </c:pt>
                <c:pt idx="18">
                  <c:v>2.9761904761904758</c:v>
                </c:pt>
              </c:numCache>
            </c:numRef>
          </c:val>
        </c:ser>
        <c:ser>
          <c:idx val="3"/>
          <c:order val="3"/>
          <c:tx>
            <c:strRef>
              <c:f>'Rtos &gt;1 año'!$E$406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'Rtos &gt;1 año'!$A$407:$A$426</c:f>
              <c:strCache>
                <c:ptCount val="20"/>
                <c:pt idx="0">
                  <c:v>Santafe</c:v>
                </c:pt>
                <c:pt idx="1">
                  <c:v>Ciudad Bolivar</c:v>
                </c:pt>
                <c:pt idx="2">
                  <c:v>Mártires</c:v>
                </c:pt>
                <c:pt idx="3">
                  <c:v>Barrios Unidos</c:v>
                </c:pt>
                <c:pt idx="4">
                  <c:v>Rafael Uribe</c:v>
                </c:pt>
                <c:pt idx="5">
                  <c:v>San Cristobal</c:v>
                </c:pt>
                <c:pt idx="6">
                  <c:v>Usme</c:v>
                </c:pt>
                <c:pt idx="7">
                  <c:v>Kennedy</c:v>
                </c:pt>
                <c:pt idx="8">
                  <c:v>Puente Aranda</c:v>
                </c:pt>
                <c:pt idx="9">
                  <c:v>Teusaquillo</c:v>
                </c:pt>
                <c:pt idx="10">
                  <c:v>Bosa</c:v>
                </c:pt>
                <c:pt idx="11">
                  <c:v>Engativá</c:v>
                </c:pt>
                <c:pt idx="12">
                  <c:v>Antonio Nariño</c:v>
                </c:pt>
                <c:pt idx="13">
                  <c:v>Usaquén</c:v>
                </c:pt>
                <c:pt idx="14">
                  <c:v>Fontibón</c:v>
                </c:pt>
                <c:pt idx="15">
                  <c:v>Suba</c:v>
                </c:pt>
                <c:pt idx="16">
                  <c:v>Tunjuelito</c:v>
                </c:pt>
                <c:pt idx="17">
                  <c:v>Chapinero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&gt;1 año'!$E$407:$E$425</c:f>
              <c:numCache>
                <c:formatCode>0.0</c:formatCode>
                <c:ptCount val="19"/>
                <c:pt idx="0">
                  <c:v>10.539367637941723</c:v>
                </c:pt>
                <c:pt idx="1">
                  <c:v>10.707495246672671</c:v>
                </c:pt>
                <c:pt idx="2">
                  <c:v>12.427506213753107</c:v>
                </c:pt>
                <c:pt idx="3">
                  <c:v>14.440433212996391</c:v>
                </c:pt>
                <c:pt idx="4">
                  <c:v>9.1632088520055337</c:v>
                </c:pt>
                <c:pt idx="5">
                  <c:v>10.122801194822436</c:v>
                </c:pt>
                <c:pt idx="6">
                  <c:v>11.161116111611161</c:v>
                </c:pt>
                <c:pt idx="7">
                  <c:v>9.6837944664031621</c:v>
                </c:pt>
                <c:pt idx="8">
                  <c:v>7.5608152531229456</c:v>
                </c:pt>
                <c:pt idx="9">
                  <c:v>8.5470085470085486</c:v>
                </c:pt>
                <c:pt idx="10">
                  <c:v>8.4762467967671995</c:v>
                </c:pt>
                <c:pt idx="11">
                  <c:v>8.1118582559504748</c:v>
                </c:pt>
                <c:pt idx="12">
                  <c:v>9.9616858237547898</c:v>
                </c:pt>
                <c:pt idx="13">
                  <c:v>9.1556459816887088</c:v>
                </c:pt>
                <c:pt idx="14">
                  <c:v>7.1198897565457049</c:v>
                </c:pt>
                <c:pt idx="15">
                  <c:v>9.5349961998203554</c:v>
                </c:pt>
                <c:pt idx="16">
                  <c:v>7.4753652735304117</c:v>
                </c:pt>
                <c:pt idx="17">
                  <c:v>6.7637877211238298</c:v>
                </c:pt>
                <c:pt idx="18">
                  <c:v>8.9020771513353125</c:v>
                </c:pt>
              </c:numCache>
            </c:numRef>
          </c:val>
        </c:ser>
        <c:axId val="36572544"/>
        <c:axId val="36595200"/>
      </c:barChart>
      <c:lineChart>
        <c:grouping val="standard"/>
        <c:ser>
          <c:idx val="4"/>
          <c:order val="4"/>
          <c:tx>
            <c:strRef>
              <c:f>'Rtos &gt;1 año'!$G$406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>
              <a:solidFill>
                <a:srgbClr val="00FFFF"/>
              </a:solidFill>
              <a:prstDash val="sysDot"/>
            </a:ln>
          </c:spPr>
          <c:marker>
            <c:symbol val="circle"/>
            <c:size val="4"/>
            <c:spPr>
              <a:solidFill>
                <a:srgbClr val="00FFFF"/>
              </a:solidFill>
              <a:ln w="28575">
                <a:solidFill>
                  <a:srgbClr val="00FFFF"/>
                </a:solidFill>
                <a:prstDash val="sysDot"/>
              </a:ln>
            </c:spPr>
          </c:marker>
          <c:cat>
            <c:strRef>
              <c:f>'Rtos &gt;1 año'!$A$407:$A$426</c:f>
              <c:strCache>
                <c:ptCount val="20"/>
                <c:pt idx="0">
                  <c:v>Santafe</c:v>
                </c:pt>
                <c:pt idx="1">
                  <c:v>Ciudad Bolivar</c:v>
                </c:pt>
                <c:pt idx="2">
                  <c:v>Mártires</c:v>
                </c:pt>
                <c:pt idx="3">
                  <c:v>Barrios Unidos</c:v>
                </c:pt>
                <c:pt idx="4">
                  <c:v>Rafael Uribe</c:v>
                </c:pt>
                <c:pt idx="5">
                  <c:v>San Cristobal</c:v>
                </c:pt>
                <c:pt idx="6">
                  <c:v>Usme</c:v>
                </c:pt>
                <c:pt idx="7">
                  <c:v>Kennedy</c:v>
                </c:pt>
                <c:pt idx="8">
                  <c:v>Puente Aranda</c:v>
                </c:pt>
                <c:pt idx="9">
                  <c:v>Teusaquillo</c:v>
                </c:pt>
                <c:pt idx="10">
                  <c:v>Bosa</c:v>
                </c:pt>
                <c:pt idx="11">
                  <c:v>Engativá</c:v>
                </c:pt>
                <c:pt idx="12">
                  <c:v>Antonio Nariño</c:v>
                </c:pt>
                <c:pt idx="13">
                  <c:v>Usaquén</c:v>
                </c:pt>
                <c:pt idx="14">
                  <c:v>Fontibón</c:v>
                </c:pt>
                <c:pt idx="15">
                  <c:v>Suba</c:v>
                </c:pt>
                <c:pt idx="16">
                  <c:v>Tunjuelito</c:v>
                </c:pt>
                <c:pt idx="17">
                  <c:v>Chapinero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&gt;1 año'!$G$407:$G$425</c:f>
              <c:numCache>
                <c:formatCode>0.0</c:formatCode>
                <c:ptCount val="19"/>
                <c:pt idx="0">
                  <c:v>17.625575523996304</c:v>
                </c:pt>
                <c:pt idx="1">
                  <c:v>17.039250702663239</c:v>
                </c:pt>
                <c:pt idx="2">
                  <c:v>16.661779639870133</c:v>
                </c:pt>
                <c:pt idx="3">
                  <c:v>16.622565124658799</c:v>
                </c:pt>
                <c:pt idx="4">
                  <c:v>16.135607649360807</c:v>
                </c:pt>
                <c:pt idx="5">
                  <c:v>15.203241184524035</c:v>
                </c:pt>
                <c:pt idx="6">
                  <c:v>13.640784268696834</c:v>
                </c:pt>
                <c:pt idx="7">
                  <c:v>13.2001117171425</c:v>
                </c:pt>
                <c:pt idx="8">
                  <c:v>13.174798312172278</c:v>
                </c:pt>
                <c:pt idx="9">
                  <c:v>13.227569519376242</c:v>
                </c:pt>
                <c:pt idx="10">
                  <c:v>12.740579309805232</c:v>
                </c:pt>
                <c:pt idx="11">
                  <c:v>12.458740590325682</c:v>
                </c:pt>
                <c:pt idx="12">
                  <c:v>12.301700520758509</c:v>
                </c:pt>
                <c:pt idx="13">
                  <c:v>10.153991838930704</c:v>
                </c:pt>
                <c:pt idx="14">
                  <c:v>12.130633035103047</c:v>
                </c:pt>
                <c:pt idx="15">
                  <c:v>12.132391444997186</c:v>
                </c:pt>
                <c:pt idx="16">
                  <c:v>10.282348423420762</c:v>
                </c:pt>
                <c:pt idx="17">
                  <c:v>9.4267769697004269</c:v>
                </c:pt>
                <c:pt idx="18">
                  <c:v>8.9040240465223537</c:v>
                </c:pt>
              </c:numCache>
            </c:numRef>
          </c:val>
        </c:ser>
        <c:marker val="1"/>
        <c:axId val="36572544"/>
        <c:axId val="36595200"/>
      </c:lineChart>
      <c:catAx>
        <c:axId val="36572544"/>
        <c:scaling>
          <c:orientation val="minMax"/>
        </c:scaling>
        <c:axPos val="b"/>
        <c:numFmt formatCode="General" sourceLinked="0"/>
        <c:tickLblPos val="nextTo"/>
        <c:spPr>
          <a:noFill/>
        </c:spPr>
        <c:crossAx val="36595200"/>
        <c:crosses val="autoZero"/>
        <c:auto val="1"/>
        <c:lblAlgn val="ctr"/>
        <c:lblOffset val="100"/>
      </c:catAx>
      <c:valAx>
        <c:axId val="36595200"/>
        <c:scaling>
          <c:orientation val="minMax"/>
        </c:scaling>
        <c:axPos val="l"/>
        <c:majorGridlines/>
        <c:numFmt formatCode="0.0" sourceLinked="1"/>
        <c:tickLblPos val="nextTo"/>
        <c:crossAx val="36572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137941729677279"/>
          <c:y val="0.95145631067961167"/>
          <c:w val="0.59255924622102485"/>
          <c:h val="3.3009708737864081E-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5150657481764216E-2"/>
          <c:y val="5.99078341013825E-2"/>
          <c:w val="0.89823559416739074"/>
          <c:h val="0.58986175115207362"/>
        </c:manualLayout>
      </c:layout>
      <c:barChart>
        <c:barDir val="col"/>
        <c:grouping val="clustered"/>
        <c:ser>
          <c:idx val="5"/>
          <c:order val="5"/>
          <c:tx>
            <c:strRef>
              <c:f>'Rtos Gestantes'!$P$160</c:f>
              <c:strCache>
                <c:ptCount val="1"/>
                <c:pt idx="0">
                  <c:v>2013</c:v>
                </c:pt>
              </c:strCache>
            </c:strRef>
          </c:tx>
          <c:spPr>
            <a:gradFill flip="none" rotWithShape="1">
              <a:gsLst>
                <a:gs pos="0">
                  <a:srgbClr val="CC3300">
                    <a:shade val="30000"/>
                    <a:satMod val="115000"/>
                  </a:srgbClr>
                </a:gs>
                <a:gs pos="50000">
                  <a:srgbClr val="CC3300">
                    <a:shade val="67500"/>
                    <a:satMod val="115000"/>
                  </a:srgbClr>
                </a:gs>
                <a:gs pos="100000">
                  <a:srgbClr val="CC3300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c:spPr>
          <c:cat>
            <c:strRef>
              <c:f>'Rtos Gestantes'!$A$161:$A$170</c:f>
              <c:strCache>
                <c:ptCount val="10"/>
                <c:pt idx="0">
                  <c:v>10 a 14 </c:v>
                </c:pt>
                <c:pt idx="1">
                  <c:v>15 a 19 </c:v>
                </c:pt>
                <c:pt idx="2">
                  <c:v>20 a 24 </c:v>
                </c:pt>
                <c:pt idx="3">
                  <c:v>25 a 29 </c:v>
                </c:pt>
                <c:pt idx="4">
                  <c:v>30 a 34 </c:v>
                </c:pt>
                <c:pt idx="5">
                  <c:v>35 a 39 </c:v>
                </c:pt>
                <c:pt idx="6">
                  <c:v>40 a 44 </c:v>
                </c:pt>
                <c:pt idx="7">
                  <c:v>45 a 49 </c:v>
                </c:pt>
                <c:pt idx="8">
                  <c:v>50 a 54 </c:v>
                </c:pt>
                <c:pt idx="9">
                  <c:v>Sin Dato</c:v>
                </c:pt>
              </c:strCache>
            </c:strRef>
          </c:cat>
          <c:val>
            <c:numRef>
              <c:f>'Rtos Gestantes'!$P$161:$P$170</c:f>
              <c:numCache>
                <c:formatCode>0</c:formatCode>
                <c:ptCount val="10"/>
                <c:pt idx="0">
                  <c:v>422</c:v>
                </c:pt>
                <c:pt idx="1">
                  <c:v>17974</c:v>
                </c:pt>
                <c:pt idx="2">
                  <c:v>27778</c:v>
                </c:pt>
                <c:pt idx="3">
                  <c:v>23922</c:v>
                </c:pt>
                <c:pt idx="4">
                  <c:v>19436</c:v>
                </c:pt>
                <c:pt idx="5">
                  <c:v>10081</c:v>
                </c:pt>
                <c:pt idx="6">
                  <c:v>2444</c:v>
                </c:pt>
                <c:pt idx="7">
                  <c:v>163</c:v>
                </c:pt>
                <c:pt idx="8">
                  <c:v>34</c:v>
                </c:pt>
                <c:pt idx="9">
                  <c:v>0</c:v>
                </c:pt>
              </c:numCache>
            </c:numRef>
          </c:val>
        </c:ser>
        <c:gapWidth val="36"/>
        <c:overlap val="-15"/>
        <c:axId val="37214464"/>
        <c:axId val="40034304"/>
      </c:barChart>
      <c:lineChart>
        <c:grouping val="standard"/>
        <c:ser>
          <c:idx val="0"/>
          <c:order val="0"/>
          <c:tx>
            <c:strRef>
              <c:f>'Rtos Gestantes'!$K$160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'Rtos Gestantes'!$A$161:$A$170</c:f>
              <c:strCache>
                <c:ptCount val="10"/>
                <c:pt idx="0">
                  <c:v>10 a 14 </c:v>
                </c:pt>
                <c:pt idx="1">
                  <c:v>15 a 19 </c:v>
                </c:pt>
                <c:pt idx="2">
                  <c:v>20 a 24 </c:v>
                </c:pt>
                <c:pt idx="3">
                  <c:v>25 a 29 </c:v>
                </c:pt>
                <c:pt idx="4">
                  <c:v>30 a 34 </c:v>
                </c:pt>
                <c:pt idx="5">
                  <c:v>35 a 39 </c:v>
                </c:pt>
                <c:pt idx="6">
                  <c:v>40 a 44 </c:v>
                </c:pt>
                <c:pt idx="7">
                  <c:v>45 a 49 </c:v>
                </c:pt>
                <c:pt idx="8">
                  <c:v>50 a 54 </c:v>
                </c:pt>
                <c:pt idx="9">
                  <c:v>Sin Dato</c:v>
                </c:pt>
              </c:strCache>
            </c:strRef>
          </c:cat>
          <c:val>
            <c:numRef>
              <c:f>'Rtos Gestantes'!$K$161:$K$170</c:f>
              <c:numCache>
                <c:formatCode>0</c:formatCode>
                <c:ptCount val="10"/>
                <c:pt idx="0">
                  <c:v>586</c:v>
                </c:pt>
                <c:pt idx="1">
                  <c:v>21009</c:v>
                </c:pt>
                <c:pt idx="2">
                  <c:v>32883</c:v>
                </c:pt>
                <c:pt idx="3">
                  <c:v>29143</c:v>
                </c:pt>
                <c:pt idx="4">
                  <c:v>19793</c:v>
                </c:pt>
                <c:pt idx="5">
                  <c:v>10866</c:v>
                </c:pt>
                <c:pt idx="6">
                  <c:v>2916</c:v>
                </c:pt>
                <c:pt idx="7">
                  <c:v>182</c:v>
                </c:pt>
                <c:pt idx="8">
                  <c:v>48</c:v>
                </c:pt>
                <c:pt idx="9">
                  <c:v>164</c:v>
                </c:pt>
              </c:numCache>
            </c:numRef>
          </c:val>
        </c:ser>
        <c:ser>
          <c:idx val="1"/>
          <c:order val="1"/>
          <c:tx>
            <c:strRef>
              <c:f>'Rtos Gestantes'!$L$160</c:f>
              <c:strCache>
                <c:ptCount val="1"/>
                <c:pt idx="0">
                  <c:v>2009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'Rtos Gestantes'!$A$161:$A$170</c:f>
              <c:strCache>
                <c:ptCount val="10"/>
                <c:pt idx="0">
                  <c:v>10 a 14 </c:v>
                </c:pt>
                <c:pt idx="1">
                  <c:v>15 a 19 </c:v>
                </c:pt>
                <c:pt idx="2">
                  <c:v>20 a 24 </c:v>
                </c:pt>
                <c:pt idx="3">
                  <c:v>25 a 29 </c:v>
                </c:pt>
                <c:pt idx="4">
                  <c:v>30 a 34 </c:v>
                </c:pt>
                <c:pt idx="5">
                  <c:v>35 a 39 </c:v>
                </c:pt>
                <c:pt idx="6">
                  <c:v>40 a 44 </c:v>
                </c:pt>
                <c:pt idx="7">
                  <c:v>45 a 49 </c:v>
                </c:pt>
                <c:pt idx="8">
                  <c:v>50 a 54 </c:v>
                </c:pt>
                <c:pt idx="9">
                  <c:v>Sin Dato</c:v>
                </c:pt>
              </c:strCache>
            </c:strRef>
          </c:cat>
          <c:val>
            <c:numRef>
              <c:f>'Rtos Gestantes'!$L$161:$L$170</c:f>
              <c:numCache>
                <c:formatCode>0</c:formatCode>
                <c:ptCount val="10"/>
                <c:pt idx="0">
                  <c:v>573</c:v>
                </c:pt>
                <c:pt idx="1">
                  <c:v>20675</c:v>
                </c:pt>
                <c:pt idx="2">
                  <c:v>31669</c:v>
                </c:pt>
                <c:pt idx="3">
                  <c:v>28926</c:v>
                </c:pt>
                <c:pt idx="4">
                  <c:v>20147</c:v>
                </c:pt>
                <c:pt idx="5">
                  <c:v>10684</c:v>
                </c:pt>
                <c:pt idx="6">
                  <c:v>2864</c:v>
                </c:pt>
                <c:pt idx="7">
                  <c:v>173</c:v>
                </c:pt>
                <c:pt idx="8">
                  <c:v>16</c:v>
                </c:pt>
                <c:pt idx="9">
                  <c:v>42</c:v>
                </c:pt>
              </c:numCache>
            </c:numRef>
          </c:val>
        </c:ser>
        <c:ser>
          <c:idx val="2"/>
          <c:order val="2"/>
          <c:tx>
            <c:strRef>
              <c:f>'Rtos Gestantes'!$M$160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'Rtos Gestantes'!$A$161:$A$170</c:f>
              <c:strCache>
                <c:ptCount val="10"/>
                <c:pt idx="0">
                  <c:v>10 a 14 </c:v>
                </c:pt>
                <c:pt idx="1">
                  <c:v>15 a 19 </c:v>
                </c:pt>
                <c:pt idx="2">
                  <c:v>20 a 24 </c:v>
                </c:pt>
                <c:pt idx="3">
                  <c:v>25 a 29 </c:v>
                </c:pt>
                <c:pt idx="4">
                  <c:v>30 a 34 </c:v>
                </c:pt>
                <c:pt idx="5">
                  <c:v>35 a 39 </c:v>
                </c:pt>
                <c:pt idx="6">
                  <c:v>40 a 44 </c:v>
                </c:pt>
                <c:pt idx="7">
                  <c:v>45 a 49 </c:v>
                </c:pt>
                <c:pt idx="8">
                  <c:v>50 a 54 </c:v>
                </c:pt>
                <c:pt idx="9">
                  <c:v>Sin Dato</c:v>
                </c:pt>
              </c:strCache>
            </c:strRef>
          </c:cat>
          <c:val>
            <c:numRef>
              <c:f>'Rtos Gestantes'!$M$161:$M$170</c:f>
              <c:numCache>
                <c:formatCode>0</c:formatCode>
                <c:ptCount val="10"/>
                <c:pt idx="0">
                  <c:v>515</c:v>
                </c:pt>
                <c:pt idx="1">
                  <c:v>19325</c:v>
                </c:pt>
                <c:pt idx="2">
                  <c:v>30071</c:v>
                </c:pt>
                <c:pt idx="3">
                  <c:v>27383</c:v>
                </c:pt>
                <c:pt idx="4">
                  <c:v>20256</c:v>
                </c:pt>
                <c:pt idx="5">
                  <c:v>10213</c:v>
                </c:pt>
                <c:pt idx="6">
                  <c:v>2802</c:v>
                </c:pt>
                <c:pt idx="7">
                  <c:v>216</c:v>
                </c:pt>
                <c:pt idx="8">
                  <c:v>45</c:v>
                </c:pt>
                <c:pt idx="9">
                  <c:v>16</c:v>
                </c:pt>
              </c:numCache>
            </c:numRef>
          </c:val>
        </c:ser>
        <c:ser>
          <c:idx val="3"/>
          <c:order val="3"/>
          <c:tx>
            <c:strRef>
              <c:f>'Rtos Gestantes'!$N$160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'Rtos Gestantes'!$A$161:$A$170</c:f>
              <c:strCache>
                <c:ptCount val="10"/>
                <c:pt idx="0">
                  <c:v>10 a 14 </c:v>
                </c:pt>
                <c:pt idx="1">
                  <c:v>15 a 19 </c:v>
                </c:pt>
                <c:pt idx="2">
                  <c:v>20 a 24 </c:v>
                </c:pt>
                <c:pt idx="3">
                  <c:v>25 a 29 </c:v>
                </c:pt>
                <c:pt idx="4">
                  <c:v>30 a 34 </c:v>
                </c:pt>
                <c:pt idx="5">
                  <c:v>35 a 39 </c:v>
                </c:pt>
                <c:pt idx="6">
                  <c:v>40 a 44 </c:v>
                </c:pt>
                <c:pt idx="7">
                  <c:v>45 a 49 </c:v>
                </c:pt>
                <c:pt idx="8">
                  <c:v>50 a 54 </c:v>
                </c:pt>
                <c:pt idx="9">
                  <c:v>Sin Dato</c:v>
                </c:pt>
              </c:strCache>
            </c:strRef>
          </c:cat>
          <c:val>
            <c:numRef>
              <c:f>'Rtos Gestantes'!$N$161:$N$170</c:f>
              <c:numCache>
                <c:formatCode>0</c:formatCode>
                <c:ptCount val="10"/>
                <c:pt idx="0">
                  <c:v>456</c:v>
                </c:pt>
                <c:pt idx="1">
                  <c:v>19003</c:v>
                </c:pt>
                <c:pt idx="2">
                  <c:v>28578</c:v>
                </c:pt>
                <c:pt idx="3">
                  <c:v>25402</c:v>
                </c:pt>
                <c:pt idx="4">
                  <c:v>19866</c:v>
                </c:pt>
                <c:pt idx="5">
                  <c:v>10059</c:v>
                </c:pt>
                <c:pt idx="6">
                  <c:v>2602</c:v>
                </c:pt>
                <c:pt idx="7">
                  <c:v>215</c:v>
                </c:pt>
                <c:pt idx="8">
                  <c:v>41</c:v>
                </c:pt>
                <c:pt idx="9">
                  <c:v>6</c:v>
                </c:pt>
              </c:numCache>
            </c:numRef>
          </c:val>
        </c:ser>
        <c:ser>
          <c:idx val="4"/>
          <c:order val="4"/>
          <c:tx>
            <c:strRef>
              <c:f>'Rtos Gestantes'!$O$160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pPr>
              <a:ln>
                <a:solidFill>
                  <a:srgbClr val="0000CC"/>
                </a:solidFill>
              </a:ln>
            </c:spPr>
          </c:marker>
          <c:dPt>
            <c:idx val="3"/>
            <c:marker>
              <c:spPr>
                <a:ln>
                  <a:solidFill>
                    <a:srgbClr val="00B050"/>
                  </a:solidFill>
                </a:ln>
              </c:spPr>
            </c:marker>
            <c:spPr>
              <a:ln>
                <a:solidFill>
                  <a:srgbClr val="00B050"/>
                </a:solidFill>
              </a:ln>
            </c:spPr>
          </c:dPt>
          <c:cat>
            <c:strRef>
              <c:f>'Rtos Gestantes'!$A$161:$A$170</c:f>
              <c:strCache>
                <c:ptCount val="10"/>
                <c:pt idx="0">
                  <c:v>10 a 14 </c:v>
                </c:pt>
                <c:pt idx="1">
                  <c:v>15 a 19 </c:v>
                </c:pt>
                <c:pt idx="2">
                  <c:v>20 a 24 </c:v>
                </c:pt>
                <c:pt idx="3">
                  <c:v>25 a 29 </c:v>
                </c:pt>
                <c:pt idx="4">
                  <c:v>30 a 34 </c:v>
                </c:pt>
                <c:pt idx="5">
                  <c:v>35 a 39 </c:v>
                </c:pt>
                <c:pt idx="6">
                  <c:v>40 a 44 </c:v>
                </c:pt>
                <c:pt idx="7">
                  <c:v>45 a 49 </c:v>
                </c:pt>
                <c:pt idx="8">
                  <c:v>50 a 54 </c:v>
                </c:pt>
                <c:pt idx="9">
                  <c:v>Sin Dato</c:v>
                </c:pt>
              </c:strCache>
            </c:strRef>
          </c:cat>
          <c:val>
            <c:numRef>
              <c:f>'Rtos Gestantes'!$O$161:$O$170</c:f>
              <c:numCache>
                <c:formatCode>0</c:formatCode>
                <c:ptCount val="10"/>
                <c:pt idx="0">
                  <c:v>485</c:v>
                </c:pt>
                <c:pt idx="1">
                  <c:v>19022</c:v>
                </c:pt>
                <c:pt idx="2">
                  <c:v>28306</c:v>
                </c:pt>
                <c:pt idx="3">
                  <c:v>24685</c:v>
                </c:pt>
                <c:pt idx="4">
                  <c:v>19686</c:v>
                </c:pt>
                <c:pt idx="5">
                  <c:v>9699</c:v>
                </c:pt>
                <c:pt idx="6">
                  <c:v>2521</c:v>
                </c:pt>
                <c:pt idx="7">
                  <c:v>180</c:v>
                </c:pt>
                <c:pt idx="8">
                  <c:v>39</c:v>
                </c:pt>
                <c:pt idx="9">
                  <c:v>0</c:v>
                </c:pt>
              </c:numCache>
            </c:numRef>
          </c:val>
        </c:ser>
        <c:marker val="1"/>
        <c:axId val="37214464"/>
        <c:axId val="40034304"/>
      </c:lineChart>
      <c:catAx>
        <c:axId val="37214464"/>
        <c:scaling>
          <c:orientation val="minMax"/>
        </c:scaling>
        <c:axPos val="b"/>
        <c:numFmt formatCode="@" sourceLinked="1"/>
        <c:majorTickMark val="none"/>
        <c:tickLblPos val="nextTo"/>
        <c:crossAx val="40034304"/>
        <c:crosses val="autoZero"/>
        <c:auto val="1"/>
        <c:lblAlgn val="ctr"/>
        <c:lblOffset val="100"/>
      </c:catAx>
      <c:valAx>
        <c:axId val="400343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nacimientos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crossAx val="372144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>
      <c:oddHeader>&amp;C&amp;"Arial,Negrita"ORDENADOR DE DATOS
Gestantes</c:oddHeader>
    </c:headerFooter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4932765496232515E-2"/>
          <c:y val="3.4220564086045263E-2"/>
          <c:w val="0.92264624496733383"/>
          <c:h val="0.84030496255733367"/>
        </c:manualLayout>
      </c:layout>
      <c:barChart>
        <c:barDir val="col"/>
        <c:grouping val="clustered"/>
        <c:ser>
          <c:idx val="0"/>
          <c:order val="0"/>
          <c:tx>
            <c:strRef>
              <c:f>'Rtos &gt;1 año'!$U$857</c:f>
              <c:strCache>
                <c:ptCount val="1"/>
                <c:pt idx="0">
                  <c:v>T. x localidad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dLblPos val="outEnd"/>
            <c:showVal val="1"/>
          </c:dLbls>
          <c:cat>
            <c:strRef>
              <c:f>'Rtos &gt;1 año'!$T$858:$T$876</c:f>
              <c:strCache>
                <c:ptCount val="19"/>
                <c:pt idx="0">
                  <c:v>17. Candelaria</c:v>
                </c:pt>
                <c:pt idx="1">
                  <c:v>12.Barrios Unidos</c:v>
                </c:pt>
                <c:pt idx="2">
                  <c:v>13. Teusaquillo</c:v>
                </c:pt>
                <c:pt idx="3">
                  <c:v>16. Puente Aranda</c:v>
                </c:pt>
                <c:pt idx="4">
                  <c:v>15. Antonio Nariño</c:v>
                </c:pt>
                <c:pt idx="5">
                  <c:v>3. Santafe</c:v>
                </c:pt>
                <c:pt idx="6">
                  <c:v>4. San Cristobal</c:v>
                </c:pt>
                <c:pt idx="7">
                  <c:v>14. Mártires</c:v>
                </c:pt>
                <c:pt idx="8">
                  <c:v>10. Engativá</c:v>
                </c:pt>
                <c:pt idx="9">
                  <c:v>18. Rafael Uribe</c:v>
                </c:pt>
                <c:pt idx="10">
                  <c:v>1.Usaquén</c:v>
                </c:pt>
                <c:pt idx="11">
                  <c:v>11. Suba</c:v>
                </c:pt>
                <c:pt idx="12">
                  <c:v>8. Kennedy</c:v>
                </c:pt>
                <c:pt idx="13">
                  <c:v>9. Fontibón</c:v>
                </c:pt>
                <c:pt idx="14">
                  <c:v>7. Bosa</c:v>
                </c:pt>
                <c:pt idx="15">
                  <c:v>5. Usme</c:v>
                </c:pt>
                <c:pt idx="16">
                  <c:v>19. Ciudad Bolivar</c:v>
                </c:pt>
                <c:pt idx="17">
                  <c:v>6. Tunjuelito</c:v>
                </c:pt>
                <c:pt idx="18">
                  <c:v>2. Chapinero</c:v>
                </c:pt>
              </c:strCache>
            </c:strRef>
          </c:cat>
          <c:val>
            <c:numRef>
              <c:f>'Rtos &gt;1 año'!$U$858:$U$876</c:f>
              <c:numCache>
                <c:formatCode>#,##0.0</c:formatCode>
                <c:ptCount val="19"/>
                <c:pt idx="0">
                  <c:v>26.706231454005934</c:v>
                </c:pt>
                <c:pt idx="1">
                  <c:v>19.253910950661854</c:v>
                </c:pt>
                <c:pt idx="2">
                  <c:v>17.871017871017873</c:v>
                </c:pt>
                <c:pt idx="3">
                  <c:v>17.422748191978961</c:v>
                </c:pt>
                <c:pt idx="4">
                  <c:v>16.85823754789272</c:v>
                </c:pt>
                <c:pt idx="5">
                  <c:v>16.738995660260382</c:v>
                </c:pt>
                <c:pt idx="6">
                  <c:v>16.096913375373383</c:v>
                </c:pt>
                <c:pt idx="7">
                  <c:v>15.741507870753937</c:v>
                </c:pt>
                <c:pt idx="8">
                  <c:v>14.94289678727719</c:v>
                </c:pt>
                <c:pt idx="9">
                  <c:v>15.04149377593361</c:v>
                </c:pt>
                <c:pt idx="10">
                  <c:v>14.750762970498474</c:v>
                </c:pt>
                <c:pt idx="11">
                  <c:v>14.855247702618669</c:v>
                </c:pt>
                <c:pt idx="12">
                  <c:v>14.295125164690381</c:v>
                </c:pt>
                <c:pt idx="13">
                  <c:v>13.091410197519522</c:v>
                </c:pt>
                <c:pt idx="14">
                  <c:v>12.911492213680267</c:v>
                </c:pt>
                <c:pt idx="15">
                  <c:v>12.601260126012601</c:v>
                </c:pt>
                <c:pt idx="16">
                  <c:v>12.608826178324801</c:v>
                </c:pt>
                <c:pt idx="17">
                  <c:v>11.213047910295616</c:v>
                </c:pt>
                <c:pt idx="18">
                  <c:v>8.8449531737773146</c:v>
                </c:pt>
              </c:numCache>
            </c:numRef>
          </c:val>
        </c:ser>
        <c:gapWidth val="57"/>
        <c:axId val="36624640"/>
        <c:axId val="36647296"/>
      </c:barChart>
      <c:lineChart>
        <c:grouping val="standard"/>
        <c:ser>
          <c:idx val="1"/>
          <c:order val="1"/>
          <c:tx>
            <c:strRef>
              <c:f>'Rtos &gt;1 año'!$V$857</c:f>
              <c:strCache>
                <c:ptCount val="1"/>
                <c:pt idx="0">
                  <c:v>T. Distrital</c:v>
                </c:pt>
              </c:strCache>
            </c:strRef>
          </c:tx>
          <c:spPr>
            <a:ln w="15875" cmpd="dbl">
              <a:solidFill>
                <a:srgbClr val="FF0000"/>
              </a:solidFill>
              <a:prstDash val="sysDash"/>
              <a:tailEnd type="oval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'Rtos &gt;1 año'!$T$858:$T$876</c:f>
              <c:strCache>
                <c:ptCount val="19"/>
                <c:pt idx="0">
                  <c:v>17. Candelaria</c:v>
                </c:pt>
                <c:pt idx="1">
                  <c:v>12.Barrios Unidos</c:v>
                </c:pt>
                <c:pt idx="2">
                  <c:v>13. Teusaquillo</c:v>
                </c:pt>
                <c:pt idx="3">
                  <c:v>16. Puente Aranda</c:v>
                </c:pt>
                <c:pt idx="4">
                  <c:v>15. Antonio Nariño</c:v>
                </c:pt>
                <c:pt idx="5">
                  <c:v>3. Santafe</c:v>
                </c:pt>
                <c:pt idx="6">
                  <c:v>4. San Cristobal</c:v>
                </c:pt>
                <c:pt idx="7">
                  <c:v>14. Mártires</c:v>
                </c:pt>
                <c:pt idx="8">
                  <c:v>10. Engativá</c:v>
                </c:pt>
                <c:pt idx="9">
                  <c:v>18. Rafael Uribe</c:v>
                </c:pt>
                <c:pt idx="10">
                  <c:v>1.Usaquén</c:v>
                </c:pt>
                <c:pt idx="11">
                  <c:v>11. Suba</c:v>
                </c:pt>
                <c:pt idx="12">
                  <c:v>8. Kennedy</c:v>
                </c:pt>
                <c:pt idx="13">
                  <c:v>9. Fontibón</c:v>
                </c:pt>
                <c:pt idx="14">
                  <c:v>7. Bosa</c:v>
                </c:pt>
                <c:pt idx="15">
                  <c:v>5. Usme</c:v>
                </c:pt>
                <c:pt idx="16">
                  <c:v>19. Ciudad Bolivar</c:v>
                </c:pt>
                <c:pt idx="17">
                  <c:v>6. Tunjuelito</c:v>
                </c:pt>
                <c:pt idx="18">
                  <c:v>2. Chapinero</c:v>
                </c:pt>
              </c:strCache>
            </c:strRef>
          </c:cat>
          <c:val>
            <c:numRef>
              <c:f>'Rtos &gt;1 año'!$V$858:$V$876</c:f>
              <c:numCache>
                <c:formatCode>#,##0.0</c:formatCode>
                <c:ptCount val="19"/>
                <c:pt idx="0">
                  <c:v>14.6</c:v>
                </c:pt>
                <c:pt idx="1">
                  <c:v>14.6</c:v>
                </c:pt>
                <c:pt idx="2">
                  <c:v>14.6</c:v>
                </c:pt>
                <c:pt idx="3">
                  <c:v>14.6</c:v>
                </c:pt>
                <c:pt idx="4">
                  <c:v>14.6</c:v>
                </c:pt>
                <c:pt idx="5">
                  <c:v>14.6</c:v>
                </c:pt>
                <c:pt idx="6">
                  <c:v>14.6</c:v>
                </c:pt>
                <c:pt idx="7">
                  <c:v>14.6</c:v>
                </c:pt>
                <c:pt idx="8">
                  <c:v>14.6</c:v>
                </c:pt>
                <c:pt idx="9">
                  <c:v>14.6</c:v>
                </c:pt>
                <c:pt idx="10">
                  <c:v>14.6</c:v>
                </c:pt>
                <c:pt idx="11">
                  <c:v>14.6</c:v>
                </c:pt>
                <c:pt idx="12">
                  <c:v>14.6</c:v>
                </c:pt>
                <c:pt idx="13">
                  <c:v>14.6</c:v>
                </c:pt>
                <c:pt idx="14">
                  <c:v>14.6</c:v>
                </c:pt>
                <c:pt idx="15">
                  <c:v>14.6</c:v>
                </c:pt>
                <c:pt idx="16">
                  <c:v>14.6</c:v>
                </c:pt>
                <c:pt idx="17">
                  <c:v>14.6</c:v>
                </c:pt>
                <c:pt idx="18">
                  <c:v>14.6</c:v>
                </c:pt>
              </c:numCache>
            </c:numRef>
          </c:val>
        </c:ser>
        <c:marker val="1"/>
        <c:axId val="36624640"/>
        <c:axId val="36647296"/>
      </c:lineChart>
      <c:catAx>
        <c:axId val="3662464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650"/>
            </a:pPr>
            <a:endParaRPr lang="en-US"/>
          </a:p>
        </c:txPr>
        <c:crossAx val="36647296"/>
        <c:crosses val="autoZero"/>
        <c:auto val="1"/>
        <c:lblAlgn val="ctr"/>
        <c:lblOffset val="100"/>
      </c:catAx>
      <c:valAx>
        <c:axId val="36647296"/>
        <c:scaling>
          <c:orientation val="minMax"/>
        </c:scaling>
        <c:axPos val="l"/>
        <c:majorGridlines/>
        <c:numFmt formatCode="#,##0.0" sourceLinked="1"/>
        <c:tickLblPos val="nextTo"/>
        <c:crossAx val="3662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695103226106644"/>
          <c:y val="0.18060853267634999"/>
          <c:w val="0.13452922162342656"/>
          <c:h val="7.6045697968989467E-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1670552446239385E-2"/>
          <c:y val="2.7936507936507936E-2"/>
          <c:w val="0.93654815633876531"/>
          <c:h val="0.9191065116860393"/>
        </c:manualLayout>
      </c:layout>
      <c:barChart>
        <c:barDir val="col"/>
        <c:grouping val="clustered"/>
        <c:ser>
          <c:idx val="0"/>
          <c:order val="0"/>
          <c:tx>
            <c:strRef>
              <c:f>'Rtos &gt;1 año'!$U$907</c:f>
              <c:strCache>
                <c:ptCount val="1"/>
                <c:pt idx="0">
                  <c:v>T. x localidad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dLblPos val="outEnd"/>
            <c:showVal val="1"/>
          </c:dLbls>
          <c:cat>
            <c:strRef>
              <c:f>'Rtos &gt;1 año'!$T$908:$T$927</c:f>
              <c:strCache>
                <c:ptCount val="20"/>
                <c:pt idx="0">
                  <c:v>Sumapaz</c:v>
                </c:pt>
                <c:pt idx="1">
                  <c:v>Barrios Unidos</c:v>
                </c:pt>
                <c:pt idx="2">
                  <c:v>Usaquén</c:v>
                </c:pt>
                <c:pt idx="3">
                  <c:v>Santafe</c:v>
                </c:pt>
                <c:pt idx="4">
                  <c:v>Kennedy</c:v>
                </c:pt>
                <c:pt idx="5">
                  <c:v>Bosa</c:v>
                </c:pt>
                <c:pt idx="6">
                  <c:v>Rafael Uribe</c:v>
                </c:pt>
                <c:pt idx="7">
                  <c:v>Suba</c:v>
                </c:pt>
                <c:pt idx="8">
                  <c:v>Usme</c:v>
                </c:pt>
                <c:pt idx="9">
                  <c:v>Fontibón</c:v>
                </c:pt>
                <c:pt idx="10">
                  <c:v>Ciudad Bolivar</c:v>
                </c:pt>
                <c:pt idx="11">
                  <c:v>San Cristobal</c:v>
                </c:pt>
                <c:pt idx="12">
                  <c:v>Teusaquillo</c:v>
                </c:pt>
                <c:pt idx="13">
                  <c:v>Antonio Nariño</c:v>
                </c:pt>
                <c:pt idx="14">
                  <c:v>Puente Aranda</c:v>
                </c:pt>
                <c:pt idx="15">
                  <c:v>Mártires</c:v>
                </c:pt>
                <c:pt idx="16">
                  <c:v>Engativá</c:v>
                </c:pt>
                <c:pt idx="17">
                  <c:v>Tunjuelito</c:v>
                </c:pt>
                <c:pt idx="18">
                  <c:v>Chapinero</c:v>
                </c:pt>
                <c:pt idx="19">
                  <c:v>Candelaria</c:v>
                </c:pt>
              </c:strCache>
            </c:strRef>
          </c:cat>
          <c:val>
            <c:numRef>
              <c:f>'Rtos &gt;1 año'!$U$908:$U$927</c:f>
              <c:numCache>
                <c:formatCode>#,##0.0</c:formatCode>
                <c:ptCount val="20"/>
                <c:pt idx="0">
                  <c:v>27.027027027027028</c:v>
                </c:pt>
                <c:pt idx="1">
                  <c:v>10.830324909747292</c:v>
                </c:pt>
                <c:pt idx="2">
                  <c:v>7.7992539844014921</c:v>
                </c:pt>
                <c:pt idx="3">
                  <c:v>7.4395536267823932</c:v>
                </c:pt>
                <c:pt idx="4">
                  <c:v>6.7852437417654805</c:v>
                </c:pt>
                <c:pt idx="5">
                  <c:v>6.7021486300019717</c:v>
                </c:pt>
                <c:pt idx="6">
                  <c:v>6.3969571230982014</c:v>
                </c:pt>
                <c:pt idx="7">
                  <c:v>6.2184757824915362</c:v>
                </c:pt>
                <c:pt idx="8">
                  <c:v>6.1206120612061206</c:v>
                </c:pt>
                <c:pt idx="9">
                  <c:v>5.9715204409738174</c:v>
                </c:pt>
                <c:pt idx="10">
                  <c:v>5.6039227459221452</c:v>
                </c:pt>
                <c:pt idx="11">
                  <c:v>5.4762694988383673</c:v>
                </c:pt>
                <c:pt idx="12">
                  <c:v>5.439005439005439</c:v>
                </c:pt>
                <c:pt idx="13">
                  <c:v>5.3639846743295019</c:v>
                </c:pt>
                <c:pt idx="14">
                  <c:v>5.2596975673898756</c:v>
                </c:pt>
                <c:pt idx="15">
                  <c:v>4.9710024855012431</c:v>
                </c:pt>
                <c:pt idx="16">
                  <c:v>4.9098089443910773</c:v>
                </c:pt>
                <c:pt idx="17">
                  <c:v>4.4172612979952426</c:v>
                </c:pt>
                <c:pt idx="18">
                  <c:v>4.1623309053069724</c:v>
                </c:pt>
                <c:pt idx="19">
                  <c:v>2.9673590504451042</c:v>
                </c:pt>
              </c:numCache>
            </c:numRef>
          </c:val>
        </c:ser>
        <c:gapWidth val="60"/>
        <c:axId val="36668160"/>
        <c:axId val="36670080"/>
      </c:barChart>
      <c:lineChart>
        <c:grouping val="standard"/>
        <c:ser>
          <c:idx val="1"/>
          <c:order val="1"/>
          <c:tx>
            <c:strRef>
              <c:f>'Rtos &gt;1 año'!$V$907</c:f>
              <c:strCache>
                <c:ptCount val="1"/>
                <c:pt idx="0">
                  <c:v>T. Distrital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 w="6350">
                <a:solidFill>
                  <a:srgbClr val="FF0000"/>
                </a:solidFill>
                <a:prstDash val="sysDash"/>
              </a:ln>
            </c:spPr>
          </c:marker>
          <c:cat>
            <c:strRef>
              <c:f>'Rtos &gt;1 año'!$T$908:$T$927</c:f>
              <c:strCache>
                <c:ptCount val="20"/>
                <c:pt idx="0">
                  <c:v>Sumapaz</c:v>
                </c:pt>
                <c:pt idx="1">
                  <c:v>Barrios Unidos</c:v>
                </c:pt>
                <c:pt idx="2">
                  <c:v>Usaquén</c:v>
                </c:pt>
                <c:pt idx="3">
                  <c:v>Santafe</c:v>
                </c:pt>
                <c:pt idx="4">
                  <c:v>Kennedy</c:v>
                </c:pt>
                <c:pt idx="5">
                  <c:v>Bosa</c:v>
                </c:pt>
                <c:pt idx="6">
                  <c:v>Rafael Uribe</c:v>
                </c:pt>
                <c:pt idx="7">
                  <c:v>Suba</c:v>
                </c:pt>
                <c:pt idx="8">
                  <c:v>Usme</c:v>
                </c:pt>
                <c:pt idx="9">
                  <c:v>Fontibón</c:v>
                </c:pt>
                <c:pt idx="10">
                  <c:v>Ciudad Bolivar</c:v>
                </c:pt>
                <c:pt idx="11">
                  <c:v>San Cristobal</c:v>
                </c:pt>
                <c:pt idx="12">
                  <c:v>Teusaquillo</c:v>
                </c:pt>
                <c:pt idx="13">
                  <c:v>Antonio Nariño</c:v>
                </c:pt>
                <c:pt idx="14">
                  <c:v>Puente Aranda</c:v>
                </c:pt>
                <c:pt idx="15">
                  <c:v>Mártires</c:v>
                </c:pt>
                <c:pt idx="16">
                  <c:v>Engativá</c:v>
                </c:pt>
                <c:pt idx="17">
                  <c:v>Tunjuelito</c:v>
                </c:pt>
                <c:pt idx="18">
                  <c:v>Chapinero</c:v>
                </c:pt>
                <c:pt idx="19">
                  <c:v>Candelaria</c:v>
                </c:pt>
              </c:strCache>
            </c:strRef>
          </c:cat>
          <c:val>
            <c:numRef>
              <c:f>'Rtos &gt;1 año'!$V$908:$V$927</c:f>
              <c:numCache>
                <c:formatCode>#,##0.0</c:formatCode>
                <c:ptCount val="20"/>
                <c:pt idx="0">
                  <c:v>6.2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6.2</c:v>
                </c:pt>
                <c:pt idx="17">
                  <c:v>6.2</c:v>
                </c:pt>
                <c:pt idx="18">
                  <c:v>6.2</c:v>
                </c:pt>
                <c:pt idx="19">
                  <c:v>6.2</c:v>
                </c:pt>
              </c:numCache>
            </c:numRef>
          </c:val>
        </c:ser>
        <c:marker val="1"/>
        <c:axId val="36668160"/>
        <c:axId val="36670080"/>
      </c:lineChart>
      <c:catAx>
        <c:axId val="3666816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36670080"/>
        <c:crosses val="autoZero"/>
        <c:auto val="1"/>
        <c:lblAlgn val="ctr"/>
        <c:lblOffset val="100"/>
      </c:catAx>
      <c:valAx>
        <c:axId val="36670080"/>
        <c:scaling>
          <c:orientation val="minMax"/>
        </c:scaling>
        <c:axPos val="l"/>
        <c:majorGridlines/>
        <c:numFmt formatCode="#,##0.0" sourceLinked="1"/>
        <c:tickLblPos val="nextTo"/>
        <c:crossAx val="36668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12845953715009"/>
          <c:y val="0.40381027494470784"/>
          <c:w val="0.13969740187616067"/>
          <c:h val="7.6190617914095829E-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9315472295848503E-2"/>
          <c:y val="3.273809523809524E-2"/>
          <c:w val="0.93600457751628685"/>
          <c:h val="0.89668143044619464"/>
        </c:manualLayout>
      </c:layout>
      <c:barChart>
        <c:barDir val="col"/>
        <c:grouping val="clustered"/>
        <c:ser>
          <c:idx val="0"/>
          <c:order val="0"/>
          <c:tx>
            <c:strRef>
              <c:f>'Rtos &gt;1 año'!$U$950</c:f>
              <c:strCache>
                <c:ptCount val="1"/>
                <c:pt idx="0">
                  <c:v>T. x localidad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Val val="1"/>
          </c:dLbls>
          <c:cat>
            <c:strRef>
              <c:f>'Rtos &gt;1 año'!$T$951:$T$970</c:f>
              <c:strCache>
                <c:ptCount val="20"/>
                <c:pt idx="0">
                  <c:v>Sumapaz</c:v>
                </c:pt>
                <c:pt idx="1">
                  <c:v>Barrios Unidos</c:v>
                </c:pt>
                <c:pt idx="2">
                  <c:v>Santafe</c:v>
                </c:pt>
                <c:pt idx="3">
                  <c:v>Usaquén</c:v>
                </c:pt>
                <c:pt idx="4">
                  <c:v>Kennedy</c:v>
                </c:pt>
                <c:pt idx="5">
                  <c:v>Bosa</c:v>
                </c:pt>
                <c:pt idx="6">
                  <c:v>Antonio Nariño</c:v>
                </c:pt>
                <c:pt idx="7">
                  <c:v>Fontibón</c:v>
                </c:pt>
                <c:pt idx="8">
                  <c:v>Suba</c:v>
                </c:pt>
                <c:pt idx="9">
                  <c:v>Ciudad Bolivar</c:v>
                </c:pt>
                <c:pt idx="10">
                  <c:v>Usme</c:v>
                </c:pt>
                <c:pt idx="11">
                  <c:v>Mártires</c:v>
                </c:pt>
                <c:pt idx="12">
                  <c:v>Rafael Uribe</c:v>
                </c:pt>
                <c:pt idx="13">
                  <c:v>San Cristobal</c:v>
                </c:pt>
                <c:pt idx="14">
                  <c:v>Teusaquillo</c:v>
                </c:pt>
                <c:pt idx="15">
                  <c:v>Puente Aranda</c:v>
                </c:pt>
                <c:pt idx="16">
                  <c:v>Engativá</c:v>
                </c:pt>
                <c:pt idx="17">
                  <c:v>Chapinero</c:v>
                </c:pt>
                <c:pt idx="18">
                  <c:v>Candelaria</c:v>
                </c:pt>
                <c:pt idx="19">
                  <c:v>Tunjuelito</c:v>
                </c:pt>
              </c:strCache>
            </c:strRef>
          </c:cat>
          <c:val>
            <c:numRef>
              <c:f>'Rtos &gt;1 año'!$U$951:$U$970</c:f>
              <c:numCache>
                <c:formatCode>#,##0.0</c:formatCode>
                <c:ptCount val="20"/>
                <c:pt idx="0">
                  <c:v>27.027027027027028</c:v>
                </c:pt>
                <c:pt idx="1">
                  <c:v>9.6269554753309272</c:v>
                </c:pt>
                <c:pt idx="2">
                  <c:v>6.1996280223186613</c:v>
                </c:pt>
                <c:pt idx="3">
                  <c:v>5.9342149881315702</c:v>
                </c:pt>
                <c:pt idx="4">
                  <c:v>5.0724637681159415</c:v>
                </c:pt>
                <c:pt idx="5">
                  <c:v>4.829489453972009</c:v>
                </c:pt>
                <c:pt idx="6">
                  <c:v>4.5977011494252871</c:v>
                </c:pt>
                <c:pt idx="7">
                  <c:v>4.3638033991731744</c:v>
                </c:pt>
                <c:pt idx="8">
                  <c:v>4.3529330477440746</c:v>
                </c:pt>
                <c:pt idx="9">
                  <c:v>4.2029420594416091</c:v>
                </c:pt>
                <c:pt idx="10">
                  <c:v>4.1404140414041404</c:v>
                </c:pt>
                <c:pt idx="11">
                  <c:v>4.1425020712510356</c:v>
                </c:pt>
                <c:pt idx="12">
                  <c:v>4.1493775933609962</c:v>
                </c:pt>
                <c:pt idx="13">
                  <c:v>3.9827414537006307</c:v>
                </c:pt>
                <c:pt idx="14">
                  <c:v>3.885003885003885</c:v>
                </c:pt>
                <c:pt idx="15">
                  <c:v>3.6160420775805391</c:v>
                </c:pt>
                <c:pt idx="16">
                  <c:v>3.5222542427153378</c:v>
                </c:pt>
                <c:pt idx="17">
                  <c:v>3.1217481789802286</c:v>
                </c:pt>
                <c:pt idx="18">
                  <c:v>2.9673590504451042</c:v>
                </c:pt>
                <c:pt idx="19">
                  <c:v>1.6989466530750934</c:v>
                </c:pt>
              </c:numCache>
            </c:numRef>
          </c:val>
        </c:ser>
        <c:gapWidth val="41"/>
        <c:axId val="36785152"/>
        <c:axId val="36791424"/>
      </c:barChart>
      <c:lineChart>
        <c:grouping val="standard"/>
        <c:ser>
          <c:idx val="1"/>
          <c:order val="1"/>
          <c:tx>
            <c:strRef>
              <c:f>'Rtos &gt;1 año'!$V$950</c:f>
              <c:strCache>
                <c:ptCount val="1"/>
                <c:pt idx="0">
                  <c:v>T. Distrital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 w="19050">
                <a:solidFill>
                  <a:srgbClr val="FF0000"/>
                </a:solidFill>
                <a:prstDash val="sysDash"/>
              </a:ln>
            </c:spPr>
          </c:marker>
          <c:cat>
            <c:strRef>
              <c:f>'Rtos &gt;1 año'!$T$951:$T$970</c:f>
              <c:strCache>
                <c:ptCount val="20"/>
                <c:pt idx="0">
                  <c:v>Sumapaz</c:v>
                </c:pt>
                <c:pt idx="1">
                  <c:v>Barrios Unidos</c:v>
                </c:pt>
                <c:pt idx="2">
                  <c:v>Santafe</c:v>
                </c:pt>
                <c:pt idx="3">
                  <c:v>Usaquén</c:v>
                </c:pt>
                <c:pt idx="4">
                  <c:v>Kennedy</c:v>
                </c:pt>
                <c:pt idx="5">
                  <c:v>Bosa</c:v>
                </c:pt>
                <c:pt idx="6">
                  <c:v>Antonio Nariño</c:v>
                </c:pt>
                <c:pt idx="7">
                  <c:v>Fontibón</c:v>
                </c:pt>
                <c:pt idx="8">
                  <c:v>Suba</c:v>
                </c:pt>
                <c:pt idx="9">
                  <c:v>Ciudad Bolivar</c:v>
                </c:pt>
                <c:pt idx="10">
                  <c:v>Usme</c:v>
                </c:pt>
                <c:pt idx="11">
                  <c:v>Mártires</c:v>
                </c:pt>
                <c:pt idx="12">
                  <c:v>Rafael Uribe</c:v>
                </c:pt>
                <c:pt idx="13">
                  <c:v>San Cristobal</c:v>
                </c:pt>
                <c:pt idx="14">
                  <c:v>Teusaquillo</c:v>
                </c:pt>
                <c:pt idx="15">
                  <c:v>Puente Aranda</c:v>
                </c:pt>
                <c:pt idx="16">
                  <c:v>Engativá</c:v>
                </c:pt>
                <c:pt idx="17">
                  <c:v>Chapinero</c:v>
                </c:pt>
                <c:pt idx="18">
                  <c:v>Candelaria</c:v>
                </c:pt>
                <c:pt idx="19">
                  <c:v>Tunjuelito</c:v>
                </c:pt>
              </c:strCache>
            </c:strRef>
          </c:cat>
          <c:val>
            <c:numRef>
              <c:f>'Rtos &gt;1 año'!$V$951:$V$970</c:f>
              <c:numCache>
                <c:formatCode>#,##0.0</c:formatCode>
                <c:ptCount val="20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  <c:pt idx="13">
                  <c:v>4.5</c:v>
                </c:pt>
                <c:pt idx="14">
                  <c:v>4.5</c:v>
                </c:pt>
                <c:pt idx="15">
                  <c:v>4.5</c:v>
                </c:pt>
                <c:pt idx="16">
                  <c:v>4.5</c:v>
                </c:pt>
                <c:pt idx="17">
                  <c:v>4.5</c:v>
                </c:pt>
                <c:pt idx="18">
                  <c:v>4.5</c:v>
                </c:pt>
                <c:pt idx="19">
                  <c:v>4.5</c:v>
                </c:pt>
              </c:numCache>
            </c:numRef>
          </c:val>
        </c:ser>
        <c:marker val="1"/>
        <c:axId val="36785152"/>
        <c:axId val="36791424"/>
      </c:lineChart>
      <c:catAx>
        <c:axId val="3678515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36791424"/>
        <c:crosses val="autoZero"/>
        <c:auto val="1"/>
        <c:lblAlgn val="ctr"/>
        <c:lblOffset val="100"/>
      </c:catAx>
      <c:valAx>
        <c:axId val="36791424"/>
        <c:scaling>
          <c:orientation val="minMax"/>
        </c:scaling>
        <c:axPos val="l"/>
        <c:majorGridlines/>
        <c:numFmt formatCode="#,##0.0" sourceLinked="1"/>
        <c:tickLblPos val="nextTo"/>
        <c:crossAx val="3678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212253829321666"/>
          <c:y val="0.37053611813803333"/>
          <c:w val="0.13129102844638948"/>
          <c:h val="8.9285811599526102E-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1960898072504386E-2"/>
          <c:y val="4.3521266073194842E-2"/>
          <c:w val="0.93746864386474682"/>
          <c:h val="0.78575979189544931"/>
        </c:manualLayout>
      </c:layout>
      <c:barChart>
        <c:barDir val="col"/>
        <c:grouping val="clustered"/>
        <c:ser>
          <c:idx val="0"/>
          <c:order val="0"/>
          <c:tx>
            <c:strRef>
              <c:f>'Rtos &gt;1 año'!$U$996</c:f>
              <c:strCache>
                <c:ptCount val="1"/>
                <c:pt idx="0">
                  <c:v>T. x localidad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c:spPr>
          <c:cat>
            <c:strRef>
              <c:f>'Rtos &gt;1 año'!$T$997:$T$1016</c:f>
              <c:strCache>
                <c:ptCount val="20"/>
                <c:pt idx="0">
                  <c:v>Tunjuelito</c:v>
                </c:pt>
                <c:pt idx="1">
                  <c:v>Rafael Uribe</c:v>
                </c:pt>
                <c:pt idx="2">
                  <c:v>Usme</c:v>
                </c:pt>
                <c:pt idx="3">
                  <c:v>Usaquén</c:v>
                </c:pt>
                <c:pt idx="4">
                  <c:v>Bosa</c:v>
                </c:pt>
                <c:pt idx="5">
                  <c:v>Suba</c:v>
                </c:pt>
                <c:pt idx="6">
                  <c:v>Kennedy</c:v>
                </c:pt>
                <c:pt idx="7">
                  <c:v>Fontibón</c:v>
                </c:pt>
                <c:pt idx="8">
                  <c:v>Teusaquillo</c:v>
                </c:pt>
                <c:pt idx="9">
                  <c:v>Puente Aranda</c:v>
                </c:pt>
                <c:pt idx="10">
                  <c:v>San Cristobal</c:v>
                </c:pt>
                <c:pt idx="11">
                  <c:v>Engativá</c:v>
                </c:pt>
                <c:pt idx="12">
                  <c:v>Ciudad Bolivar</c:v>
                </c:pt>
                <c:pt idx="13">
                  <c:v>Santafe</c:v>
                </c:pt>
                <c:pt idx="14">
                  <c:v>Barrios Unidos</c:v>
                </c:pt>
                <c:pt idx="15">
                  <c:v>Chapinero</c:v>
                </c:pt>
                <c:pt idx="16">
                  <c:v>Mártires</c:v>
                </c:pt>
                <c:pt idx="17">
                  <c:v>Antonio Nariño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&gt;1 año'!$U$997:$U$1016</c:f>
              <c:numCache>
                <c:formatCode>#,##0.0</c:formatCode>
                <c:ptCount val="20"/>
                <c:pt idx="0">
                  <c:v>2.7183146449201496</c:v>
                </c:pt>
                <c:pt idx="1">
                  <c:v>2.2475795297372061</c:v>
                </c:pt>
                <c:pt idx="2">
                  <c:v>1.9801980198019802</c:v>
                </c:pt>
                <c:pt idx="3">
                  <c:v>1.8650389962699221</c:v>
                </c:pt>
                <c:pt idx="4">
                  <c:v>1.8726591760299625</c:v>
                </c:pt>
                <c:pt idx="5">
                  <c:v>1.8655427347474607</c:v>
                </c:pt>
                <c:pt idx="6">
                  <c:v>1.7127799736495388</c:v>
                </c:pt>
                <c:pt idx="7">
                  <c:v>1.607717041800643</c:v>
                </c:pt>
                <c:pt idx="8">
                  <c:v>1.5540015540015539</c:v>
                </c:pt>
                <c:pt idx="9">
                  <c:v>1.6436554898093361</c:v>
                </c:pt>
                <c:pt idx="10">
                  <c:v>1.4935280451377364</c:v>
                </c:pt>
                <c:pt idx="11">
                  <c:v>1.387554701675739</c:v>
                </c:pt>
                <c:pt idx="12">
                  <c:v>1.4009806864805363</c:v>
                </c:pt>
                <c:pt idx="13">
                  <c:v>1.2399256044637321</c:v>
                </c:pt>
                <c:pt idx="14">
                  <c:v>1.2033694344163659</c:v>
                </c:pt>
                <c:pt idx="15">
                  <c:v>1.0405827263267431</c:v>
                </c:pt>
                <c:pt idx="16">
                  <c:v>0.82850041425020704</c:v>
                </c:pt>
                <c:pt idx="17">
                  <c:v>0.76628352490421459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47"/>
        <c:axId val="36824192"/>
        <c:axId val="36826112"/>
      </c:barChart>
      <c:lineChart>
        <c:grouping val="standard"/>
        <c:ser>
          <c:idx val="1"/>
          <c:order val="1"/>
          <c:tx>
            <c:strRef>
              <c:f>'Rtos &gt;1 año'!$V$996</c:f>
              <c:strCache>
                <c:ptCount val="1"/>
                <c:pt idx="0">
                  <c:v>T. Distrital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</c:spPr>
          </c:marker>
          <c:cat>
            <c:strRef>
              <c:f>'Rtos &gt;1 año'!$T$997:$T$1016</c:f>
              <c:strCache>
                <c:ptCount val="20"/>
                <c:pt idx="0">
                  <c:v>Tunjuelito</c:v>
                </c:pt>
                <c:pt idx="1">
                  <c:v>Rafael Uribe</c:v>
                </c:pt>
                <c:pt idx="2">
                  <c:v>Usme</c:v>
                </c:pt>
                <c:pt idx="3">
                  <c:v>Usaquén</c:v>
                </c:pt>
                <c:pt idx="4">
                  <c:v>Bosa</c:v>
                </c:pt>
                <c:pt idx="5">
                  <c:v>Suba</c:v>
                </c:pt>
                <c:pt idx="6">
                  <c:v>Kennedy</c:v>
                </c:pt>
                <c:pt idx="7">
                  <c:v>Fontibón</c:v>
                </c:pt>
                <c:pt idx="8">
                  <c:v>Teusaquillo</c:v>
                </c:pt>
                <c:pt idx="9">
                  <c:v>Puente Aranda</c:v>
                </c:pt>
                <c:pt idx="10">
                  <c:v>San Cristobal</c:v>
                </c:pt>
                <c:pt idx="11">
                  <c:v>Engativá</c:v>
                </c:pt>
                <c:pt idx="12">
                  <c:v>Ciudad Bolivar</c:v>
                </c:pt>
                <c:pt idx="13">
                  <c:v>Santafe</c:v>
                </c:pt>
                <c:pt idx="14">
                  <c:v>Barrios Unidos</c:v>
                </c:pt>
                <c:pt idx="15">
                  <c:v>Chapinero</c:v>
                </c:pt>
                <c:pt idx="16">
                  <c:v>Mártires</c:v>
                </c:pt>
                <c:pt idx="17">
                  <c:v>Antonio Nariño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&gt;1 año'!$V$997:$V$1016</c:f>
              <c:numCache>
                <c:formatCode>#,##0.0</c:formatCode>
                <c:ptCount val="20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  <c:pt idx="18">
                  <c:v>1.7</c:v>
                </c:pt>
                <c:pt idx="19">
                  <c:v>1.7</c:v>
                </c:pt>
              </c:numCache>
            </c:numRef>
          </c:val>
        </c:ser>
        <c:marker val="1"/>
        <c:axId val="36824192"/>
        <c:axId val="36826112"/>
      </c:lineChart>
      <c:catAx>
        <c:axId val="3682419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36826112"/>
        <c:crosses val="autoZero"/>
        <c:auto val="1"/>
        <c:lblAlgn val="ctr"/>
        <c:lblOffset val="100"/>
      </c:catAx>
      <c:valAx>
        <c:axId val="36826112"/>
        <c:scaling>
          <c:orientation val="minMax"/>
        </c:scaling>
        <c:axPos val="l"/>
        <c:majorGridlines/>
        <c:numFmt formatCode="#,##0.0" sourceLinked="1"/>
        <c:tickLblPos val="nextTo"/>
        <c:crossAx val="36824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797730083617509"/>
          <c:y val="0.1925343811394892"/>
          <c:w val="0.12832377185906557"/>
          <c:h val="7.072691552062868E-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'Rtos &gt;1 año'!$U$1044</c:f>
              <c:strCache>
                <c:ptCount val="1"/>
                <c:pt idx="0">
                  <c:v>T. x localidad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dLblPos val="outEnd"/>
            <c:showVal val="1"/>
          </c:dLbls>
          <c:cat>
            <c:strRef>
              <c:f>'Rtos &gt;1 año'!$T$1045:$T$1062</c:f>
              <c:strCache>
                <c:ptCount val="18"/>
                <c:pt idx="0">
                  <c:v>Tunjuelito</c:v>
                </c:pt>
                <c:pt idx="1">
                  <c:v>Rafael Uribe</c:v>
                </c:pt>
                <c:pt idx="2">
                  <c:v>Usme</c:v>
                </c:pt>
                <c:pt idx="3">
                  <c:v>Usaquén</c:v>
                </c:pt>
                <c:pt idx="4">
                  <c:v>Bosa</c:v>
                </c:pt>
                <c:pt idx="5">
                  <c:v>Suba</c:v>
                </c:pt>
                <c:pt idx="6">
                  <c:v>Kennedy</c:v>
                </c:pt>
                <c:pt idx="7">
                  <c:v>Puente Aranda</c:v>
                </c:pt>
                <c:pt idx="8">
                  <c:v>Fontibón</c:v>
                </c:pt>
                <c:pt idx="9">
                  <c:v>Teusaquillo</c:v>
                </c:pt>
                <c:pt idx="10">
                  <c:v>San Cristobal</c:v>
                </c:pt>
                <c:pt idx="11">
                  <c:v>Ciudad Bolivar</c:v>
                </c:pt>
                <c:pt idx="12">
                  <c:v>Engativá</c:v>
                </c:pt>
                <c:pt idx="13">
                  <c:v>Santafe</c:v>
                </c:pt>
                <c:pt idx="14">
                  <c:v>Barrios Unidos</c:v>
                </c:pt>
                <c:pt idx="15">
                  <c:v>Chapinero</c:v>
                </c:pt>
                <c:pt idx="16">
                  <c:v>Mártires</c:v>
                </c:pt>
                <c:pt idx="17">
                  <c:v>Antonio Nariño</c:v>
                </c:pt>
              </c:strCache>
            </c:strRef>
          </c:cat>
          <c:val>
            <c:numRef>
              <c:f>'Rtos &gt;1 año'!$U$1045:$U$1062</c:f>
              <c:numCache>
                <c:formatCode>#,##0.00</c:formatCode>
                <c:ptCount val="18"/>
                <c:pt idx="0">
                  <c:v>2.7183146449201496</c:v>
                </c:pt>
                <c:pt idx="1">
                  <c:v>2.2475795297372061</c:v>
                </c:pt>
                <c:pt idx="2">
                  <c:v>1.9801980198019802</c:v>
                </c:pt>
                <c:pt idx="3">
                  <c:v>1.8650389962699221</c:v>
                </c:pt>
                <c:pt idx="4">
                  <c:v>1.8726591760299625</c:v>
                </c:pt>
                <c:pt idx="5">
                  <c:v>1.8655427347474607</c:v>
                </c:pt>
                <c:pt idx="6">
                  <c:v>1.7127799736495388</c:v>
                </c:pt>
                <c:pt idx="7">
                  <c:v>1.6436554898093361</c:v>
                </c:pt>
                <c:pt idx="8">
                  <c:v>1.607717041800643</c:v>
                </c:pt>
                <c:pt idx="9">
                  <c:v>1.5540015540015539</c:v>
                </c:pt>
                <c:pt idx="10">
                  <c:v>1.4935280451377364</c:v>
                </c:pt>
                <c:pt idx="11">
                  <c:v>1.4009806864805363</c:v>
                </c:pt>
                <c:pt idx="12">
                  <c:v>1.387554701675739</c:v>
                </c:pt>
                <c:pt idx="13">
                  <c:v>1.2399256044637321</c:v>
                </c:pt>
                <c:pt idx="14">
                  <c:v>1.2033694344163659</c:v>
                </c:pt>
                <c:pt idx="15">
                  <c:v>1.0405827263267431</c:v>
                </c:pt>
                <c:pt idx="16">
                  <c:v>0.82850041425020704</c:v>
                </c:pt>
                <c:pt idx="17">
                  <c:v>0.76628352490421459</c:v>
                </c:pt>
              </c:numCache>
            </c:numRef>
          </c:val>
        </c:ser>
        <c:gapWidth val="55"/>
        <c:axId val="36875648"/>
        <c:axId val="36877824"/>
      </c:barChart>
      <c:lineChart>
        <c:grouping val="standard"/>
        <c:ser>
          <c:idx val="1"/>
          <c:order val="1"/>
          <c:tx>
            <c:strRef>
              <c:f>'Rtos &gt;1 año'!$V$1044</c:f>
              <c:strCache>
                <c:ptCount val="1"/>
                <c:pt idx="0">
                  <c:v>T. Distrital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</c:spPr>
          </c:marker>
          <c:cat>
            <c:strRef>
              <c:f>'Rtos &gt;1 año'!$T$1045:$T$1062</c:f>
              <c:strCache>
                <c:ptCount val="18"/>
                <c:pt idx="0">
                  <c:v>Tunjuelito</c:v>
                </c:pt>
                <c:pt idx="1">
                  <c:v>Rafael Uribe</c:v>
                </c:pt>
                <c:pt idx="2">
                  <c:v>Usme</c:v>
                </c:pt>
                <c:pt idx="3">
                  <c:v>Usaquén</c:v>
                </c:pt>
                <c:pt idx="4">
                  <c:v>Bosa</c:v>
                </c:pt>
                <c:pt idx="5">
                  <c:v>Suba</c:v>
                </c:pt>
                <c:pt idx="6">
                  <c:v>Kennedy</c:v>
                </c:pt>
                <c:pt idx="7">
                  <c:v>Puente Aranda</c:v>
                </c:pt>
                <c:pt idx="8">
                  <c:v>Fontibón</c:v>
                </c:pt>
                <c:pt idx="9">
                  <c:v>Teusaquillo</c:v>
                </c:pt>
                <c:pt idx="10">
                  <c:v>San Cristobal</c:v>
                </c:pt>
                <c:pt idx="11">
                  <c:v>Ciudad Bolivar</c:v>
                </c:pt>
                <c:pt idx="12">
                  <c:v>Engativá</c:v>
                </c:pt>
                <c:pt idx="13">
                  <c:v>Santafe</c:v>
                </c:pt>
                <c:pt idx="14">
                  <c:v>Barrios Unidos</c:v>
                </c:pt>
                <c:pt idx="15">
                  <c:v>Chapinero</c:v>
                </c:pt>
                <c:pt idx="16">
                  <c:v>Mártires</c:v>
                </c:pt>
                <c:pt idx="17">
                  <c:v>Antonio Nariño</c:v>
                </c:pt>
              </c:strCache>
            </c:strRef>
          </c:cat>
          <c:val>
            <c:numRef>
              <c:f>'Rtos &gt;1 año'!$V$1045:$V$1062</c:f>
              <c:numCache>
                <c:formatCode>#,##0.0</c:formatCode>
                <c:ptCount val="1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</c:numCache>
            </c:numRef>
          </c:val>
        </c:ser>
        <c:marker val="1"/>
        <c:axId val="36875648"/>
        <c:axId val="36877824"/>
      </c:lineChart>
      <c:catAx>
        <c:axId val="3687564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36877824"/>
        <c:crosses val="autoZero"/>
        <c:auto val="1"/>
        <c:lblAlgn val="ctr"/>
        <c:lblOffset val="100"/>
      </c:catAx>
      <c:valAx>
        <c:axId val="36877824"/>
        <c:scaling>
          <c:orientation val="minMax"/>
        </c:scaling>
        <c:axPos val="l"/>
        <c:majorGridlines/>
        <c:numFmt formatCode="#,##0.00" sourceLinked="1"/>
        <c:tickLblPos val="nextTo"/>
        <c:crossAx val="36875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03601292233434"/>
          <c:y val="0.45762759205714554"/>
          <c:w val="0.1315790882622844"/>
          <c:h val="8.4745850380952878E-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1.2979351032448377E-2"/>
          <c:y val="4.003929565515086E-2"/>
          <c:w val="0.9740412979351043"/>
          <c:h val="0.88571573165830664"/>
        </c:manualLayout>
      </c:layout>
      <c:barChart>
        <c:barDir val="col"/>
        <c:grouping val="clustered"/>
        <c:ser>
          <c:idx val="0"/>
          <c:order val="0"/>
          <c:tx>
            <c:strRef>
              <c:f>'Rtos &gt;5 años'!$W$444</c:f>
              <c:strCache>
                <c:ptCount val="1"/>
                <c:pt idx="0">
                  <c:v>T. x  localidad</c:v>
                </c:pt>
              </c:strCache>
            </c:strRef>
          </c:tx>
          <c:spPr>
            <a:solidFill>
              <a:srgbClr val="0000CC"/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strRef>
              <c:f>'Rtos &gt;5 años'!$V$445:$V$463</c:f>
              <c:strCache>
                <c:ptCount val="19"/>
                <c:pt idx="0">
                  <c:v>Candelaria</c:v>
                </c:pt>
                <c:pt idx="1">
                  <c:v>Chapinero</c:v>
                </c:pt>
                <c:pt idx="2">
                  <c:v>Santafe</c:v>
                </c:pt>
                <c:pt idx="3">
                  <c:v>Mártires</c:v>
                </c:pt>
                <c:pt idx="4">
                  <c:v>Usaquén</c:v>
                </c:pt>
                <c:pt idx="5">
                  <c:v>Barrios Unidos</c:v>
                </c:pt>
                <c:pt idx="6">
                  <c:v>San Cristobal</c:v>
                </c:pt>
                <c:pt idx="7">
                  <c:v>Rafael Uribe</c:v>
                </c:pt>
                <c:pt idx="8">
                  <c:v>Kennedy</c:v>
                </c:pt>
                <c:pt idx="9">
                  <c:v>Teusaquillo</c:v>
                </c:pt>
                <c:pt idx="10">
                  <c:v>Bosa</c:v>
                </c:pt>
                <c:pt idx="11">
                  <c:v>Suba</c:v>
                </c:pt>
                <c:pt idx="12">
                  <c:v>Ciudad Bolivar</c:v>
                </c:pt>
                <c:pt idx="13">
                  <c:v>Usme</c:v>
                </c:pt>
                <c:pt idx="14">
                  <c:v>Puente Aranda</c:v>
                </c:pt>
                <c:pt idx="15">
                  <c:v>Antonio Nariño</c:v>
                </c:pt>
                <c:pt idx="16">
                  <c:v>Engativá</c:v>
                </c:pt>
                <c:pt idx="17">
                  <c:v>Tunjuelito</c:v>
                </c:pt>
                <c:pt idx="18">
                  <c:v>Fontibón</c:v>
                </c:pt>
              </c:strCache>
            </c:strRef>
          </c:cat>
          <c:val>
            <c:numRef>
              <c:f>'Rtos &gt;5 años'!$W$445:$W$463</c:f>
              <c:numCache>
                <c:formatCode>0.0</c:formatCode>
                <c:ptCount val="19"/>
                <c:pt idx="0">
                  <c:v>31.923383878691141</c:v>
                </c:pt>
                <c:pt idx="1">
                  <c:v>29.801324503311257</c:v>
                </c:pt>
                <c:pt idx="2">
                  <c:v>24.364775495997215</c:v>
                </c:pt>
                <c:pt idx="3">
                  <c:v>24.063768987817717</c:v>
                </c:pt>
                <c:pt idx="4">
                  <c:v>21.440675035446276</c:v>
                </c:pt>
                <c:pt idx="5">
                  <c:v>20.136307311028499</c:v>
                </c:pt>
                <c:pt idx="6">
                  <c:v>20.138733497426717</c:v>
                </c:pt>
                <c:pt idx="7">
                  <c:v>19.710482099004782</c:v>
                </c:pt>
                <c:pt idx="8">
                  <c:v>19.590670231400388</c:v>
                </c:pt>
                <c:pt idx="9">
                  <c:v>19.074868860276585</c:v>
                </c:pt>
                <c:pt idx="10">
                  <c:v>18.726591760299627</c:v>
                </c:pt>
                <c:pt idx="11">
                  <c:v>18.171237188090121</c:v>
                </c:pt>
                <c:pt idx="12">
                  <c:v>17.326880564019838</c:v>
                </c:pt>
                <c:pt idx="13">
                  <c:v>17.141737682437064</c:v>
                </c:pt>
                <c:pt idx="14">
                  <c:v>15.765219500363813</c:v>
                </c:pt>
                <c:pt idx="15">
                  <c:v>15.67965263538777</c:v>
                </c:pt>
                <c:pt idx="16">
                  <c:v>15.340008765719295</c:v>
                </c:pt>
                <c:pt idx="17">
                  <c:v>14.012738853503185</c:v>
                </c:pt>
                <c:pt idx="18">
                  <c:v>13.321153992540154</c:v>
                </c:pt>
              </c:numCache>
            </c:numRef>
          </c:val>
        </c:ser>
        <c:dLbls>
          <c:showVal val="1"/>
        </c:dLbls>
        <c:gapWidth val="57"/>
        <c:overlap val="-25"/>
        <c:axId val="39404672"/>
        <c:axId val="39547648"/>
      </c:barChart>
      <c:lineChart>
        <c:grouping val="standard"/>
        <c:ser>
          <c:idx val="1"/>
          <c:order val="1"/>
          <c:tx>
            <c:strRef>
              <c:f>'Rtos &gt;5 años'!$X$444</c:f>
              <c:strCache>
                <c:ptCount val="1"/>
                <c:pt idx="0">
                  <c:v>T. Distrital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</c:spPr>
          </c:marker>
          <c:dLbls>
            <c:delete val="1"/>
          </c:dLbls>
          <c:cat>
            <c:strRef>
              <c:f>'Rtos &gt;5 años'!$V$445:$V$463</c:f>
              <c:strCache>
                <c:ptCount val="19"/>
                <c:pt idx="0">
                  <c:v>Candelaria</c:v>
                </c:pt>
                <c:pt idx="1">
                  <c:v>Chapinero</c:v>
                </c:pt>
                <c:pt idx="2">
                  <c:v>Santafe</c:v>
                </c:pt>
                <c:pt idx="3">
                  <c:v>Mártires</c:v>
                </c:pt>
                <c:pt idx="4">
                  <c:v>Usaquén</c:v>
                </c:pt>
                <c:pt idx="5">
                  <c:v>Barrios Unidos</c:v>
                </c:pt>
                <c:pt idx="6">
                  <c:v>San Cristobal</c:v>
                </c:pt>
                <c:pt idx="7">
                  <c:v>Rafael Uribe</c:v>
                </c:pt>
                <c:pt idx="8">
                  <c:v>Kennedy</c:v>
                </c:pt>
                <c:pt idx="9">
                  <c:v>Teusaquillo</c:v>
                </c:pt>
                <c:pt idx="10">
                  <c:v>Bosa</c:v>
                </c:pt>
                <c:pt idx="11">
                  <c:v>Suba</c:v>
                </c:pt>
                <c:pt idx="12">
                  <c:v>Ciudad Bolivar</c:v>
                </c:pt>
                <c:pt idx="13">
                  <c:v>Usme</c:v>
                </c:pt>
                <c:pt idx="14">
                  <c:v>Puente Aranda</c:v>
                </c:pt>
                <c:pt idx="15">
                  <c:v>Antonio Nariño</c:v>
                </c:pt>
                <c:pt idx="16">
                  <c:v>Engativá</c:v>
                </c:pt>
                <c:pt idx="17">
                  <c:v>Tunjuelito</c:v>
                </c:pt>
                <c:pt idx="18">
                  <c:v>Fontibón</c:v>
                </c:pt>
              </c:strCache>
            </c:strRef>
          </c:cat>
          <c:val>
            <c:numRef>
              <c:f>'Rtos &gt;5 años'!$X$445:$X$463</c:f>
              <c:numCache>
                <c:formatCode>0.0</c:formatCode>
                <c:ptCount val="19"/>
                <c:pt idx="0" formatCode="General">
                  <c:v>19</c:v>
                </c:pt>
                <c:pt idx="1">
                  <c:v>19</c:v>
                </c:pt>
                <c:pt idx="2" formatCode="General">
                  <c:v>19</c:v>
                </c:pt>
                <c:pt idx="3" formatCode="General">
                  <c:v>19</c:v>
                </c:pt>
                <c:pt idx="4" formatCode="General">
                  <c:v>19</c:v>
                </c:pt>
                <c:pt idx="5" formatCode="General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 formatCode="General">
                  <c:v>19</c:v>
                </c:pt>
                <c:pt idx="12">
                  <c:v>19</c:v>
                </c:pt>
                <c:pt idx="13" formatCode="General">
                  <c:v>19</c:v>
                </c:pt>
                <c:pt idx="14" formatCode="General">
                  <c:v>19</c:v>
                </c:pt>
                <c:pt idx="15" formatCode="General">
                  <c:v>19</c:v>
                </c:pt>
                <c:pt idx="16">
                  <c:v>19</c:v>
                </c:pt>
                <c:pt idx="17" formatCode="General">
                  <c:v>19</c:v>
                </c:pt>
                <c:pt idx="18">
                  <c:v>19</c:v>
                </c:pt>
              </c:numCache>
            </c:numRef>
          </c:val>
        </c:ser>
        <c:dLbls>
          <c:showVal val="1"/>
        </c:dLbls>
        <c:marker val="1"/>
        <c:axId val="39404672"/>
        <c:axId val="39547648"/>
      </c:lineChart>
      <c:catAx>
        <c:axId val="3940467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9547648"/>
        <c:crosses val="autoZero"/>
        <c:auto val="1"/>
        <c:lblAlgn val="ctr"/>
        <c:lblOffset val="100"/>
      </c:catAx>
      <c:valAx>
        <c:axId val="39547648"/>
        <c:scaling>
          <c:orientation val="minMax"/>
        </c:scaling>
        <c:delete val="1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Tasa por 100000 habitantes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1"/>
        <c:tickLblPos val="none"/>
        <c:crossAx val="39404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709368762898914"/>
          <c:y val="0.19809560657664912"/>
          <c:w val="0.14814831052310268"/>
          <c:h val="7.6190617914095829E-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25" r="0.25" t="0.75000000000000022" header="0.3000000000000001" footer="0.3000000000000001"/>
    <c:pageSetup paperSize="5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2319045506635622E-2"/>
          <c:y val="5.1400554097404488E-2"/>
          <c:w val="0.89935242689734118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'Rtos &gt;5 años'!$A$358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rgbClr val="0000CC"/>
            </a:solidFill>
          </c:spPr>
          <c:cat>
            <c:numRef>
              <c:f>'Rtos &gt;5 años'!$B$357:$O$357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años'!$B$358:$O$358</c:f>
              <c:numCache>
                <c:formatCode>General</c:formatCode>
                <c:ptCount val="14"/>
                <c:pt idx="0">
                  <c:v>2611</c:v>
                </c:pt>
                <c:pt idx="1">
                  <c:v>2325</c:v>
                </c:pt>
                <c:pt idx="2">
                  <c:v>2020</c:v>
                </c:pt>
                <c:pt idx="3">
                  <c:v>1984</c:v>
                </c:pt>
                <c:pt idx="4">
                  <c:v>2050</c:v>
                </c:pt>
                <c:pt idx="5">
                  <c:v>1948</c:v>
                </c:pt>
                <c:pt idx="6">
                  <c:v>1809</c:v>
                </c:pt>
                <c:pt idx="7">
                  <c:v>1850</c:v>
                </c:pt>
                <c:pt idx="8">
                  <c:v>1792</c:v>
                </c:pt>
                <c:pt idx="9">
                  <c:v>1595</c:v>
                </c:pt>
                <c:pt idx="10">
                  <c:v>1512</c:v>
                </c:pt>
                <c:pt idx="11">
                  <c:v>1463</c:v>
                </c:pt>
                <c:pt idx="12">
                  <c:v>1332</c:v>
                </c:pt>
                <c:pt idx="13">
                  <c:v>1138</c:v>
                </c:pt>
              </c:numCache>
            </c:numRef>
          </c:val>
        </c:ser>
        <c:axId val="39260160"/>
        <c:axId val="39260928"/>
      </c:barChart>
      <c:lineChart>
        <c:grouping val="standard"/>
        <c:ser>
          <c:idx val="1"/>
          <c:order val="1"/>
          <c:tx>
            <c:strRef>
              <c:f>'Rtos &gt;5 años'!$A$359</c:f>
              <c:strCache>
                <c:ptCount val="1"/>
                <c:pt idx="0">
                  <c:v>Tasa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'Rtos &gt;5 años'!$B$357:$O$357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años'!$B$359:$O$359</c:f>
              <c:numCache>
                <c:formatCode>0.0</c:formatCode>
                <c:ptCount val="14"/>
                <c:pt idx="0">
                  <c:v>42.1</c:v>
                </c:pt>
                <c:pt idx="1">
                  <c:v>38</c:v>
                </c:pt>
                <c:pt idx="2">
                  <c:v>33.5</c:v>
                </c:pt>
                <c:pt idx="3">
                  <c:v>33.299999999999997</c:v>
                </c:pt>
                <c:pt idx="4">
                  <c:v>34.6</c:v>
                </c:pt>
                <c:pt idx="5">
                  <c:v>32.700000000000003</c:v>
                </c:pt>
                <c:pt idx="6">
                  <c:v>30.6</c:v>
                </c:pt>
                <c:pt idx="7">
                  <c:v>31.4</c:v>
                </c:pt>
                <c:pt idx="8">
                  <c:v>30.4</c:v>
                </c:pt>
                <c:pt idx="9">
                  <c:v>26.9</c:v>
                </c:pt>
                <c:pt idx="10">
                  <c:v>25.5</c:v>
                </c:pt>
                <c:pt idx="11">
                  <c:v>24.5</c:v>
                </c:pt>
                <c:pt idx="12">
                  <c:v>22.3</c:v>
                </c:pt>
                <c:pt idx="13">
                  <c:v>19</c:v>
                </c:pt>
              </c:numCache>
            </c:numRef>
          </c:val>
        </c:ser>
        <c:ser>
          <c:idx val="2"/>
          <c:order val="2"/>
          <c:tx>
            <c:strRef>
              <c:f>'Rtos &gt;5 años'!$A$360</c:f>
              <c:strCache>
                <c:ptCount val="1"/>
                <c:pt idx="0">
                  <c:v>ODM</c:v>
                </c:pt>
              </c:strCache>
            </c:strRef>
          </c:tx>
          <c:spPr>
            <a:ln>
              <a:solidFill>
                <a:srgbClr val="00CCFF"/>
              </a:solidFill>
            </a:ln>
          </c:spPr>
          <c:marker>
            <c:spPr>
              <a:solidFill>
                <a:srgbClr val="00CCFF"/>
              </a:solidFill>
              <a:ln>
                <a:solidFill>
                  <a:srgbClr val="00CCFF"/>
                </a:solidFill>
              </a:ln>
            </c:spPr>
          </c:marker>
          <c:cat>
            <c:numRef>
              <c:f>'Rtos &gt;5 años'!$B$357:$O$357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años'!$B$360:$O$360</c:f>
              <c:numCache>
                <c:formatCode>General</c:formatCode>
                <c:ptCount val="14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21.1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</c:numCache>
            </c:numRef>
          </c:val>
        </c:ser>
        <c:marker val="1"/>
        <c:axId val="39262464"/>
        <c:axId val="39268352"/>
      </c:lineChart>
      <c:catAx>
        <c:axId val="392601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9260928"/>
        <c:crosses val="autoZero"/>
        <c:auto val="1"/>
        <c:lblAlgn val="ctr"/>
        <c:lblOffset val="100"/>
      </c:catAx>
      <c:valAx>
        <c:axId val="39260928"/>
        <c:scaling>
          <c:orientation val="minMax"/>
        </c:scaling>
        <c:axPos val="l"/>
        <c:majorGridlines/>
        <c:numFmt formatCode="General" sourceLinked="1"/>
        <c:tickLblPos val="nextTo"/>
        <c:crossAx val="39260160"/>
        <c:crosses val="autoZero"/>
        <c:crossBetween val="between"/>
      </c:valAx>
      <c:catAx>
        <c:axId val="39262464"/>
        <c:scaling>
          <c:orientation val="minMax"/>
        </c:scaling>
        <c:delete val="1"/>
        <c:axPos val="b"/>
        <c:numFmt formatCode="General" sourceLinked="1"/>
        <c:tickLblPos val="none"/>
        <c:crossAx val="39268352"/>
        <c:crosses val="autoZero"/>
        <c:auto val="1"/>
        <c:lblAlgn val="ctr"/>
        <c:lblOffset val="100"/>
      </c:catAx>
      <c:valAx>
        <c:axId val="39268352"/>
        <c:scaling>
          <c:orientation val="minMax"/>
        </c:scaling>
        <c:axPos val="r"/>
        <c:numFmt formatCode="0.0" sourceLinked="1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392624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64875631693242"/>
          <c:y val="0.1634980988593156"/>
          <c:w val="7.0519132647571245E-2"/>
          <c:h val="0.2053231939163498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305154855643045E-2"/>
          <c:y val="5.1400554097404488E-2"/>
          <c:w val="0.95180228871391059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'Rtos &gt;5 años'!$A$738</c:f>
              <c:strCache>
                <c:ptCount val="1"/>
                <c:pt idx="0">
                  <c:v>Casos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>
              <a:solidFill>
                <a:sysClr val="windowText" lastClr="000000"/>
              </a:solidFill>
            </a:ln>
          </c:spPr>
          <c:cat>
            <c:numRef>
              <c:f>'Rtos &gt;5 años'!$B$737:$O$737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años'!$B$738:$O$738</c:f>
              <c:numCache>
                <c:formatCode>General</c:formatCode>
                <c:ptCount val="14"/>
                <c:pt idx="0">
                  <c:v>253</c:v>
                </c:pt>
                <c:pt idx="1">
                  <c:v>229</c:v>
                </c:pt>
                <c:pt idx="2">
                  <c:v>149</c:v>
                </c:pt>
                <c:pt idx="3">
                  <c:v>144</c:v>
                </c:pt>
                <c:pt idx="4">
                  <c:v>169</c:v>
                </c:pt>
                <c:pt idx="5">
                  <c:v>141</c:v>
                </c:pt>
                <c:pt idx="6">
                  <c:v>109</c:v>
                </c:pt>
                <c:pt idx="7">
                  <c:v>104</c:v>
                </c:pt>
                <c:pt idx="8">
                  <c:v>124</c:v>
                </c:pt>
                <c:pt idx="9">
                  <c:v>104</c:v>
                </c:pt>
                <c:pt idx="10">
                  <c:v>102</c:v>
                </c:pt>
                <c:pt idx="11">
                  <c:v>65</c:v>
                </c:pt>
                <c:pt idx="12">
                  <c:v>60</c:v>
                </c:pt>
                <c:pt idx="13">
                  <c:v>43</c:v>
                </c:pt>
              </c:numCache>
            </c:numRef>
          </c:val>
        </c:ser>
        <c:ser>
          <c:idx val="2"/>
          <c:order val="2"/>
          <c:tx>
            <c:strRef>
              <c:f>'Rtos &gt;5 años'!$A$740</c:f>
              <c:strCache>
                <c:ptCount val="1"/>
                <c:pt idx="0">
                  <c:v>ODM</c:v>
                </c:pt>
              </c:strCache>
            </c:strRef>
          </c:tx>
          <c:cat>
            <c:numRef>
              <c:f>'Rtos &gt;5 años'!$B$737:$O$737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años'!$B$740:$O$740</c:f>
              <c:numCache>
                <c:formatCode>General</c:formatCode>
                <c:ptCount val="14"/>
              </c:numCache>
            </c:numRef>
          </c:val>
        </c:ser>
        <c:gapWidth val="85"/>
        <c:overlap val="57"/>
        <c:axId val="39287040"/>
        <c:axId val="39292928"/>
      </c:barChart>
      <c:lineChart>
        <c:grouping val="standard"/>
        <c:ser>
          <c:idx val="1"/>
          <c:order val="1"/>
          <c:tx>
            <c:strRef>
              <c:f>'Rtos &gt;5 años'!$A$739</c:f>
              <c:strCache>
                <c:ptCount val="1"/>
                <c:pt idx="0">
                  <c:v>Tasa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Val val="1"/>
          </c:dLbls>
          <c:cat>
            <c:numRef>
              <c:f>'Rtos &gt;5 años'!$B$737:$O$737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años'!$B$739:$O$739</c:f>
              <c:numCache>
                <c:formatCode>0.0</c:formatCode>
                <c:ptCount val="14"/>
                <c:pt idx="0">
                  <c:v>40.799999999999997</c:v>
                </c:pt>
                <c:pt idx="1">
                  <c:v>37.4</c:v>
                </c:pt>
                <c:pt idx="2">
                  <c:v>24.7</c:v>
                </c:pt>
                <c:pt idx="3">
                  <c:v>24.2</c:v>
                </c:pt>
                <c:pt idx="4">
                  <c:v>28.5</c:v>
                </c:pt>
                <c:pt idx="5">
                  <c:v>23.7</c:v>
                </c:pt>
                <c:pt idx="6">
                  <c:v>18.399999999999999</c:v>
                </c:pt>
                <c:pt idx="7">
                  <c:v>17.600000000000001</c:v>
                </c:pt>
                <c:pt idx="8">
                  <c:v>21</c:v>
                </c:pt>
                <c:pt idx="9">
                  <c:v>17.600000000000001</c:v>
                </c:pt>
                <c:pt idx="10">
                  <c:v>17.2</c:v>
                </c:pt>
                <c:pt idx="11">
                  <c:v>10.9</c:v>
                </c:pt>
                <c:pt idx="12">
                  <c:v>10</c:v>
                </c:pt>
                <c:pt idx="13">
                  <c:v>7.2</c:v>
                </c:pt>
              </c:numCache>
            </c:numRef>
          </c:val>
        </c:ser>
        <c:marker val="1"/>
        <c:axId val="39294464"/>
        <c:axId val="39296000"/>
      </c:lineChart>
      <c:catAx>
        <c:axId val="392870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9292928"/>
        <c:crosses val="autoZero"/>
        <c:auto val="1"/>
        <c:lblAlgn val="ctr"/>
        <c:lblOffset val="100"/>
      </c:catAx>
      <c:valAx>
        <c:axId val="39292928"/>
        <c:scaling>
          <c:orientation val="minMax"/>
        </c:scaling>
        <c:axPos val="l"/>
        <c:majorGridlines/>
        <c:numFmt formatCode="General" sourceLinked="1"/>
        <c:tickLblPos val="nextTo"/>
        <c:crossAx val="39287040"/>
        <c:crosses val="autoZero"/>
        <c:crossBetween val="between"/>
      </c:valAx>
      <c:catAx>
        <c:axId val="39294464"/>
        <c:scaling>
          <c:orientation val="minMax"/>
        </c:scaling>
        <c:delete val="1"/>
        <c:axPos val="b"/>
        <c:numFmt formatCode="General" sourceLinked="1"/>
        <c:tickLblPos val="none"/>
        <c:crossAx val="39296000"/>
        <c:crosses val="autoZero"/>
        <c:auto val="1"/>
        <c:lblAlgn val="ctr"/>
        <c:lblOffset val="100"/>
      </c:catAx>
      <c:valAx>
        <c:axId val="39296000"/>
        <c:scaling>
          <c:orientation val="minMax"/>
        </c:scaling>
        <c:axPos val="r"/>
        <c:numFmt formatCode="0.0" sourceLinked="1"/>
        <c:tickLblPos val="nextTo"/>
        <c:crossAx val="392944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68804159445409"/>
          <c:y val="0.2802422113649542"/>
          <c:w val="6.5857885615251299E-2"/>
          <c:h val="0.20564536373543399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2.5240198713290952E-2"/>
          <c:y val="5.0925925925925923E-2"/>
          <c:w val="0.96715115236689753"/>
          <c:h val="0.85527012248469025"/>
        </c:manualLayout>
      </c:layout>
      <c:barChart>
        <c:barDir val="col"/>
        <c:grouping val="clustered"/>
        <c:ser>
          <c:idx val="0"/>
          <c:order val="0"/>
          <c:tx>
            <c:strRef>
              <c:f>'Rtos &gt;5 años'!$A$898</c:f>
              <c:strCache>
                <c:ptCount val="1"/>
                <c:pt idx="0">
                  <c:v>Casos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ln>
              <a:solidFill>
                <a:sysClr val="windowText" lastClr="000000"/>
              </a:solidFill>
            </a:ln>
          </c:spPr>
          <c:cat>
            <c:numRef>
              <c:f>'Rtos &gt;5 años'!$B$897:$O$897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años'!$B$898:$O$898</c:f>
              <c:numCache>
                <c:formatCode>General</c:formatCode>
                <c:ptCount val="14"/>
                <c:pt idx="0">
                  <c:v>40</c:v>
                </c:pt>
                <c:pt idx="1">
                  <c:v>27</c:v>
                </c:pt>
                <c:pt idx="2">
                  <c:v>33</c:v>
                </c:pt>
                <c:pt idx="3">
                  <c:v>30</c:v>
                </c:pt>
                <c:pt idx="4">
                  <c:v>55</c:v>
                </c:pt>
                <c:pt idx="5">
                  <c:v>29</c:v>
                </c:pt>
                <c:pt idx="6">
                  <c:v>33</c:v>
                </c:pt>
                <c:pt idx="7">
                  <c:v>36</c:v>
                </c:pt>
                <c:pt idx="8">
                  <c:v>39</c:v>
                </c:pt>
                <c:pt idx="9">
                  <c:v>24</c:v>
                </c:pt>
                <c:pt idx="10">
                  <c:v>29</c:v>
                </c:pt>
                <c:pt idx="11">
                  <c:v>37</c:v>
                </c:pt>
                <c:pt idx="12">
                  <c:v>30</c:v>
                </c:pt>
                <c:pt idx="13">
                  <c:v>37</c:v>
                </c:pt>
              </c:numCache>
            </c:numRef>
          </c:val>
        </c:ser>
        <c:ser>
          <c:idx val="2"/>
          <c:order val="2"/>
          <c:tx>
            <c:strRef>
              <c:f>'Rtos &gt;5 años'!$A$900</c:f>
              <c:strCache>
                <c:ptCount val="1"/>
                <c:pt idx="0">
                  <c:v>ODM</c:v>
                </c:pt>
              </c:strCache>
            </c:strRef>
          </c:tx>
          <c:cat>
            <c:numRef>
              <c:f>'Rtos &gt;5 años'!$B$897:$O$897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años'!$B$900:$O$900</c:f>
              <c:numCache>
                <c:formatCode>General</c:formatCode>
                <c:ptCount val="14"/>
              </c:numCache>
            </c:numRef>
          </c:val>
        </c:ser>
        <c:gapWidth val="62"/>
        <c:overlap val="-27"/>
        <c:axId val="36913152"/>
        <c:axId val="36915072"/>
      </c:barChart>
      <c:lineChart>
        <c:grouping val="standard"/>
        <c:ser>
          <c:idx val="1"/>
          <c:order val="1"/>
          <c:tx>
            <c:strRef>
              <c:f>'Rtos &gt;5 años'!$A$899</c:f>
              <c:strCache>
                <c:ptCount val="1"/>
                <c:pt idx="0">
                  <c:v>Tasa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'Rtos &gt;5 años'!$B$897:$O$897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años'!$B$899:$O$899</c:f>
              <c:numCache>
                <c:formatCode>0.0</c:formatCode>
                <c:ptCount val="14"/>
                <c:pt idx="0">
                  <c:v>6.4</c:v>
                </c:pt>
                <c:pt idx="1">
                  <c:v>4.4000000000000004</c:v>
                </c:pt>
                <c:pt idx="2">
                  <c:v>5.5</c:v>
                </c:pt>
                <c:pt idx="3">
                  <c:v>5</c:v>
                </c:pt>
                <c:pt idx="4">
                  <c:v>9.3000000000000007</c:v>
                </c:pt>
                <c:pt idx="5">
                  <c:v>4.9000000000000004</c:v>
                </c:pt>
                <c:pt idx="6">
                  <c:v>5.6</c:v>
                </c:pt>
                <c:pt idx="7">
                  <c:v>6.1</c:v>
                </c:pt>
                <c:pt idx="8">
                  <c:v>6.6</c:v>
                </c:pt>
                <c:pt idx="9">
                  <c:v>4.0999999999999996</c:v>
                </c:pt>
                <c:pt idx="10">
                  <c:v>4.9000000000000004</c:v>
                </c:pt>
                <c:pt idx="11">
                  <c:v>6.2</c:v>
                </c:pt>
                <c:pt idx="12">
                  <c:v>5</c:v>
                </c:pt>
                <c:pt idx="13">
                  <c:v>6.2</c:v>
                </c:pt>
              </c:numCache>
            </c:numRef>
          </c:val>
        </c:ser>
        <c:marker val="1"/>
        <c:axId val="36913152"/>
        <c:axId val="36915072"/>
      </c:lineChart>
      <c:catAx>
        <c:axId val="369131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6915072"/>
        <c:crosses val="autoZero"/>
        <c:auto val="1"/>
        <c:lblAlgn val="ctr"/>
        <c:lblOffset val="100"/>
      </c:catAx>
      <c:valAx>
        <c:axId val="369150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Tasa por 100.000 hbt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36913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523885112506003"/>
          <c:y val="0.13253012048192772"/>
          <c:w val="6.9597131836949683E-2"/>
          <c:h val="0.20481927710843373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1081346245092763E-2"/>
          <c:y val="5.1400554097404488E-2"/>
          <c:w val="0.93964550709357486"/>
          <c:h val="0.8326195683872849"/>
        </c:manualLayout>
      </c:layout>
      <c:barChart>
        <c:barDir val="col"/>
        <c:grouping val="clustered"/>
        <c:ser>
          <c:idx val="2"/>
          <c:order val="2"/>
          <c:tx>
            <c:strRef>
              <c:f>'Rtos &gt;5 años'!$A$1037</c:f>
              <c:strCache>
                <c:ptCount val="1"/>
                <c:pt idx="0">
                  <c:v>ODM</c:v>
                </c:pt>
              </c:strCache>
            </c:strRef>
          </c:tx>
          <c:cat>
            <c:numRef>
              <c:f>'Rtos &gt;5 años'!$B$1034:$O$1034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años'!$B$1037:$O$1037</c:f>
              <c:numCache>
                <c:formatCode>General</c:formatCode>
                <c:ptCount val="14"/>
              </c:numCache>
            </c:numRef>
          </c:val>
        </c:ser>
        <c:gapWidth val="99"/>
        <c:overlap val="81"/>
        <c:axId val="36959360"/>
        <c:axId val="36960896"/>
      </c:barChart>
      <c:barChart>
        <c:barDir val="col"/>
        <c:grouping val="clustered"/>
        <c:ser>
          <c:idx val="0"/>
          <c:order val="0"/>
          <c:tx>
            <c:strRef>
              <c:f>'Rtos &gt;5 años'!$A$1035</c:f>
              <c:strCache>
                <c:ptCount val="1"/>
                <c:pt idx="0">
                  <c:v>Casos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ln>
              <a:solidFill>
                <a:sysClr val="windowText" lastClr="000000"/>
              </a:solidFill>
            </a:ln>
          </c:spPr>
          <c:cat>
            <c:numRef>
              <c:f>'Rtos &gt;5 años'!$B$1034:$O$1034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años'!$B$1035:$O$1035</c:f>
              <c:numCache>
                <c:formatCode>General</c:formatCode>
                <c:ptCount val="14"/>
                <c:pt idx="0">
                  <c:v>67</c:v>
                </c:pt>
                <c:pt idx="1">
                  <c:v>50</c:v>
                </c:pt>
                <c:pt idx="2">
                  <c:v>46</c:v>
                </c:pt>
                <c:pt idx="3">
                  <c:v>36</c:v>
                </c:pt>
                <c:pt idx="4">
                  <c:v>36</c:v>
                </c:pt>
                <c:pt idx="5">
                  <c:v>16</c:v>
                </c:pt>
                <c:pt idx="6">
                  <c:v>15</c:v>
                </c:pt>
                <c:pt idx="7">
                  <c:v>18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</c:ser>
        <c:gapWidth val="99"/>
        <c:overlap val="81"/>
        <c:axId val="36979456"/>
        <c:axId val="36980992"/>
      </c:barChart>
      <c:lineChart>
        <c:grouping val="standard"/>
        <c:ser>
          <c:idx val="1"/>
          <c:order val="1"/>
          <c:tx>
            <c:strRef>
              <c:f>'Rtos &gt;5 años'!$A$1036</c:f>
              <c:strCache>
                <c:ptCount val="1"/>
                <c:pt idx="0">
                  <c:v>Tasa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Val val="1"/>
          </c:dLbls>
          <c:cat>
            <c:numRef>
              <c:f>'Rtos &gt;5 años'!$B$1034:$O$1034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años'!$B$1036:$O$1036</c:f>
              <c:numCache>
                <c:formatCode>0.0</c:formatCode>
                <c:ptCount val="14"/>
                <c:pt idx="0">
                  <c:v>10.8</c:v>
                </c:pt>
                <c:pt idx="1">
                  <c:v>8.1999999999999993</c:v>
                </c:pt>
                <c:pt idx="2">
                  <c:v>7.6</c:v>
                </c:pt>
                <c:pt idx="3">
                  <c:v>6</c:v>
                </c:pt>
                <c:pt idx="4">
                  <c:v>6.1</c:v>
                </c:pt>
                <c:pt idx="5">
                  <c:v>2.7</c:v>
                </c:pt>
                <c:pt idx="6">
                  <c:v>2.5</c:v>
                </c:pt>
                <c:pt idx="7">
                  <c:v>3.1</c:v>
                </c:pt>
                <c:pt idx="8">
                  <c:v>1.7</c:v>
                </c:pt>
                <c:pt idx="9">
                  <c:v>1</c:v>
                </c:pt>
                <c:pt idx="10">
                  <c:v>0.8</c:v>
                </c:pt>
                <c:pt idx="11">
                  <c:v>1.2</c:v>
                </c:pt>
                <c:pt idx="12">
                  <c:v>1.2</c:v>
                </c:pt>
                <c:pt idx="13">
                  <c:v>0.3</c:v>
                </c:pt>
              </c:numCache>
            </c:numRef>
          </c:val>
        </c:ser>
        <c:marker val="1"/>
        <c:axId val="36959360"/>
        <c:axId val="36960896"/>
      </c:lineChart>
      <c:catAx>
        <c:axId val="369593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6960896"/>
        <c:crosses val="autoZero"/>
        <c:auto val="1"/>
        <c:lblAlgn val="ctr"/>
        <c:lblOffset val="100"/>
      </c:catAx>
      <c:valAx>
        <c:axId val="369608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Tasa por 100.000 hbt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crossAx val="36959360"/>
        <c:crosses val="autoZero"/>
        <c:crossBetween val="between"/>
      </c:valAx>
      <c:catAx>
        <c:axId val="36979456"/>
        <c:scaling>
          <c:orientation val="minMax"/>
        </c:scaling>
        <c:delete val="1"/>
        <c:axPos val="b"/>
        <c:numFmt formatCode="General" sourceLinked="1"/>
        <c:tickLblPos val="none"/>
        <c:crossAx val="36980992"/>
        <c:crosses val="autoZero"/>
        <c:auto val="1"/>
        <c:lblAlgn val="ctr"/>
        <c:lblOffset val="100"/>
      </c:catAx>
      <c:valAx>
        <c:axId val="36980992"/>
        <c:scaling>
          <c:orientation val="minMax"/>
        </c:scaling>
        <c:axPos val="r"/>
        <c:numFmt formatCode="General" sourceLinked="1"/>
        <c:tickLblPos val="nextTo"/>
        <c:crossAx val="3697945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90647482014394"/>
          <c:y val="0.26126202744353955"/>
          <c:w val="6.83453237410072E-2"/>
          <c:h val="0.20420480305931829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5963470667861434E-2"/>
          <c:y val="5.0925925925925923E-2"/>
          <c:w val="0.91028464815392052"/>
          <c:h val="0.83640880450919952"/>
        </c:manualLayout>
      </c:layout>
      <c:barChart>
        <c:barDir val="col"/>
        <c:grouping val="clustered"/>
        <c:ser>
          <c:idx val="0"/>
          <c:order val="0"/>
          <c:tx>
            <c:strRef>
              <c:f>'Rtos Gestantes'!$X$204</c:f>
              <c:strCache>
                <c:ptCount val="1"/>
                <c:pt idx="0">
                  <c:v>Nº de nacimientos 2013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chemeClr val="tx1"/>
              </a:solidFill>
            </a:ln>
          </c:spPr>
          <c:cat>
            <c:strRef>
              <c:f>'Rtos Gestantes'!$W$205:$W$224</c:f>
              <c:strCache>
                <c:ptCount val="20"/>
                <c:pt idx="0">
                  <c:v>Ciudad Bolivar</c:v>
                </c:pt>
                <c:pt idx="1">
                  <c:v>Suba</c:v>
                </c:pt>
                <c:pt idx="2">
                  <c:v>Kennedy</c:v>
                </c:pt>
                <c:pt idx="3">
                  <c:v>Bosa</c:v>
                </c:pt>
                <c:pt idx="4">
                  <c:v>Rafael Uribe</c:v>
                </c:pt>
                <c:pt idx="5">
                  <c:v>San Cristobal</c:v>
                </c:pt>
                <c:pt idx="6">
                  <c:v>Usme</c:v>
                </c:pt>
                <c:pt idx="7">
                  <c:v>Engativá</c:v>
                </c:pt>
                <c:pt idx="8">
                  <c:v>Fontibón</c:v>
                </c:pt>
                <c:pt idx="9">
                  <c:v>Santafe</c:v>
                </c:pt>
                <c:pt idx="10">
                  <c:v>Usaquén</c:v>
                </c:pt>
                <c:pt idx="11">
                  <c:v>Mártires</c:v>
                </c:pt>
                <c:pt idx="12">
                  <c:v>Tunjuelito</c:v>
                </c:pt>
                <c:pt idx="13">
                  <c:v>Antonio Nariño</c:v>
                </c:pt>
                <c:pt idx="14">
                  <c:v>Candelaria</c:v>
                </c:pt>
                <c:pt idx="15">
                  <c:v>Chapinero</c:v>
                </c:pt>
                <c:pt idx="16">
                  <c:v>Puente Aranda</c:v>
                </c:pt>
                <c:pt idx="17">
                  <c:v>Barrios Unidos</c:v>
                </c:pt>
                <c:pt idx="18">
                  <c:v>Teusaquillo</c:v>
                </c:pt>
                <c:pt idx="19">
                  <c:v>Sumapaz</c:v>
                </c:pt>
              </c:strCache>
            </c:strRef>
          </c:cat>
          <c:val>
            <c:numRef>
              <c:f>'Rtos Gestantes'!$X$205:$X$224</c:f>
              <c:numCache>
                <c:formatCode>General</c:formatCode>
                <c:ptCount val="20"/>
                <c:pt idx="0">
                  <c:v>84</c:v>
                </c:pt>
                <c:pt idx="1">
                  <c:v>60</c:v>
                </c:pt>
                <c:pt idx="2" formatCode="0">
                  <c:v>43</c:v>
                </c:pt>
                <c:pt idx="3">
                  <c:v>41</c:v>
                </c:pt>
                <c:pt idx="4" formatCode="0">
                  <c:v>32</c:v>
                </c:pt>
                <c:pt idx="5" formatCode="0">
                  <c:v>28</c:v>
                </c:pt>
                <c:pt idx="6">
                  <c:v>28</c:v>
                </c:pt>
                <c:pt idx="7" formatCode="0">
                  <c:v>19</c:v>
                </c:pt>
                <c:pt idx="8">
                  <c:v>16</c:v>
                </c:pt>
                <c:pt idx="9">
                  <c:v>14</c:v>
                </c:pt>
                <c:pt idx="10">
                  <c:v>11</c:v>
                </c:pt>
                <c:pt idx="11" formatCode="0">
                  <c:v>11</c:v>
                </c:pt>
                <c:pt idx="12" formatCode="0">
                  <c:v>9</c:v>
                </c:pt>
                <c:pt idx="13">
                  <c:v>6</c:v>
                </c:pt>
                <c:pt idx="14">
                  <c:v>6</c:v>
                </c:pt>
                <c:pt idx="15" formatCode="0">
                  <c:v>4</c:v>
                </c:pt>
                <c:pt idx="16" formatCode="0">
                  <c:v>4</c:v>
                </c:pt>
                <c:pt idx="17" formatCode="0">
                  <c:v>3</c:v>
                </c:pt>
                <c:pt idx="18">
                  <c:v>2</c:v>
                </c:pt>
                <c:pt idx="19" formatCode="0">
                  <c:v>1</c:v>
                </c:pt>
              </c:numCache>
            </c:numRef>
          </c:val>
        </c:ser>
        <c:gapWidth val="32"/>
        <c:axId val="39733120"/>
        <c:axId val="39743488"/>
      </c:barChart>
      <c:lineChart>
        <c:grouping val="standard"/>
        <c:ser>
          <c:idx val="1"/>
          <c:order val="1"/>
          <c:tx>
            <c:strRef>
              <c:f>'Rtos Gestantes'!$Y$204</c:f>
              <c:strCache>
                <c:ptCount val="1"/>
                <c:pt idx="0">
                  <c:v>% de nacimientos</c:v>
                </c:pt>
              </c:strCache>
            </c:strRef>
          </c:tx>
          <c:spPr>
            <a:ln w="9525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prstDash val="sysDash"/>
              </a:ln>
            </c:spPr>
          </c:marker>
          <c:cat>
            <c:strRef>
              <c:f>'Rtos Gestantes'!$W$205:$W$224</c:f>
              <c:strCache>
                <c:ptCount val="20"/>
                <c:pt idx="0">
                  <c:v>Ciudad Bolivar</c:v>
                </c:pt>
                <c:pt idx="1">
                  <c:v>Suba</c:v>
                </c:pt>
                <c:pt idx="2">
                  <c:v>Kennedy</c:v>
                </c:pt>
                <c:pt idx="3">
                  <c:v>Bosa</c:v>
                </c:pt>
                <c:pt idx="4">
                  <c:v>Rafael Uribe</c:v>
                </c:pt>
                <c:pt idx="5">
                  <c:v>San Cristobal</c:v>
                </c:pt>
                <c:pt idx="6">
                  <c:v>Usme</c:v>
                </c:pt>
                <c:pt idx="7">
                  <c:v>Engativá</c:v>
                </c:pt>
                <c:pt idx="8">
                  <c:v>Fontibón</c:v>
                </c:pt>
                <c:pt idx="9">
                  <c:v>Santafe</c:v>
                </c:pt>
                <c:pt idx="10">
                  <c:v>Usaquén</c:v>
                </c:pt>
                <c:pt idx="11">
                  <c:v>Mártires</c:v>
                </c:pt>
                <c:pt idx="12">
                  <c:v>Tunjuelito</c:v>
                </c:pt>
                <c:pt idx="13">
                  <c:v>Antonio Nariño</c:v>
                </c:pt>
                <c:pt idx="14">
                  <c:v>Candelaria</c:v>
                </c:pt>
                <c:pt idx="15">
                  <c:v>Chapinero</c:v>
                </c:pt>
                <c:pt idx="16">
                  <c:v>Puente Aranda</c:v>
                </c:pt>
                <c:pt idx="17">
                  <c:v>Barrios Unidos</c:v>
                </c:pt>
                <c:pt idx="18">
                  <c:v>Teusaquillo</c:v>
                </c:pt>
                <c:pt idx="19">
                  <c:v>Sumapaz</c:v>
                </c:pt>
              </c:strCache>
            </c:strRef>
          </c:cat>
          <c:val>
            <c:numRef>
              <c:f>'Rtos Gestantes'!$Y$205:$Y$224</c:f>
              <c:numCache>
                <c:formatCode>0.0</c:formatCode>
                <c:ptCount val="20"/>
                <c:pt idx="0">
                  <c:v>19.90521327014218</c:v>
                </c:pt>
                <c:pt idx="1">
                  <c:v>14.218009478672986</c:v>
                </c:pt>
                <c:pt idx="2">
                  <c:v>10.189573459715639</c:v>
                </c:pt>
                <c:pt idx="3">
                  <c:v>9.7156398104265413</c:v>
                </c:pt>
                <c:pt idx="4">
                  <c:v>7.5829383886255926</c:v>
                </c:pt>
                <c:pt idx="5">
                  <c:v>6.6350710900473935</c:v>
                </c:pt>
                <c:pt idx="6">
                  <c:v>6.6350710900473935</c:v>
                </c:pt>
                <c:pt idx="7">
                  <c:v>4.5023696682464456</c:v>
                </c:pt>
                <c:pt idx="8">
                  <c:v>3.7914691943127963</c:v>
                </c:pt>
                <c:pt idx="9">
                  <c:v>3.3175355450236967</c:v>
                </c:pt>
                <c:pt idx="10">
                  <c:v>2.6066350710900474</c:v>
                </c:pt>
                <c:pt idx="11">
                  <c:v>2.6066350710900474</c:v>
                </c:pt>
                <c:pt idx="12">
                  <c:v>2.1327014218009479</c:v>
                </c:pt>
                <c:pt idx="13">
                  <c:v>1.4218009478672986</c:v>
                </c:pt>
                <c:pt idx="14">
                  <c:v>1.4218009478672986</c:v>
                </c:pt>
                <c:pt idx="15">
                  <c:v>0.94786729857819907</c:v>
                </c:pt>
                <c:pt idx="16">
                  <c:v>0.94786729857819907</c:v>
                </c:pt>
                <c:pt idx="17">
                  <c:v>0.7109004739336493</c:v>
                </c:pt>
                <c:pt idx="18">
                  <c:v>0.47393364928909953</c:v>
                </c:pt>
                <c:pt idx="19">
                  <c:v>0.23696682464454977</c:v>
                </c:pt>
              </c:numCache>
            </c:numRef>
          </c:val>
        </c:ser>
        <c:marker val="1"/>
        <c:axId val="39745024"/>
        <c:axId val="39746560"/>
      </c:lineChart>
      <c:catAx>
        <c:axId val="3973312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550"/>
            </a:pPr>
            <a:endParaRPr lang="en-US"/>
          </a:p>
        </c:txPr>
        <c:crossAx val="39743488"/>
        <c:crosses val="autoZero"/>
        <c:auto val="1"/>
        <c:lblAlgn val="ctr"/>
        <c:lblOffset val="100"/>
      </c:catAx>
      <c:valAx>
        <c:axId val="39743488"/>
        <c:scaling>
          <c:orientation val="minMax"/>
        </c:scaling>
        <c:axPos val="l"/>
        <c:majorGridlines/>
        <c:numFmt formatCode="General" sourceLinked="1"/>
        <c:tickLblPos val="nextTo"/>
        <c:crossAx val="39733120"/>
        <c:crosses val="autoZero"/>
        <c:crossBetween val="between"/>
      </c:valAx>
      <c:catAx>
        <c:axId val="39745024"/>
        <c:scaling>
          <c:orientation val="minMax"/>
        </c:scaling>
        <c:delete val="1"/>
        <c:axPos val="b"/>
        <c:tickLblPos val="none"/>
        <c:crossAx val="39746560"/>
        <c:crosses val="autoZero"/>
        <c:auto val="1"/>
        <c:lblAlgn val="ctr"/>
        <c:lblOffset val="100"/>
      </c:catAx>
      <c:valAx>
        <c:axId val="39746560"/>
        <c:scaling>
          <c:orientation val="minMax"/>
        </c:scaling>
        <c:axPos val="r"/>
        <c:numFmt formatCode="0.0" sourceLinked="1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3974502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5761549126483365"/>
          <c:y val="0.23614485615688083"/>
          <c:w val="0.21133424225566466"/>
          <c:h val="7.7108524459389663E-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2.9098468305770193E-2"/>
          <c:y val="5.1400554097404488E-2"/>
          <c:w val="0.95608101148808378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'Rtos &gt;5 años'!$A$1172</c:f>
              <c:strCache>
                <c:ptCount val="1"/>
                <c:pt idx="0">
                  <c:v>Casos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ln>
              <a:solidFill>
                <a:sysClr val="windowText" lastClr="000000"/>
              </a:solidFill>
            </a:ln>
          </c:spPr>
          <c:cat>
            <c:numRef>
              <c:f>'Rtos &gt;5 años'!$B$1171:$O$1171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años'!$B$1172:$O$1172</c:f>
              <c:numCache>
                <c:formatCode>General</c:formatCode>
                <c:ptCount val="14"/>
                <c:pt idx="0">
                  <c:v>27</c:v>
                </c:pt>
                <c:pt idx="1">
                  <c:v>26</c:v>
                </c:pt>
                <c:pt idx="2">
                  <c:v>32</c:v>
                </c:pt>
                <c:pt idx="3">
                  <c:v>14</c:v>
                </c:pt>
                <c:pt idx="4">
                  <c:v>32</c:v>
                </c:pt>
                <c:pt idx="5">
                  <c:v>30</c:v>
                </c:pt>
                <c:pt idx="6">
                  <c:v>26</c:v>
                </c:pt>
                <c:pt idx="7">
                  <c:v>24</c:v>
                </c:pt>
                <c:pt idx="8">
                  <c:v>16</c:v>
                </c:pt>
                <c:pt idx="9">
                  <c:v>17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strRef>
              <c:f>'Rtos &gt;5 años'!$A$1174</c:f>
              <c:strCache>
                <c:ptCount val="1"/>
                <c:pt idx="0">
                  <c:v>ODM</c:v>
                </c:pt>
              </c:strCache>
            </c:strRef>
          </c:tx>
          <c:cat>
            <c:numRef>
              <c:f>'Rtos &gt;5 años'!$B$1171:$O$1171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años'!$B$1174:$O$1174</c:f>
              <c:numCache>
                <c:formatCode>General</c:formatCode>
                <c:ptCount val="14"/>
              </c:numCache>
            </c:numRef>
          </c:val>
        </c:ser>
        <c:gapWidth val="97"/>
        <c:overlap val="80"/>
        <c:axId val="37010816"/>
        <c:axId val="37024896"/>
      </c:barChart>
      <c:lineChart>
        <c:grouping val="standard"/>
        <c:ser>
          <c:idx val="1"/>
          <c:order val="1"/>
          <c:tx>
            <c:strRef>
              <c:f>'Rtos &gt;5 años'!$A$1173</c:f>
              <c:strCache>
                <c:ptCount val="1"/>
                <c:pt idx="0">
                  <c:v>Tasa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'Rtos &gt;5 años'!$B$1171:$O$1171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&gt;5 años'!$B$1173:$O$1173</c:f>
              <c:numCache>
                <c:formatCode>0.0</c:formatCode>
                <c:ptCount val="14"/>
                <c:pt idx="0">
                  <c:v>4.4000000000000004</c:v>
                </c:pt>
                <c:pt idx="1">
                  <c:v>4.3</c:v>
                </c:pt>
                <c:pt idx="2">
                  <c:v>5.3</c:v>
                </c:pt>
                <c:pt idx="3">
                  <c:v>2.2999999999999998</c:v>
                </c:pt>
                <c:pt idx="4">
                  <c:v>5.4</c:v>
                </c:pt>
                <c:pt idx="5">
                  <c:v>5</c:v>
                </c:pt>
                <c:pt idx="6">
                  <c:v>4.4000000000000004</c:v>
                </c:pt>
                <c:pt idx="7">
                  <c:v>4.0999999999999996</c:v>
                </c:pt>
                <c:pt idx="8">
                  <c:v>2.7</c:v>
                </c:pt>
                <c:pt idx="9">
                  <c:v>2.9</c:v>
                </c:pt>
                <c:pt idx="10">
                  <c:v>1.2</c:v>
                </c:pt>
                <c:pt idx="11">
                  <c:v>0.8</c:v>
                </c:pt>
                <c:pt idx="12">
                  <c:v>0.7</c:v>
                </c:pt>
                <c:pt idx="13">
                  <c:v>0</c:v>
                </c:pt>
              </c:numCache>
            </c:numRef>
          </c:val>
        </c:ser>
        <c:marker val="1"/>
        <c:axId val="37010816"/>
        <c:axId val="37024896"/>
      </c:lineChart>
      <c:catAx>
        <c:axId val="37010816"/>
        <c:scaling>
          <c:orientation val="minMax"/>
        </c:scaling>
        <c:axPos val="b"/>
        <c:numFmt formatCode="General" sourceLinked="1"/>
        <c:tickLblPos val="nextTo"/>
        <c:crossAx val="37024896"/>
        <c:crosses val="autoZero"/>
        <c:auto val="1"/>
        <c:lblAlgn val="ctr"/>
        <c:lblOffset val="100"/>
      </c:catAx>
      <c:valAx>
        <c:axId val="37024896"/>
        <c:scaling>
          <c:orientation val="minMax"/>
        </c:scaling>
        <c:axPos val="l"/>
        <c:majorGridlines/>
        <c:numFmt formatCode="General" sourceLinked="1"/>
        <c:tickLblPos val="nextTo"/>
        <c:crossAx val="37010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378574005771167"/>
          <c:y val="0.33333468967565788"/>
          <c:w val="6.8654080438121434E-2"/>
          <c:h val="0.20416749742634044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79780684035614E-2"/>
          <c:y val="5.0925925925925923E-2"/>
          <c:w val="0.9317336422952619"/>
          <c:h val="0.78817058795165362"/>
        </c:manualLayout>
      </c:layout>
      <c:barChart>
        <c:barDir val="col"/>
        <c:grouping val="clustered"/>
        <c:ser>
          <c:idx val="0"/>
          <c:order val="0"/>
          <c:tx>
            <c:strRef>
              <c:f>'Rtos &gt;5 años'!$W$849</c:f>
              <c:strCache>
                <c:ptCount val="1"/>
                <c:pt idx="0">
                  <c:v>T. x localidad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dLblPos val="outEnd"/>
            <c:showVal val="1"/>
          </c:dLbls>
          <c:cat>
            <c:strRef>
              <c:f>'Rtos &gt;5 años'!$V$850:$V$866</c:f>
              <c:strCache>
                <c:ptCount val="17"/>
                <c:pt idx="0">
                  <c:v>Chapinero</c:v>
                </c:pt>
                <c:pt idx="1">
                  <c:v>San Cristobal</c:v>
                </c:pt>
                <c:pt idx="2">
                  <c:v>Teusaquillo</c:v>
                </c:pt>
                <c:pt idx="3">
                  <c:v>Mártires</c:v>
                </c:pt>
                <c:pt idx="4">
                  <c:v>Antonio Nariño</c:v>
                </c:pt>
                <c:pt idx="5">
                  <c:v>Santafe</c:v>
                </c:pt>
                <c:pt idx="6">
                  <c:v>Ciudad Bolivar</c:v>
                </c:pt>
                <c:pt idx="7">
                  <c:v>Usaquén</c:v>
                </c:pt>
                <c:pt idx="8">
                  <c:v>Barrios Unidos</c:v>
                </c:pt>
                <c:pt idx="9">
                  <c:v>Tunjuelito</c:v>
                </c:pt>
                <c:pt idx="10">
                  <c:v>Bosa</c:v>
                </c:pt>
                <c:pt idx="11">
                  <c:v>Engativá</c:v>
                </c:pt>
                <c:pt idx="12">
                  <c:v>Usme</c:v>
                </c:pt>
                <c:pt idx="13">
                  <c:v>Fontibón</c:v>
                </c:pt>
                <c:pt idx="14">
                  <c:v>Suba</c:v>
                </c:pt>
                <c:pt idx="15">
                  <c:v>Kennedy</c:v>
                </c:pt>
                <c:pt idx="16">
                  <c:v>Rafael Uribe</c:v>
                </c:pt>
              </c:strCache>
            </c:strRef>
          </c:cat>
          <c:val>
            <c:numRef>
              <c:f>'Rtos &gt;5 años'!$W$850:$W$866</c:f>
              <c:numCache>
                <c:formatCode>0.0</c:formatCode>
                <c:ptCount val="17"/>
                <c:pt idx="0">
                  <c:v>33.11258278145695</c:v>
                </c:pt>
                <c:pt idx="1">
                  <c:v>16.782277914522265</c:v>
                </c:pt>
                <c:pt idx="2">
                  <c:v>15.895724050230488</c:v>
                </c:pt>
                <c:pt idx="3">
                  <c:v>15.039855617386072</c:v>
                </c:pt>
                <c:pt idx="4">
                  <c:v>12.061271257990592</c:v>
                </c:pt>
                <c:pt idx="5">
                  <c:v>11.60227404571296</c:v>
                </c:pt>
                <c:pt idx="6">
                  <c:v>10.455876202425763</c:v>
                </c:pt>
                <c:pt idx="7">
                  <c:v>10.374520178441747</c:v>
                </c:pt>
                <c:pt idx="8">
                  <c:v>7.7447335811648079</c:v>
                </c:pt>
                <c:pt idx="9">
                  <c:v>6.369426751592357</c:v>
                </c:pt>
                <c:pt idx="10">
                  <c:v>5.2018310445276734</c:v>
                </c:pt>
                <c:pt idx="11">
                  <c:v>5.0571457469404271</c:v>
                </c:pt>
                <c:pt idx="12">
                  <c:v>4.8976393378391618</c:v>
                </c:pt>
                <c:pt idx="13">
                  <c:v>3.8060439978686156</c:v>
                </c:pt>
                <c:pt idx="14">
                  <c:v>3.5629876839392391</c:v>
                </c:pt>
                <c:pt idx="15">
                  <c:v>3.457177099658892</c:v>
                </c:pt>
                <c:pt idx="16">
                  <c:v>3.2312265736073416</c:v>
                </c:pt>
              </c:numCache>
            </c:numRef>
          </c:val>
        </c:ser>
        <c:gapWidth val="61"/>
        <c:axId val="37058048"/>
        <c:axId val="37059968"/>
      </c:barChart>
      <c:lineChart>
        <c:grouping val="standard"/>
        <c:ser>
          <c:idx val="1"/>
          <c:order val="1"/>
          <c:tx>
            <c:strRef>
              <c:f>'Rtos &gt;5 años'!$X$849</c:f>
              <c:strCache>
                <c:ptCount val="1"/>
                <c:pt idx="0">
                  <c:v>Tasa Distrital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</c:spPr>
          </c:marker>
          <c:cat>
            <c:strRef>
              <c:f>'Rtos &gt;5 años'!$V$850:$V$866</c:f>
              <c:strCache>
                <c:ptCount val="17"/>
                <c:pt idx="0">
                  <c:v>Chapinero</c:v>
                </c:pt>
                <c:pt idx="1">
                  <c:v>San Cristobal</c:v>
                </c:pt>
                <c:pt idx="2">
                  <c:v>Teusaquillo</c:v>
                </c:pt>
                <c:pt idx="3">
                  <c:v>Mártires</c:v>
                </c:pt>
                <c:pt idx="4">
                  <c:v>Antonio Nariño</c:v>
                </c:pt>
                <c:pt idx="5">
                  <c:v>Santafe</c:v>
                </c:pt>
                <c:pt idx="6">
                  <c:v>Ciudad Bolivar</c:v>
                </c:pt>
                <c:pt idx="7">
                  <c:v>Usaquén</c:v>
                </c:pt>
                <c:pt idx="8">
                  <c:v>Barrios Unidos</c:v>
                </c:pt>
                <c:pt idx="9">
                  <c:v>Tunjuelito</c:v>
                </c:pt>
                <c:pt idx="10">
                  <c:v>Bosa</c:v>
                </c:pt>
                <c:pt idx="11">
                  <c:v>Engativá</c:v>
                </c:pt>
                <c:pt idx="12">
                  <c:v>Usme</c:v>
                </c:pt>
                <c:pt idx="13">
                  <c:v>Fontibón</c:v>
                </c:pt>
                <c:pt idx="14">
                  <c:v>Suba</c:v>
                </c:pt>
                <c:pt idx="15">
                  <c:v>Kennedy</c:v>
                </c:pt>
                <c:pt idx="16">
                  <c:v>Rafael Uribe</c:v>
                </c:pt>
              </c:strCache>
            </c:strRef>
          </c:cat>
          <c:val>
            <c:numRef>
              <c:f>'Rtos &gt;5 años'!$X$850:$X$866</c:f>
              <c:numCache>
                <c:formatCode>General</c:formatCode>
                <c:ptCount val="17"/>
                <c:pt idx="0">
                  <c:v>7.2</c:v>
                </c:pt>
                <c:pt idx="1">
                  <c:v>7.2</c:v>
                </c:pt>
                <c:pt idx="2">
                  <c:v>7.2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7.2</c:v>
                </c:pt>
                <c:pt idx="7">
                  <c:v>7.2</c:v>
                </c:pt>
                <c:pt idx="8">
                  <c:v>7.2</c:v>
                </c:pt>
                <c:pt idx="9">
                  <c:v>7.2</c:v>
                </c:pt>
                <c:pt idx="10">
                  <c:v>7.2</c:v>
                </c:pt>
                <c:pt idx="11">
                  <c:v>7.2</c:v>
                </c:pt>
                <c:pt idx="12">
                  <c:v>7.2</c:v>
                </c:pt>
                <c:pt idx="13">
                  <c:v>7.2</c:v>
                </c:pt>
                <c:pt idx="14">
                  <c:v>7.2</c:v>
                </c:pt>
                <c:pt idx="15">
                  <c:v>7.2</c:v>
                </c:pt>
                <c:pt idx="16">
                  <c:v>7.2</c:v>
                </c:pt>
              </c:numCache>
            </c:numRef>
          </c:val>
        </c:ser>
        <c:marker val="1"/>
        <c:axId val="37058048"/>
        <c:axId val="37059968"/>
      </c:lineChart>
      <c:catAx>
        <c:axId val="3705804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37059968"/>
        <c:crosses val="autoZero"/>
        <c:auto val="1"/>
        <c:lblAlgn val="ctr"/>
        <c:lblOffset val="100"/>
      </c:catAx>
      <c:valAx>
        <c:axId val="37059968"/>
        <c:scaling>
          <c:orientation val="minMax"/>
        </c:scaling>
        <c:axPos val="l"/>
        <c:majorGridlines/>
        <c:numFmt formatCode="0.0" sourceLinked="1"/>
        <c:tickLblPos val="nextTo"/>
        <c:crossAx val="37058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422147151982108"/>
          <c:y val="0.1601210821272572"/>
          <c:w val="0.14748218708102317"/>
          <c:h val="0.12084609971868468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3921417685229095E-2"/>
          <c:y val="4.3650711815938388E-2"/>
          <c:w val="0.90765165971495798"/>
          <c:h val="0.83945786878289819"/>
        </c:manualLayout>
      </c:layout>
      <c:barChart>
        <c:barDir val="col"/>
        <c:grouping val="clustered"/>
        <c:ser>
          <c:idx val="0"/>
          <c:order val="0"/>
          <c:tx>
            <c:strRef>
              <c:f>'Rtos &gt;5 años'!$W$986</c:f>
              <c:strCache>
                <c:ptCount val="1"/>
                <c:pt idx="0">
                  <c:v>T. x localidad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c:spPr>
          <c:cat>
            <c:strRef>
              <c:f>'Rtos &gt;5 años'!$V$987:$V$996</c:f>
              <c:strCache>
                <c:ptCount val="10"/>
                <c:pt idx="0">
                  <c:v>Suba</c:v>
                </c:pt>
                <c:pt idx="1">
                  <c:v>Rafael Uribe</c:v>
                </c:pt>
                <c:pt idx="2">
                  <c:v>Bosa</c:v>
                </c:pt>
                <c:pt idx="3">
                  <c:v>Engativá</c:v>
                </c:pt>
                <c:pt idx="4">
                  <c:v>Barrios Unidos</c:v>
                </c:pt>
                <c:pt idx="5">
                  <c:v>Tunjuelito</c:v>
                </c:pt>
                <c:pt idx="6">
                  <c:v>Ciudad Bolivar</c:v>
                </c:pt>
                <c:pt idx="7">
                  <c:v>San Cristobal</c:v>
                </c:pt>
                <c:pt idx="8">
                  <c:v>Usme</c:v>
                </c:pt>
                <c:pt idx="9">
                  <c:v>Kennedy</c:v>
                </c:pt>
              </c:strCache>
            </c:strRef>
          </c:cat>
          <c:val>
            <c:numRef>
              <c:f>'Rtos &gt;5 años'!$W$987:$W$996</c:f>
              <c:numCache>
                <c:formatCode>0.0</c:formatCode>
                <c:ptCount val="10"/>
                <c:pt idx="0">
                  <c:v>15.439613297070036</c:v>
                </c:pt>
                <c:pt idx="1">
                  <c:v>9.6936797208220238</c:v>
                </c:pt>
                <c:pt idx="2">
                  <c:v>8.6697184075461227</c:v>
                </c:pt>
                <c:pt idx="3">
                  <c:v>8.4285762449007109</c:v>
                </c:pt>
                <c:pt idx="4">
                  <c:v>7.7447335811648079</c:v>
                </c:pt>
                <c:pt idx="5">
                  <c:v>6.369426751592357</c:v>
                </c:pt>
                <c:pt idx="6">
                  <c:v>5.97478640138615</c:v>
                </c:pt>
                <c:pt idx="7">
                  <c:v>5.5940926381740885</c:v>
                </c:pt>
                <c:pt idx="8">
                  <c:v>2.4488196689195809</c:v>
                </c:pt>
                <c:pt idx="9">
                  <c:v>2.3047847331059277</c:v>
                </c:pt>
              </c:numCache>
            </c:numRef>
          </c:val>
        </c:ser>
        <c:gapWidth val="56"/>
        <c:axId val="37166464"/>
        <c:axId val="37172736"/>
      </c:barChart>
      <c:lineChart>
        <c:grouping val="standard"/>
        <c:ser>
          <c:idx val="1"/>
          <c:order val="1"/>
          <c:tx>
            <c:strRef>
              <c:f>'Rtos &gt;5 años'!$X$986</c:f>
              <c:strCache>
                <c:ptCount val="1"/>
                <c:pt idx="0">
                  <c:v>T. Distrital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</c:spPr>
          </c:marker>
          <c:cat>
            <c:strRef>
              <c:f>'Rtos &gt;5 años'!$V$987:$V$996</c:f>
              <c:strCache>
                <c:ptCount val="10"/>
                <c:pt idx="0">
                  <c:v>Suba</c:v>
                </c:pt>
                <c:pt idx="1">
                  <c:v>Rafael Uribe</c:v>
                </c:pt>
                <c:pt idx="2">
                  <c:v>Bosa</c:v>
                </c:pt>
                <c:pt idx="3">
                  <c:v>Engativá</c:v>
                </c:pt>
                <c:pt idx="4">
                  <c:v>Barrios Unidos</c:v>
                </c:pt>
                <c:pt idx="5">
                  <c:v>Tunjuelito</c:v>
                </c:pt>
                <c:pt idx="6">
                  <c:v>Ciudad Bolivar</c:v>
                </c:pt>
                <c:pt idx="7">
                  <c:v>San Cristobal</c:v>
                </c:pt>
                <c:pt idx="8">
                  <c:v>Usme</c:v>
                </c:pt>
                <c:pt idx="9">
                  <c:v>Kennedy</c:v>
                </c:pt>
              </c:strCache>
            </c:strRef>
          </c:cat>
          <c:val>
            <c:numRef>
              <c:f>'Rtos &gt;5 años'!$X$987:$X$996</c:f>
              <c:numCache>
                <c:formatCode>General</c:formatCode>
                <c:ptCount val="10"/>
                <c:pt idx="0">
                  <c:v>6.2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</c:numCache>
            </c:numRef>
          </c:val>
        </c:ser>
        <c:marker val="1"/>
        <c:axId val="37166464"/>
        <c:axId val="37172736"/>
      </c:lineChart>
      <c:catAx>
        <c:axId val="37166464"/>
        <c:scaling>
          <c:orientation val="minMax"/>
        </c:scaling>
        <c:axPos val="b"/>
        <c:numFmt formatCode="General" sourceLinked="0"/>
        <c:tickLblPos val="nextTo"/>
        <c:crossAx val="37172736"/>
        <c:crosses val="autoZero"/>
        <c:auto val="1"/>
        <c:lblAlgn val="ctr"/>
        <c:lblOffset val="100"/>
      </c:catAx>
      <c:valAx>
        <c:axId val="37172736"/>
        <c:scaling>
          <c:orientation val="minMax"/>
        </c:scaling>
        <c:axPos val="l"/>
        <c:majorGridlines/>
        <c:numFmt formatCode="0.0" sourceLinked="1"/>
        <c:tickLblPos val="nextTo"/>
        <c:crossAx val="37166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22008862629247"/>
          <c:y val="0.37202489079034945"/>
          <c:w val="0.18168389955686853"/>
          <c:h val="0.11904796505291182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0095439104289532E-2"/>
          <c:y val="5.1400554097404488E-2"/>
          <c:w val="0.92428056413760595"/>
          <c:h val="0.8258568383177457"/>
        </c:manualLayout>
      </c:layout>
      <c:barChart>
        <c:barDir val="col"/>
        <c:grouping val="clustered"/>
        <c:ser>
          <c:idx val="0"/>
          <c:order val="0"/>
          <c:tx>
            <c:strRef>
              <c:f>'Rtos Gestantes'!$X$250</c:f>
              <c:strCache>
                <c:ptCount val="1"/>
                <c:pt idx="0">
                  <c:v>Nº de nacimientos 2013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c:spPr>
          <c:cat>
            <c:strRef>
              <c:f>'Rtos Gestantes'!$W$251:$W$270</c:f>
              <c:strCache>
                <c:ptCount val="20"/>
                <c:pt idx="0">
                  <c:v>Ciudad Bolivar</c:v>
                </c:pt>
                <c:pt idx="1">
                  <c:v>Kennedy</c:v>
                </c:pt>
                <c:pt idx="2">
                  <c:v>Bosa</c:v>
                </c:pt>
                <c:pt idx="3">
                  <c:v>Suba</c:v>
                </c:pt>
                <c:pt idx="4">
                  <c:v>Usme</c:v>
                </c:pt>
                <c:pt idx="5">
                  <c:v>San Cristobal</c:v>
                </c:pt>
                <c:pt idx="6">
                  <c:v>Engativá</c:v>
                </c:pt>
                <c:pt idx="7">
                  <c:v>Rafael Uribe</c:v>
                </c:pt>
                <c:pt idx="8">
                  <c:v>Usaquén</c:v>
                </c:pt>
                <c:pt idx="9">
                  <c:v>Tunjuelito</c:v>
                </c:pt>
                <c:pt idx="10">
                  <c:v>Fontibón</c:v>
                </c:pt>
                <c:pt idx="11">
                  <c:v>Puente Aranda</c:v>
                </c:pt>
                <c:pt idx="12">
                  <c:v>Santafe</c:v>
                </c:pt>
                <c:pt idx="13">
                  <c:v>Antonio Nariño</c:v>
                </c:pt>
                <c:pt idx="14">
                  <c:v>Mártires</c:v>
                </c:pt>
                <c:pt idx="15">
                  <c:v>Barrios Unidos</c:v>
                </c:pt>
                <c:pt idx="16">
                  <c:v>Chapinero</c:v>
                </c:pt>
                <c:pt idx="17">
                  <c:v>Teusaquillo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Gestantes'!$X$251:$X$270</c:f>
              <c:numCache>
                <c:formatCode>0</c:formatCode>
                <c:ptCount val="20"/>
                <c:pt idx="0" formatCode="General">
                  <c:v>2549</c:v>
                </c:pt>
                <c:pt idx="1">
                  <c:v>2532</c:v>
                </c:pt>
                <c:pt idx="2" formatCode="General">
                  <c:v>2227</c:v>
                </c:pt>
                <c:pt idx="3" formatCode="General">
                  <c:v>1999</c:v>
                </c:pt>
                <c:pt idx="4">
                  <c:v>1419</c:v>
                </c:pt>
                <c:pt idx="5" formatCode="General">
                  <c:v>1403</c:v>
                </c:pt>
                <c:pt idx="6" formatCode="General">
                  <c:v>1215</c:v>
                </c:pt>
                <c:pt idx="7">
                  <c:v>1207</c:v>
                </c:pt>
                <c:pt idx="8" formatCode="General">
                  <c:v>603</c:v>
                </c:pt>
                <c:pt idx="9">
                  <c:v>553</c:v>
                </c:pt>
                <c:pt idx="10" formatCode="General">
                  <c:v>535</c:v>
                </c:pt>
                <c:pt idx="11">
                  <c:v>417</c:v>
                </c:pt>
                <c:pt idx="12">
                  <c:v>341</c:v>
                </c:pt>
                <c:pt idx="13" formatCode="General">
                  <c:v>221</c:v>
                </c:pt>
                <c:pt idx="14" formatCode="General">
                  <c:v>203</c:v>
                </c:pt>
                <c:pt idx="15">
                  <c:v>193</c:v>
                </c:pt>
                <c:pt idx="16" formatCode="General">
                  <c:v>156</c:v>
                </c:pt>
                <c:pt idx="17">
                  <c:v>99</c:v>
                </c:pt>
                <c:pt idx="18">
                  <c:v>59</c:v>
                </c:pt>
                <c:pt idx="19">
                  <c:v>11</c:v>
                </c:pt>
              </c:numCache>
            </c:numRef>
          </c:val>
        </c:ser>
        <c:gapWidth val="47"/>
        <c:overlap val="-14"/>
        <c:axId val="39780352"/>
        <c:axId val="39782272"/>
      </c:barChart>
      <c:lineChart>
        <c:grouping val="standard"/>
        <c:ser>
          <c:idx val="1"/>
          <c:order val="1"/>
          <c:tx>
            <c:strRef>
              <c:f>'Rtos Gestantes'!$Y$250</c:f>
              <c:strCache>
                <c:ptCount val="1"/>
                <c:pt idx="0">
                  <c:v>% de nacimientos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</c:spPr>
          </c:marker>
          <c:cat>
            <c:strRef>
              <c:f>'Rtos Gestantes'!$W$251:$W$270</c:f>
              <c:strCache>
                <c:ptCount val="20"/>
                <c:pt idx="0">
                  <c:v>Ciudad Bolivar</c:v>
                </c:pt>
                <c:pt idx="1">
                  <c:v>Kennedy</c:v>
                </c:pt>
                <c:pt idx="2">
                  <c:v>Bosa</c:v>
                </c:pt>
                <c:pt idx="3">
                  <c:v>Suba</c:v>
                </c:pt>
                <c:pt idx="4">
                  <c:v>Usme</c:v>
                </c:pt>
                <c:pt idx="5">
                  <c:v>San Cristobal</c:v>
                </c:pt>
                <c:pt idx="6">
                  <c:v>Engativá</c:v>
                </c:pt>
                <c:pt idx="7">
                  <c:v>Rafael Uribe</c:v>
                </c:pt>
                <c:pt idx="8">
                  <c:v>Usaquén</c:v>
                </c:pt>
                <c:pt idx="9">
                  <c:v>Tunjuelito</c:v>
                </c:pt>
                <c:pt idx="10">
                  <c:v>Fontibón</c:v>
                </c:pt>
                <c:pt idx="11">
                  <c:v>Puente Aranda</c:v>
                </c:pt>
                <c:pt idx="12">
                  <c:v>Santafe</c:v>
                </c:pt>
                <c:pt idx="13">
                  <c:v>Antonio Nariño</c:v>
                </c:pt>
                <c:pt idx="14">
                  <c:v>Mártires</c:v>
                </c:pt>
                <c:pt idx="15">
                  <c:v>Barrios Unidos</c:v>
                </c:pt>
                <c:pt idx="16">
                  <c:v>Chapinero</c:v>
                </c:pt>
                <c:pt idx="17">
                  <c:v>Teusaquillo</c:v>
                </c:pt>
                <c:pt idx="18">
                  <c:v>Candelaria</c:v>
                </c:pt>
                <c:pt idx="19">
                  <c:v>Sumapaz</c:v>
                </c:pt>
              </c:strCache>
            </c:strRef>
          </c:cat>
          <c:val>
            <c:numRef>
              <c:f>'Rtos Gestantes'!$Y$251:$Y$270</c:f>
              <c:numCache>
                <c:formatCode>0.0</c:formatCode>
                <c:ptCount val="20"/>
                <c:pt idx="0">
                  <c:v>14.181595638143985</c:v>
                </c:pt>
                <c:pt idx="1">
                  <c:v>14.08701457661066</c:v>
                </c:pt>
                <c:pt idx="2">
                  <c:v>12.390119060865695</c:v>
                </c:pt>
                <c:pt idx="3">
                  <c:v>11.121620117948147</c:v>
                </c:pt>
                <c:pt idx="4">
                  <c:v>7.8947368421052628</c:v>
                </c:pt>
                <c:pt idx="5">
                  <c:v>7.8057193724268394</c:v>
                </c:pt>
                <c:pt idx="6">
                  <c:v>6.7597641037053524</c:v>
                </c:pt>
                <c:pt idx="7">
                  <c:v>6.7152553688661394</c:v>
                </c:pt>
                <c:pt idx="8">
                  <c:v>3.3548458885056189</c:v>
                </c:pt>
                <c:pt idx="9">
                  <c:v>3.0766662957605431</c:v>
                </c:pt>
                <c:pt idx="10">
                  <c:v>2.9765216423723153</c:v>
                </c:pt>
                <c:pt idx="11">
                  <c:v>2.3200178034939354</c:v>
                </c:pt>
                <c:pt idx="12">
                  <c:v>1.8971848225214198</c:v>
                </c:pt>
                <c:pt idx="13">
                  <c:v>1.2295537999332369</c:v>
                </c:pt>
                <c:pt idx="14">
                  <c:v>1.1294091465450093</c:v>
                </c:pt>
                <c:pt idx="15">
                  <c:v>1.0737732279959942</c:v>
                </c:pt>
                <c:pt idx="16">
                  <c:v>0.86792032936463781</c:v>
                </c:pt>
                <c:pt idx="17">
                  <c:v>0.55079559363525099</c:v>
                </c:pt>
                <c:pt idx="18">
                  <c:v>0.32825191943918997</c:v>
                </c:pt>
                <c:pt idx="19">
                  <c:v>6.119951040391676E-2</c:v>
                </c:pt>
              </c:numCache>
            </c:numRef>
          </c:val>
        </c:ser>
        <c:marker val="1"/>
        <c:axId val="39783808"/>
        <c:axId val="39793792"/>
      </c:lineChart>
      <c:catAx>
        <c:axId val="3978035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39782272"/>
        <c:crosses val="autoZero"/>
        <c:auto val="1"/>
        <c:lblAlgn val="ctr"/>
        <c:lblOffset val="100"/>
      </c:catAx>
      <c:valAx>
        <c:axId val="39782272"/>
        <c:scaling>
          <c:orientation val="minMax"/>
        </c:scaling>
        <c:axPos val="l"/>
        <c:majorGridlines/>
        <c:numFmt formatCode="General" sourceLinked="1"/>
        <c:tickLblPos val="nextTo"/>
        <c:crossAx val="39780352"/>
        <c:crosses val="autoZero"/>
        <c:crossBetween val="between"/>
      </c:valAx>
      <c:catAx>
        <c:axId val="39783808"/>
        <c:scaling>
          <c:orientation val="minMax"/>
        </c:scaling>
        <c:delete val="1"/>
        <c:axPos val="b"/>
        <c:tickLblPos val="none"/>
        <c:crossAx val="39793792"/>
        <c:crosses val="autoZero"/>
        <c:auto val="1"/>
        <c:lblAlgn val="ctr"/>
        <c:lblOffset val="100"/>
      </c:catAx>
      <c:valAx>
        <c:axId val="39793792"/>
        <c:scaling>
          <c:orientation val="minMax"/>
        </c:scaling>
        <c:axPos val="r"/>
        <c:numFmt formatCode="0.0" sourceLinked="1"/>
        <c:tickLblPos val="nextTo"/>
        <c:crossAx val="3978380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0487846851090208"/>
          <c:y val="0.25"/>
          <c:w val="0.20365865785695614"/>
          <c:h val="0.11224489795918367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180776067113748E-2"/>
          <c:y val="5.0925925925925923E-2"/>
          <c:w val="0.8963552838337957"/>
          <c:h val="0.77013086905803463"/>
        </c:manualLayout>
      </c:layout>
      <c:barChart>
        <c:barDir val="col"/>
        <c:grouping val="clustered"/>
        <c:ser>
          <c:idx val="0"/>
          <c:order val="0"/>
          <c:tx>
            <c:strRef>
              <c:f>'Rtos Gestantes'!$X$295</c:f>
              <c:strCache>
                <c:ptCount val="1"/>
                <c:pt idx="0">
                  <c:v>Nº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ln>
              <a:solidFill>
                <a:sysClr val="windowText" lastClr="000000"/>
              </a:solidFill>
            </a:ln>
          </c:spPr>
          <c:cat>
            <c:strRef>
              <c:f>'Rtos Gestantes'!$W$296:$W$301</c:f>
              <c:strCache>
                <c:ptCount val="6"/>
                <c:pt idx="0">
                  <c:v>No esta casada y lleva dos años o más viviendo con su pareja</c:v>
                </c:pt>
                <c:pt idx="1">
                  <c:v>Esta casada</c:v>
                </c:pt>
                <c:pt idx="2">
                  <c:v>Esta soltera</c:v>
                </c:pt>
                <c:pt idx="3">
                  <c:v>No esta casada y lleva dos años o menos viviendo con su pareja</c:v>
                </c:pt>
                <c:pt idx="4">
                  <c:v>Esta separada divorciada</c:v>
                </c:pt>
                <c:pt idx="5">
                  <c:v>Esta viuda</c:v>
                </c:pt>
              </c:strCache>
            </c:strRef>
          </c:cat>
          <c:val>
            <c:numRef>
              <c:f>'Rtos Gestantes'!$X$296:$X$301</c:f>
              <c:numCache>
                <c:formatCode>0</c:formatCode>
                <c:ptCount val="6"/>
                <c:pt idx="0" formatCode="General">
                  <c:v>43565</c:v>
                </c:pt>
                <c:pt idx="1">
                  <c:v>20769</c:v>
                </c:pt>
                <c:pt idx="2" formatCode="General">
                  <c:v>18623</c:v>
                </c:pt>
                <c:pt idx="3" formatCode="General">
                  <c:v>18019</c:v>
                </c:pt>
                <c:pt idx="4">
                  <c:v>357</c:v>
                </c:pt>
                <c:pt idx="5" formatCode="General">
                  <c:v>87</c:v>
                </c:pt>
              </c:numCache>
            </c:numRef>
          </c:val>
        </c:ser>
        <c:axId val="39827712"/>
        <c:axId val="39842176"/>
      </c:barChart>
      <c:lineChart>
        <c:grouping val="standard"/>
        <c:ser>
          <c:idx val="1"/>
          <c:order val="1"/>
          <c:tx>
            <c:strRef>
              <c:f>'Rtos Gestantes'!$Y$295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'Rtos Gestantes'!$W$296:$W$301</c:f>
              <c:strCache>
                <c:ptCount val="6"/>
                <c:pt idx="0">
                  <c:v>No esta casada y lleva dos años o más viviendo con su pareja</c:v>
                </c:pt>
                <c:pt idx="1">
                  <c:v>Esta casada</c:v>
                </c:pt>
                <c:pt idx="2">
                  <c:v>Esta soltera</c:v>
                </c:pt>
                <c:pt idx="3">
                  <c:v>No esta casada y lleva dos años o menos viviendo con su pareja</c:v>
                </c:pt>
                <c:pt idx="4">
                  <c:v>Esta separada divorciada</c:v>
                </c:pt>
                <c:pt idx="5">
                  <c:v>Esta viuda</c:v>
                </c:pt>
              </c:strCache>
            </c:strRef>
          </c:cat>
          <c:val>
            <c:numRef>
              <c:f>'Rtos Gestantes'!$Y$296:$Y$301</c:f>
              <c:numCache>
                <c:formatCode>0.0</c:formatCode>
                <c:ptCount val="6"/>
                <c:pt idx="0">
                  <c:v>42.955038453953854</c:v>
                </c:pt>
                <c:pt idx="1">
                  <c:v>20.478209426148688</c:v>
                </c:pt>
                <c:pt idx="2">
                  <c:v>18.362255965292842</c:v>
                </c:pt>
                <c:pt idx="3">
                  <c:v>17.766712679944785</c:v>
                </c:pt>
                <c:pt idx="4">
                  <c:v>0.35200157759810691</c:v>
                </c:pt>
                <c:pt idx="5">
                  <c:v>8.5781897061723525E-2</c:v>
                </c:pt>
              </c:numCache>
            </c:numRef>
          </c:val>
        </c:ser>
        <c:marker val="1"/>
        <c:axId val="39843712"/>
        <c:axId val="39845248"/>
      </c:lineChart>
      <c:catAx>
        <c:axId val="3982771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9842176"/>
        <c:crosses val="autoZero"/>
        <c:auto val="1"/>
        <c:lblAlgn val="ctr"/>
        <c:lblOffset val="100"/>
      </c:catAx>
      <c:valAx>
        <c:axId val="39842176"/>
        <c:scaling>
          <c:orientation val="minMax"/>
        </c:scaling>
        <c:axPos val="l"/>
        <c:majorGridlines/>
        <c:numFmt formatCode="General" sourceLinked="1"/>
        <c:tickLblPos val="nextTo"/>
        <c:crossAx val="39827712"/>
        <c:crosses val="autoZero"/>
        <c:crossBetween val="between"/>
      </c:valAx>
      <c:catAx>
        <c:axId val="39843712"/>
        <c:scaling>
          <c:orientation val="minMax"/>
        </c:scaling>
        <c:delete val="1"/>
        <c:axPos val="b"/>
        <c:tickLblPos val="none"/>
        <c:crossAx val="39845248"/>
        <c:crosses val="autoZero"/>
        <c:auto val="1"/>
        <c:lblAlgn val="ctr"/>
        <c:lblOffset val="100"/>
      </c:catAx>
      <c:valAx>
        <c:axId val="39845248"/>
        <c:scaling>
          <c:orientation val="minMax"/>
        </c:scaling>
        <c:axPos val="r"/>
        <c:numFmt formatCode="0.0" sourceLinked="1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3984371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2085943555543908"/>
          <c:y val="0.23015962208434898"/>
          <c:w val="0.16717803930966565"/>
          <c:h val="0.1507942351587114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>
      <c:oddFooter>&amp;C&amp;"Arial,Negrita"ANÁLISIS Y POLíTICAS 
DIRECCIÓN EN SALUD PÚBLICA</c:oddFooter>
    </c:headerFooter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9588786878275451E-2"/>
          <c:y val="5.4294150427653363E-2"/>
          <c:w val="0.84935809276659491"/>
          <c:h val="0.69446144064611415"/>
        </c:manualLayout>
      </c:layout>
      <c:barChart>
        <c:barDir val="col"/>
        <c:grouping val="clustered"/>
        <c:ser>
          <c:idx val="0"/>
          <c:order val="0"/>
          <c:tx>
            <c:strRef>
              <c:f>'Rtos Gestantes'!$X$314</c:f>
              <c:strCache>
                <c:ptCount val="1"/>
                <c:pt idx="0">
                  <c:v>Nº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c:spPr>
          <c:cat>
            <c:strRef>
              <c:f>'Rtos Gestantes'!$W$315:$W$327</c:f>
              <c:strCache>
                <c:ptCount val="13"/>
                <c:pt idx="0">
                  <c:v>Media Académica o clásica</c:v>
                </c:pt>
                <c:pt idx="1">
                  <c:v>Profesional</c:v>
                </c:pt>
                <c:pt idx="2">
                  <c:v>Básica Secundaria</c:v>
                </c:pt>
                <c:pt idx="3">
                  <c:v>Técnica Profesional</c:v>
                </c:pt>
                <c:pt idx="4">
                  <c:v>Básica Primaria</c:v>
                </c:pt>
                <c:pt idx="5">
                  <c:v>Tecnológica</c:v>
                </c:pt>
                <c:pt idx="6">
                  <c:v>Especialización</c:v>
                </c:pt>
                <c:pt idx="7">
                  <c:v>Media Técnica</c:v>
                </c:pt>
                <c:pt idx="8">
                  <c:v>Maestría</c:v>
                </c:pt>
                <c:pt idx="9">
                  <c:v>Ninguno</c:v>
                </c:pt>
                <c:pt idx="10">
                  <c:v>Preescolar</c:v>
                </c:pt>
                <c:pt idx="11">
                  <c:v>Normalista</c:v>
                </c:pt>
                <c:pt idx="12">
                  <c:v>Doctorado</c:v>
                </c:pt>
              </c:strCache>
            </c:strRef>
          </c:cat>
          <c:val>
            <c:numRef>
              <c:f>'Rtos Gestantes'!$X$315:$X$327</c:f>
              <c:numCache>
                <c:formatCode>General</c:formatCode>
                <c:ptCount val="13"/>
                <c:pt idx="0" formatCode="0">
                  <c:v>41665</c:v>
                </c:pt>
                <c:pt idx="1">
                  <c:v>18169</c:v>
                </c:pt>
                <c:pt idx="2">
                  <c:v>16844</c:v>
                </c:pt>
                <c:pt idx="3">
                  <c:v>8826</c:v>
                </c:pt>
                <c:pt idx="4" formatCode="0">
                  <c:v>6688</c:v>
                </c:pt>
                <c:pt idx="5" formatCode="0">
                  <c:v>3871</c:v>
                </c:pt>
                <c:pt idx="6" formatCode="0">
                  <c:v>2140</c:v>
                </c:pt>
                <c:pt idx="7">
                  <c:v>1802</c:v>
                </c:pt>
                <c:pt idx="8">
                  <c:v>388</c:v>
                </c:pt>
                <c:pt idx="9">
                  <c:v>164</c:v>
                </c:pt>
                <c:pt idx="10">
                  <c:v>82</c:v>
                </c:pt>
                <c:pt idx="11" formatCode="0">
                  <c:v>32</c:v>
                </c:pt>
                <c:pt idx="12" formatCode="0">
                  <c:v>32</c:v>
                </c:pt>
              </c:numCache>
            </c:numRef>
          </c:val>
        </c:ser>
        <c:axId val="40132992"/>
        <c:axId val="40134912"/>
      </c:barChart>
      <c:lineChart>
        <c:grouping val="standard"/>
        <c:ser>
          <c:idx val="1"/>
          <c:order val="1"/>
          <c:tx>
            <c:strRef>
              <c:f>'Rtos Gestantes'!$Y$314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'Rtos Gestantes'!$W$315:$W$327</c:f>
              <c:strCache>
                <c:ptCount val="13"/>
                <c:pt idx="0">
                  <c:v>Media Académica o clásica</c:v>
                </c:pt>
                <c:pt idx="1">
                  <c:v>Profesional</c:v>
                </c:pt>
                <c:pt idx="2">
                  <c:v>Básica Secundaria</c:v>
                </c:pt>
                <c:pt idx="3">
                  <c:v>Técnica Profesional</c:v>
                </c:pt>
                <c:pt idx="4">
                  <c:v>Básica Primaria</c:v>
                </c:pt>
                <c:pt idx="5">
                  <c:v>Tecnológica</c:v>
                </c:pt>
                <c:pt idx="6">
                  <c:v>Especialización</c:v>
                </c:pt>
                <c:pt idx="7">
                  <c:v>Media Técnica</c:v>
                </c:pt>
                <c:pt idx="8">
                  <c:v>Maestría</c:v>
                </c:pt>
                <c:pt idx="9">
                  <c:v>Ninguno</c:v>
                </c:pt>
                <c:pt idx="10">
                  <c:v>Preescolar</c:v>
                </c:pt>
                <c:pt idx="11">
                  <c:v>Normalista</c:v>
                </c:pt>
                <c:pt idx="12">
                  <c:v>Doctorado</c:v>
                </c:pt>
              </c:strCache>
            </c:strRef>
          </c:cat>
          <c:val>
            <c:numRef>
              <c:f>'Rtos Gestantes'!$Y$315:$Y$327</c:f>
              <c:numCache>
                <c:formatCode>0.0</c:formatCode>
                <c:ptCount val="13"/>
                <c:pt idx="0">
                  <c:v>40.746572261231833</c:v>
                </c:pt>
                <c:pt idx="1">
                  <c:v>17.768498053865862</c:v>
                </c:pt>
                <c:pt idx="2">
                  <c:v>16.472705224245505</c:v>
                </c:pt>
                <c:pt idx="3">
                  <c:v>8.6314471805503938</c:v>
                </c:pt>
                <c:pt idx="4">
                  <c:v>6.5405754298120371</c:v>
                </c:pt>
                <c:pt idx="5">
                  <c:v>3.7856709761965299</c:v>
                </c:pt>
                <c:pt idx="6">
                  <c:v>2.0928276644434445</c:v>
                </c:pt>
                <c:pt idx="7">
                  <c:v>1.7622782482836858</c:v>
                </c:pt>
                <c:pt idx="8">
                  <c:v>0.37944725878694235</c:v>
                </c:pt>
                <c:pt idx="9">
                  <c:v>0.16038492381716118</c:v>
                </c:pt>
                <c:pt idx="10">
                  <c:v>8.0192461908580592E-2</c:v>
                </c:pt>
                <c:pt idx="11">
                  <c:v>3.1294619281397304E-2</c:v>
                </c:pt>
                <c:pt idx="12">
                  <c:v>3.1294619281397304E-2</c:v>
                </c:pt>
              </c:numCache>
            </c:numRef>
          </c:val>
        </c:ser>
        <c:marker val="1"/>
        <c:axId val="40144896"/>
        <c:axId val="40146432"/>
      </c:lineChart>
      <c:catAx>
        <c:axId val="4013299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40134912"/>
        <c:crosses val="autoZero"/>
        <c:auto val="1"/>
        <c:lblAlgn val="ctr"/>
        <c:lblOffset val="100"/>
      </c:catAx>
      <c:valAx>
        <c:axId val="40134912"/>
        <c:scaling>
          <c:orientation val="minMax"/>
        </c:scaling>
        <c:axPos val="l"/>
        <c:majorGridlines/>
        <c:numFmt formatCode="0" sourceLinked="1"/>
        <c:tickLblPos val="nextTo"/>
        <c:crossAx val="40132992"/>
        <c:crosses val="autoZero"/>
        <c:crossBetween val="between"/>
      </c:valAx>
      <c:catAx>
        <c:axId val="40144896"/>
        <c:scaling>
          <c:orientation val="minMax"/>
        </c:scaling>
        <c:delete val="1"/>
        <c:axPos val="b"/>
        <c:tickLblPos val="none"/>
        <c:crossAx val="40146432"/>
        <c:crosses val="autoZero"/>
        <c:auto val="1"/>
        <c:lblAlgn val="ctr"/>
        <c:lblOffset val="100"/>
      </c:catAx>
      <c:valAx>
        <c:axId val="40146432"/>
        <c:scaling>
          <c:orientation val="minMax"/>
        </c:scaling>
        <c:axPos val="r"/>
        <c:numFmt formatCode="0.0" sourceLinked="1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4014489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366616989567813"/>
          <c:y val="0.18181853272166179"/>
          <c:w val="0.15350223546944858"/>
          <c:h val="0.10276699675572187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8171357093155608"/>
          <c:y val="7.3298429319371736E-2"/>
          <c:w val="0.4316313192050743"/>
          <c:h val="0.84293193717277493"/>
        </c:manualLayout>
      </c:layout>
      <c:ofPieChart>
        <c:ofPieType val="bar"/>
        <c:varyColors val="1"/>
        <c:ser>
          <c:idx val="0"/>
          <c:order val="0"/>
          <c:tx>
            <c:strRef>
              <c:f>'Rtos Gestantes'!$X$340</c:f>
              <c:strCache>
                <c:ptCount val="1"/>
                <c:pt idx="0">
                  <c:v>Nº</c:v>
                </c:pt>
              </c:strCache>
            </c:strRef>
          </c:tx>
          <c:dPt>
            <c:idx val="0"/>
            <c:spPr>
              <a:solidFill>
                <a:srgbClr val="7030A0"/>
              </a:solidFill>
            </c:spPr>
          </c:dPt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00FFFF"/>
              </a:solidFill>
            </c:spPr>
          </c:dPt>
          <c:dPt>
            <c:idx val="4"/>
            <c:spPr>
              <a:solidFill>
                <a:srgbClr val="0099CC"/>
              </a:solidFill>
            </c:spPr>
          </c:dPt>
          <c:dPt>
            <c:idx val="5"/>
            <c:spPr>
              <a:solidFill>
                <a:srgbClr val="FF3300"/>
              </a:solidFill>
            </c:spPr>
          </c:dPt>
          <c:dPt>
            <c:idx val="6"/>
            <c:spPr>
              <a:solidFill>
                <a:srgbClr val="FFC000"/>
              </a:solidFill>
            </c:spPr>
          </c:dPt>
          <c:cat>
            <c:strRef>
              <c:f>'Rtos Gestantes'!$W$341:$W$346</c:f>
              <c:strCache>
                <c:ptCount val="6"/>
                <c:pt idx="0">
                  <c:v>Indígena</c:v>
                </c:pt>
                <c:pt idx="1">
                  <c:v>Rom Gitano</c:v>
                </c:pt>
                <c:pt idx="2">
                  <c:v>Raizal del Archipielago</c:v>
                </c:pt>
                <c:pt idx="3">
                  <c:v>Palenquero de San Basilio</c:v>
                </c:pt>
                <c:pt idx="4">
                  <c:v>Negro Mulato</c:v>
                </c:pt>
                <c:pt idx="5">
                  <c:v>Ninguno de los anteriores</c:v>
                </c:pt>
              </c:strCache>
            </c:strRef>
          </c:cat>
          <c:val>
            <c:numRef>
              <c:f>'Rtos Gestantes'!$X$341:$X$346</c:f>
              <c:numCache>
                <c:formatCode>General</c:formatCode>
                <c:ptCount val="6"/>
                <c:pt idx="0">
                  <c:v>66</c:v>
                </c:pt>
                <c:pt idx="1">
                  <c:v>3</c:v>
                </c:pt>
                <c:pt idx="2">
                  <c:v>10</c:v>
                </c:pt>
                <c:pt idx="3">
                  <c:v>10</c:v>
                </c:pt>
                <c:pt idx="4">
                  <c:v>662</c:v>
                </c:pt>
                <c:pt idx="5">
                  <c:v>101503</c:v>
                </c:pt>
              </c:numCache>
            </c:numRef>
          </c:val>
        </c:ser>
        <c:gapWidth val="100"/>
        <c:splitType val="percent"/>
        <c:splitPos val="10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319651526181793"/>
          <c:y val="0.23036649214659685"/>
          <c:w val="0.19604628620383144"/>
          <c:h val="0.52879581151832455"/>
        </c:manualLayout>
      </c:layout>
      <c:overlay val="1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zero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9492077379216607E-2"/>
          <c:y val="5.1400554097404488E-2"/>
          <c:w val="0.90976693885486537"/>
          <c:h val="0.75201735199766617"/>
        </c:manualLayout>
      </c:layout>
      <c:barChart>
        <c:barDir val="col"/>
        <c:grouping val="stacked"/>
        <c:ser>
          <c:idx val="0"/>
          <c:order val="0"/>
          <c:tx>
            <c:strRef>
              <c:f>'Rtos Gestantes'!$X$963</c:f>
              <c:strCache>
                <c:ptCount val="1"/>
                <c:pt idx="0">
                  <c:v>Razón</c:v>
                </c:pt>
              </c:strCache>
            </c:strRef>
          </c:tx>
          <c:spPr>
            <a:gradFill flip="none" rotWithShape="1">
              <a:gsLst>
                <a:gs pos="0">
                  <a:srgbClr val="0000CC">
                    <a:shade val="30000"/>
                    <a:satMod val="115000"/>
                  </a:srgbClr>
                </a:gs>
                <a:gs pos="50000">
                  <a:srgbClr val="0000CC">
                    <a:shade val="67500"/>
                    <a:satMod val="115000"/>
                  </a:srgbClr>
                </a:gs>
                <a:gs pos="100000">
                  <a:srgbClr val="0000CC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0"/>
                  <c:y val="-0.352886410032079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dLbl>
              <c:idx val="1"/>
              <c:layout>
                <c:manualLayout>
                  <c:x val="0"/>
                  <c:y val="-0.1594418926800819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dLbl>
              <c:idx val="2"/>
              <c:layout>
                <c:manualLayout>
                  <c:x val="1.543209876543182E-3"/>
                  <c:y val="-0.170464421114027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dLbl>
              <c:idx val="3"/>
              <c:layout>
                <c:manualLayout>
                  <c:x val="0"/>
                  <c:y val="-0.17144065325167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dLbl>
              <c:idx val="4"/>
              <c:layout>
                <c:manualLayout>
                  <c:x val="0"/>
                  <c:y val="-0.124469962088072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dLbl>
              <c:idx val="5"/>
              <c:layout>
                <c:manualLayout>
                  <c:x val="0"/>
                  <c:y val="-0.1462849956255468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dLbl>
              <c:idx val="6"/>
              <c:layout>
                <c:manualLayout>
                  <c:x val="0"/>
                  <c:y val="-0.143435768445610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dLbl>
              <c:idx val="7"/>
              <c:layout>
                <c:manualLayout>
                  <c:x val="0"/>
                  <c:y val="-0.146867526975794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dLbl>
              <c:idx val="8"/>
              <c:layout>
                <c:manualLayout>
                  <c:x val="0"/>
                  <c:y val="-0.168655949256342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dLbl>
              <c:idx val="9"/>
              <c:layout>
                <c:manualLayout>
                  <c:x val="0"/>
                  <c:y val="-0.169878973461650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dLbl>
              <c:idx val="10"/>
              <c:layout>
                <c:manualLayout>
                  <c:x val="-3.0864197530864235E-3"/>
                  <c:y val="-0.1769327792359288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dLbl>
              <c:idx val="11"/>
              <c:layout>
                <c:manualLayout>
                  <c:x val="-4.6296296296295184E-3"/>
                  <c:y val="-0.1852730387868184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'Rtos Gestantes'!$W$964:$W$975</c:f>
              <c:strCache>
                <c:ptCount val="12"/>
                <c:pt idx="0">
                  <c:v>15. Antonio Nariño</c:v>
                </c:pt>
                <c:pt idx="1">
                  <c:v>16. Puente Aranda</c:v>
                </c:pt>
                <c:pt idx="2">
                  <c:v>3. Santafe</c:v>
                </c:pt>
                <c:pt idx="3">
                  <c:v>12. Barrios Unidos</c:v>
                </c:pt>
                <c:pt idx="4">
                  <c:v>9. Fontibón</c:v>
                </c:pt>
                <c:pt idx="5">
                  <c:v>5. Usme</c:v>
                </c:pt>
                <c:pt idx="6">
                  <c:v>18. Rafael Uribe</c:v>
                </c:pt>
                <c:pt idx="7">
                  <c:v>6. Tunjuelito</c:v>
                </c:pt>
                <c:pt idx="8">
                  <c:v>8. Kennedy</c:v>
                </c:pt>
                <c:pt idx="9">
                  <c:v>19. Ciudad Bolivar</c:v>
                </c:pt>
                <c:pt idx="10">
                  <c:v>4. San Cristobal</c:v>
                </c:pt>
                <c:pt idx="11">
                  <c:v>11. Suba</c:v>
                </c:pt>
              </c:strCache>
            </c:strRef>
          </c:cat>
          <c:val>
            <c:numRef>
              <c:f>'Rtos Gestantes'!$X$964:$X$975</c:f>
              <c:numCache>
                <c:formatCode>0</c:formatCode>
                <c:ptCount val="12"/>
                <c:pt idx="0" formatCode="0.0">
                  <c:v>153.25670498084293</c:v>
                </c:pt>
                <c:pt idx="1">
                  <c:v>65.746219592373436</c:v>
                </c:pt>
                <c:pt idx="2" formatCode="0.0">
                  <c:v>61.996280223186609</c:v>
                </c:pt>
                <c:pt idx="3">
                  <c:v>60.168471720818296</c:v>
                </c:pt>
                <c:pt idx="4" formatCode="0.0">
                  <c:v>45.934772622875514</c:v>
                </c:pt>
                <c:pt idx="5">
                  <c:v>36.003600360036003</c:v>
                </c:pt>
                <c:pt idx="6" formatCode="0.0">
                  <c:v>34.578146611341637</c:v>
                </c:pt>
                <c:pt idx="7">
                  <c:v>33.97893306150187</c:v>
                </c:pt>
                <c:pt idx="8" formatCode="0.0">
                  <c:v>26.350461133069828</c:v>
                </c:pt>
                <c:pt idx="9">
                  <c:v>20.014009806864806</c:v>
                </c:pt>
                <c:pt idx="10" formatCode="0.0">
                  <c:v>16.594756057085963</c:v>
                </c:pt>
                <c:pt idx="11">
                  <c:v>13.818835072203413</c:v>
                </c:pt>
              </c:numCache>
            </c:numRef>
          </c:val>
        </c:ser>
        <c:overlap val="100"/>
        <c:axId val="37372672"/>
        <c:axId val="37374592"/>
      </c:barChart>
      <c:lineChart>
        <c:grouping val="standard"/>
        <c:ser>
          <c:idx val="1"/>
          <c:order val="1"/>
          <c:tx>
            <c:strRef>
              <c:f>'Rtos Gestantes'!$Y$963</c:f>
              <c:strCache>
                <c:ptCount val="1"/>
                <c:pt idx="0">
                  <c:v>Distrital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'Rtos Gestantes'!$W$964:$W$975</c:f>
              <c:strCache>
                <c:ptCount val="12"/>
                <c:pt idx="0">
                  <c:v>15. Antonio Nariño</c:v>
                </c:pt>
                <c:pt idx="1">
                  <c:v>16. Puente Aranda</c:v>
                </c:pt>
                <c:pt idx="2">
                  <c:v>3. Santafe</c:v>
                </c:pt>
                <c:pt idx="3">
                  <c:v>12. Barrios Unidos</c:v>
                </c:pt>
                <c:pt idx="4">
                  <c:v>9. Fontibón</c:v>
                </c:pt>
                <c:pt idx="5">
                  <c:v>5. Usme</c:v>
                </c:pt>
                <c:pt idx="6">
                  <c:v>18. Rafael Uribe</c:v>
                </c:pt>
                <c:pt idx="7">
                  <c:v>6. Tunjuelito</c:v>
                </c:pt>
                <c:pt idx="8">
                  <c:v>8. Kennedy</c:v>
                </c:pt>
                <c:pt idx="9">
                  <c:v>19. Ciudad Bolivar</c:v>
                </c:pt>
                <c:pt idx="10">
                  <c:v>4. San Cristobal</c:v>
                </c:pt>
                <c:pt idx="11">
                  <c:v>11. Suba</c:v>
                </c:pt>
              </c:strCache>
            </c:strRef>
          </c:cat>
          <c:val>
            <c:numRef>
              <c:f>'Rtos Gestantes'!$Y$964:$Y$975</c:f>
              <c:numCache>
                <c:formatCode>0.0</c:formatCode>
                <c:ptCount val="12"/>
                <c:pt idx="0" formatCode="General">
                  <c:v>23.5</c:v>
                </c:pt>
                <c:pt idx="1">
                  <c:v>23.5</c:v>
                </c:pt>
                <c:pt idx="2" formatCode="General">
                  <c:v>23.5</c:v>
                </c:pt>
                <c:pt idx="3">
                  <c:v>23.5</c:v>
                </c:pt>
                <c:pt idx="4" formatCode="General">
                  <c:v>23.5</c:v>
                </c:pt>
                <c:pt idx="5">
                  <c:v>23.5</c:v>
                </c:pt>
                <c:pt idx="6" formatCode="General">
                  <c:v>23.5</c:v>
                </c:pt>
                <c:pt idx="7">
                  <c:v>23.5</c:v>
                </c:pt>
                <c:pt idx="8" formatCode="General">
                  <c:v>23.5</c:v>
                </c:pt>
                <c:pt idx="9">
                  <c:v>23.5</c:v>
                </c:pt>
                <c:pt idx="10" formatCode="General">
                  <c:v>23.5</c:v>
                </c:pt>
                <c:pt idx="11">
                  <c:v>23.5</c:v>
                </c:pt>
              </c:numCache>
            </c:numRef>
          </c:val>
        </c:ser>
        <c:marker val="1"/>
        <c:axId val="37372672"/>
        <c:axId val="37374592"/>
      </c:lineChart>
      <c:catAx>
        <c:axId val="37372672"/>
        <c:scaling>
          <c:orientation val="minMax"/>
        </c:scaling>
        <c:axPos val="b"/>
        <c:numFmt formatCode="General" sourceLinked="0"/>
        <c:tickLblPos val="nextTo"/>
        <c:crossAx val="37374592"/>
        <c:crosses val="autoZero"/>
        <c:auto val="1"/>
        <c:lblAlgn val="ctr"/>
        <c:lblOffset val="100"/>
      </c:catAx>
      <c:valAx>
        <c:axId val="37374592"/>
        <c:scaling>
          <c:orientation val="minMax"/>
        </c:scaling>
        <c:axPos val="l"/>
        <c:majorGridlines/>
        <c:numFmt formatCode="0.0" sourceLinked="1"/>
        <c:tickLblPos val="nextTo"/>
        <c:crossAx val="37372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45847322137483"/>
          <c:y val="0.12592638138882156"/>
          <c:w val="9.3481047097275588E-2"/>
          <c:h val="0.14814868398684891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2.9504180354939073E-2"/>
          <c:y val="5.9379217273954107E-2"/>
          <c:w val="0.95093540873615967"/>
          <c:h val="0.83124613471899012"/>
        </c:manualLayout>
      </c:layout>
      <c:barChart>
        <c:barDir val="col"/>
        <c:grouping val="clustered"/>
        <c:ser>
          <c:idx val="0"/>
          <c:order val="0"/>
          <c:tx>
            <c:strRef>
              <c:f>'Rtos Gestantes'!$A$788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ysClr val="windowText" lastClr="000000"/>
              </a:solidFill>
            </a:ln>
          </c:spPr>
          <c:cat>
            <c:numRef>
              <c:f>'Rtos Gestantes'!$B$787:$O$787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Gestantes'!$B$788:$O$788</c:f>
              <c:numCache>
                <c:formatCode>0</c:formatCode>
                <c:ptCount val="14"/>
                <c:pt idx="0" formatCode="General">
                  <c:v>114</c:v>
                </c:pt>
                <c:pt idx="1">
                  <c:v>92</c:v>
                </c:pt>
                <c:pt idx="2">
                  <c:v>74</c:v>
                </c:pt>
                <c:pt idx="3">
                  <c:v>67</c:v>
                </c:pt>
                <c:pt idx="4">
                  <c:v>73</c:v>
                </c:pt>
                <c:pt idx="5">
                  <c:v>67</c:v>
                </c:pt>
                <c:pt idx="6">
                  <c:v>60</c:v>
                </c:pt>
                <c:pt idx="7">
                  <c:v>57</c:v>
                </c:pt>
                <c:pt idx="8">
                  <c:v>47</c:v>
                </c:pt>
                <c:pt idx="9">
                  <c:v>61</c:v>
                </c:pt>
                <c:pt idx="10">
                  <c:v>41</c:v>
                </c:pt>
                <c:pt idx="11">
                  <c:v>41</c:v>
                </c:pt>
                <c:pt idx="12">
                  <c:v>41</c:v>
                </c:pt>
                <c:pt idx="13">
                  <c:v>24</c:v>
                </c:pt>
              </c:numCache>
            </c:numRef>
          </c:val>
        </c:ser>
        <c:axId val="37416320"/>
        <c:axId val="37422208"/>
      </c:barChart>
      <c:lineChart>
        <c:grouping val="standard"/>
        <c:ser>
          <c:idx val="1"/>
          <c:order val="1"/>
          <c:tx>
            <c:strRef>
              <c:f>'Rtos Gestantes'!$A$789</c:f>
              <c:strCache>
                <c:ptCount val="1"/>
                <c:pt idx="0">
                  <c:v>Razón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'Rtos Gestantes'!$B$787:$O$787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Gestantes'!$B$789:$O$789</c:f>
              <c:numCache>
                <c:formatCode>0.0</c:formatCode>
                <c:ptCount val="14"/>
                <c:pt idx="0">
                  <c:v>92.786274142744347</c:v>
                </c:pt>
                <c:pt idx="1">
                  <c:v>77.082914404450705</c:v>
                </c:pt>
                <c:pt idx="2">
                  <c:v>64.194317935371927</c:v>
                </c:pt>
                <c:pt idx="3">
                  <c:v>58.823012967401517</c:v>
                </c:pt>
                <c:pt idx="4">
                  <c:v>64.216471084994453</c:v>
                </c:pt>
                <c:pt idx="5">
                  <c:v>59.567204253276195</c:v>
                </c:pt>
                <c:pt idx="6">
                  <c:v>52.669464000421357</c:v>
                </c:pt>
                <c:pt idx="7">
                  <c:v>48.623195823523389</c:v>
                </c:pt>
                <c:pt idx="8">
                  <c:v>39.978564684467052</c:v>
                </c:pt>
                <c:pt idx="9">
                  <c:v>52.741247978972673</c:v>
                </c:pt>
                <c:pt idx="10">
                  <c:v>37.261887450923368</c:v>
                </c:pt>
                <c:pt idx="11">
                  <c:v>38.596226983469521</c:v>
                </c:pt>
                <c:pt idx="12">
                  <c:v>39.188323791135794</c:v>
                </c:pt>
                <c:pt idx="13">
                  <c:v>23.470964461047977</c:v>
                </c:pt>
              </c:numCache>
            </c:numRef>
          </c:val>
        </c:ser>
        <c:ser>
          <c:idx val="2"/>
          <c:order val="2"/>
          <c:tx>
            <c:strRef>
              <c:f>'Rtos Gestantes'!$A$790</c:f>
              <c:strCache>
                <c:ptCount val="1"/>
                <c:pt idx="0">
                  <c:v>Meta ODM</c:v>
                </c:pt>
              </c:strCache>
            </c:strRef>
          </c:tx>
          <c:spPr>
            <a:ln>
              <a:solidFill>
                <a:srgbClr val="00FFFF"/>
              </a:solidFill>
            </a:ln>
          </c:spPr>
          <c:marker>
            <c:spPr>
              <a:solidFill>
                <a:srgbClr val="00CCFF"/>
              </a:solidFill>
              <a:ln>
                <a:solidFill>
                  <a:srgbClr val="00FFFF"/>
                </a:solidFill>
              </a:ln>
            </c:spPr>
          </c:marker>
          <c:cat>
            <c:numRef>
              <c:f>'Rtos Gestantes'!$B$787:$O$787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'Rtos Gestantes'!$B$790:$O$790</c:f>
              <c:numCache>
                <c:formatCode>0.0</c:formatCode>
                <c:ptCount val="14"/>
                <c:pt idx="0" formatCode="General">
                  <c:v>38.1</c:v>
                </c:pt>
                <c:pt idx="1">
                  <c:v>38.1</c:v>
                </c:pt>
                <c:pt idx="2">
                  <c:v>38.1</c:v>
                </c:pt>
                <c:pt idx="3">
                  <c:v>38.1</c:v>
                </c:pt>
                <c:pt idx="4">
                  <c:v>38.1</c:v>
                </c:pt>
                <c:pt idx="5">
                  <c:v>38.1</c:v>
                </c:pt>
                <c:pt idx="6">
                  <c:v>38.1</c:v>
                </c:pt>
                <c:pt idx="7">
                  <c:v>38.1</c:v>
                </c:pt>
                <c:pt idx="8">
                  <c:v>38.1</c:v>
                </c:pt>
                <c:pt idx="9">
                  <c:v>38.1</c:v>
                </c:pt>
                <c:pt idx="10">
                  <c:v>38.1</c:v>
                </c:pt>
                <c:pt idx="11">
                  <c:v>38.1</c:v>
                </c:pt>
                <c:pt idx="12">
                  <c:v>38.1</c:v>
                </c:pt>
                <c:pt idx="13">
                  <c:v>38.1</c:v>
                </c:pt>
              </c:numCache>
            </c:numRef>
          </c:val>
        </c:ser>
        <c:marker val="1"/>
        <c:axId val="37412864"/>
        <c:axId val="37414784"/>
      </c:lineChart>
      <c:catAx>
        <c:axId val="37412864"/>
        <c:scaling>
          <c:orientation val="minMax"/>
        </c:scaling>
        <c:axPos val="b"/>
        <c:numFmt formatCode="General" sourceLinked="1"/>
        <c:tickLblPos val="nextTo"/>
        <c:crossAx val="37414784"/>
        <c:crosses val="autoZero"/>
        <c:auto val="1"/>
        <c:lblAlgn val="ctr"/>
        <c:lblOffset val="100"/>
      </c:catAx>
      <c:valAx>
        <c:axId val="37414784"/>
        <c:scaling>
          <c:orientation val="minMax"/>
        </c:scaling>
        <c:axPos val="l"/>
        <c:majorGridlines/>
        <c:numFmt formatCode="0.0" sourceLinked="1"/>
        <c:tickLblPos val="nextTo"/>
        <c:crossAx val="37412864"/>
        <c:crosses val="autoZero"/>
        <c:crossBetween val="between"/>
      </c:valAx>
      <c:catAx>
        <c:axId val="37416320"/>
        <c:scaling>
          <c:orientation val="minMax"/>
        </c:scaling>
        <c:delete val="1"/>
        <c:axPos val="b"/>
        <c:numFmt formatCode="General" sourceLinked="1"/>
        <c:tickLblPos val="none"/>
        <c:crossAx val="37422208"/>
        <c:crosses val="autoZero"/>
        <c:auto val="1"/>
        <c:lblAlgn val="ctr"/>
        <c:lblOffset val="100"/>
      </c:catAx>
      <c:valAx>
        <c:axId val="37422208"/>
        <c:scaling>
          <c:orientation val="minMax"/>
        </c:scaling>
        <c:axPos val="r"/>
        <c:numFmt formatCode="General" sourceLinked="1"/>
        <c:tickLblPos val="nextTo"/>
        <c:crossAx val="374163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3770730619391764"/>
          <c:y val="0.21538569403893248"/>
          <c:w val="8.5520003416548432E-2"/>
          <c:h val="0.24615507890163713"/>
        </c:manualLayout>
      </c:layout>
    </c:legend>
    <c:plotVisOnly val="1"/>
    <c:dispBlanksAs val="gap"/>
  </c:chart>
  <c:spPr>
    <a:noFill/>
    <a:ln w="9525"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</xdr:colOff>
      <xdr:row>160</xdr:row>
      <xdr:rowOff>142875</xdr:rowOff>
    </xdr:from>
    <xdr:to>
      <xdr:col>19</xdr:col>
      <xdr:colOff>228600</xdr:colOff>
      <xdr:row>177</xdr:row>
      <xdr:rowOff>19050</xdr:rowOff>
    </xdr:to>
    <xdr:pic>
      <xdr:nvPicPr>
        <xdr:cNvPr id="2049" name="4 Imagen" descr="embarazada adolescentep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26993850"/>
          <a:ext cx="1495425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111</xdr:row>
      <xdr:rowOff>180975</xdr:rowOff>
    </xdr:from>
    <xdr:to>
      <xdr:col>20</xdr:col>
      <xdr:colOff>190500</xdr:colOff>
      <xdr:row>137</xdr:row>
      <xdr:rowOff>47625</xdr:rowOff>
    </xdr:to>
    <xdr:graphicFrame macro="">
      <xdr:nvGraphicFramePr>
        <xdr:cNvPr id="205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171450</xdr:colOff>
      <xdr:row>157</xdr:row>
      <xdr:rowOff>133350</xdr:rowOff>
    </xdr:from>
    <xdr:to>
      <xdr:col>36</xdr:col>
      <xdr:colOff>200025</xdr:colOff>
      <xdr:row>184</xdr:row>
      <xdr:rowOff>19050</xdr:rowOff>
    </xdr:to>
    <xdr:graphicFrame macro="">
      <xdr:nvGraphicFramePr>
        <xdr:cNvPr id="205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57150</xdr:colOff>
      <xdr:row>202</xdr:row>
      <xdr:rowOff>57150</xdr:rowOff>
    </xdr:from>
    <xdr:to>
      <xdr:col>39</xdr:col>
      <xdr:colOff>533400</xdr:colOff>
      <xdr:row>230</xdr:row>
      <xdr:rowOff>9525</xdr:rowOff>
    </xdr:to>
    <xdr:graphicFrame macro="">
      <xdr:nvGraphicFramePr>
        <xdr:cNvPr id="205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142875</xdr:colOff>
      <xdr:row>249</xdr:row>
      <xdr:rowOff>0</xdr:rowOff>
    </xdr:from>
    <xdr:to>
      <xdr:col>39</xdr:col>
      <xdr:colOff>333375</xdr:colOff>
      <xdr:row>275</xdr:row>
      <xdr:rowOff>19050</xdr:rowOff>
    </xdr:to>
    <xdr:graphicFrame macro="">
      <xdr:nvGraphicFramePr>
        <xdr:cNvPr id="2053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285750</xdr:colOff>
      <xdr:row>294</xdr:row>
      <xdr:rowOff>0</xdr:rowOff>
    </xdr:from>
    <xdr:to>
      <xdr:col>21</xdr:col>
      <xdr:colOff>228600</xdr:colOff>
      <xdr:row>310</xdr:row>
      <xdr:rowOff>123825</xdr:rowOff>
    </xdr:to>
    <xdr:graphicFrame macro="">
      <xdr:nvGraphicFramePr>
        <xdr:cNvPr id="2054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133350</xdr:colOff>
      <xdr:row>314</xdr:row>
      <xdr:rowOff>142875</xdr:rowOff>
    </xdr:from>
    <xdr:to>
      <xdr:col>21</xdr:col>
      <xdr:colOff>257175</xdr:colOff>
      <xdr:row>331</xdr:row>
      <xdr:rowOff>95250</xdr:rowOff>
    </xdr:to>
    <xdr:graphicFrame macro="">
      <xdr:nvGraphicFramePr>
        <xdr:cNvPr id="205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409575</xdr:colOff>
      <xdr:row>339</xdr:row>
      <xdr:rowOff>95250</xdr:rowOff>
    </xdr:from>
    <xdr:to>
      <xdr:col>20</xdr:col>
      <xdr:colOff>371475</xdr:colOff>
      <xdr:row>352</xdr:row>
      <xdr:rowOff>57150</xdr:rowOff>
    </xdr:to>
    <xdr:graphicFrame macro="">
      <xdr:nvGraphicFramePr>
        <xdr:cNvPr id="2056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152400</xdr:colOff>
      <xdr:row>962</xdr:row>
      <xdr:rowOff>104775</xdr:rowOff>
    </xdr:from>
    <xdr:to>
      <xdr:col>39</xdr:col>
      <xdr:colOff>276225</xdr:colOff>
      <xdr:row>980</xdr:row>
      <xdr:rowOff>104775</xdr:rowOff>
    </xdr:to>
    <xdr:graphicFrame macro="">
      <xdr:nvGraphicFramePr>
        <xdr:cNvPr id="205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228600</xdr:colOff>
      <xdr:row>808</xdr:row>
      <xdr:rowOff>0</xdr:rowOff>
    </xdr:from>
    <xdr:to>
      <xdr:col>19</xdr:col>
      <xdr:colOff>190500</xdr:colOff>
      <xdr:row>820</xdr:row>
      <xdr:rowOff>171450</xdr:rowOff>
    </xdr:to>
    <xdr:graphicFrame macro="">
      <xdr:nvGraphicFramePr>
        <xdr:cNvPr id="2058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342900</xdr:colOff>
      <xdr:row>826</xdr:row>
      <xdr:rowOff>47625</xdr:rowOff>
    </xdr:from>
    <xdr:to>
      <xdr:col>18</xdr:col>
      <xdr:colOff>304800</xdr:colOff>
      <xdr:row>839</xdr:row>
      <xdr:rowOff>28575</xdr:rowOff>
    </xdr:to>
    <xdr:graphicFrame macro="">
      <xdr:nvGraphicFramePr>
        <xdr:cNvPr id="2059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85725</xdr:colOff>
      <xdr:row>75</xdr:row>
      <xdr:rowOff>47625</xdr:rowOff>
    </xdr:from>
    <xdr:to>
      <xdr:col>39</xdr:col>
      <xdr:colOff>514350</xdr:colOff>
      <xdr:row>100</xdr:row>
      <xdr:rowOff>28575</xdr:rowOff>
    </xdr:to>
    <xdr:graphicFrame macro="">
      <xdr:nvGraphicFramePr>
        <xdr:cNvPr id="2060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361950</xdr:colOff>
      <xdr:row>362</xdr:row>
      <xdr:rowOff>28575</xdr:rowOff>
    </xdr:from>
    <xdr:to>
      <xdr:col>20</xdr:col>
      <xdr:colOff>171450</xdr:colOff>
      <xdr:row>377</xdr:row>
      <xdr:rowOff>66675</xdr:rowOff>
    </xdr:to>
    <xdr:graphicFrame macro="">
      <xdr:nvGraphicFramePr>
        <xdr:cNvPr id="2061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447675</xdr:colOff>
      <xdr:row>426</xdr:row>
      <xdr:rowOff>28575</xdr:rowOff>
    </xdr:from>
    <xdr:to>
      <xdr:col>19</xdr:col>
      <xdr:colOff>361950</xdr:colOff>
      <xdr:row>442</xdr:row>
      <xdr:rowOff>85725</xdr:rowOff>
    </xdr:to>
    <xdr:graphicFrame macro="">
      <xdr:nvGraphicFramePr>
        <xdr:cNvPr id="2062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180974</xdr:colOff>
      <xdr:row>413</xdr:row>
      <xdr:rowOff>9526</xdr:rowOff>
    </xdr:from>
    <xdr:to>
      <xdr:col>18</xdr:col>
      <xdr:colOff>276225</xdr:colOff>
      <xdr:row>423</xdr:row>
      <xdr:rowOff>19053</xdr:rowOff>
    </xdr:to>
    <xdr:sp macro="" textlink="">
      <xdr:nvSpPr>
        <xdr:cNvPr id="20" name="19 Flecha derecha"/>
        <xdr:cNvSpPr/>
      </xdr:nvSpPr>
      <xdr:spPr>
        <a:xfrm rot="5400000">
          <a:off x="8986836" y="64241364"/>
          <a:ext cx="1514477" cy="1047751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GRÁFICO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0.5811</cdr:x>
      <cdr:y>0.41085</cdr:y>
    </cdr:from>
    <cdr:to>
      <cdr:x>0.70139</cdr:x>
      <cdr:y>0.57364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38525" y="1009644"/>
          <a:ext cx="6572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CO" sz="600">
              <a:latin typeface="Arial" pitchFamily="34" charset="0"/>
              <a:cs typeface="Arial" pitchFamily="34" charset="0"/>
            </a:rPr>
            <a:t>Pertenencia</a:t>
          </a:r>
          <a:r>
            <a:rPr lang="es-CO" sz="600" baseline="0">
              <a:latin typeface="Arial" pitchFamily="34" charset="0"/>
              <a:cs typeface="Arial" pitchFamily="34" charset="0"/>
            </a:rPr>
            <a:t> Etnica</a:t>
          </a:r>
          <a:endParaRPr lang="es-CO" sz="6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48</xdr:row>
      <xdr:rowOff>95250</xdr:rowOff>
    </xdr:from>
    <xdr:to>
      <xdr:col>39</xdr:col>
      <xdr:colOff>9525</xdr:colOff>
      <xdr:row>70</xdr:row>
      <xdr:rowOff>76200</xdr:rowOff>
    </xdr:to>
    <xdr:graphicFrame macro="">
      <xdr:nvGraphicFramePr>
        <xdr:cNvPr id="1638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765</xdr:row>
      <xdr:rowOff>38100</xdr:rowOff>
    </xdr:from>
    <xdr:to>
      <xdr:col>15</xdr:col>
      <xdr:colOff>66675</xdr:colOff>
      <xdr:row>795</xdr:row>
      <xdr:rowOff>66675</xdr:rowOff>
    </xdr:to>
    <xdr:graphicFrame macro="">
      <xdr:nvGraphicFramePr>
        <xdr:cNvPr id="1638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790575</xdr:colOff>
      <xdr:row>89</xdr:row>
      <xdr:rowOff>0</xdr:rowOff>
    </xdr:from>
    <xdr:to>
      <xdr:col>17</xdr:col>
      <xdr:colOff>571500</xdr:colOff>
      <xdr:row>118</xdr:row>
      <xdr:rowOff>76200</xdr:rowOff>
    </xdr:to>
    <xdr:graphicFrame macro="">
      <xdr:nvGraphicFramePr>
        <xdr:cNvPr id="16387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279</xdr:row>
      <xdr:rowOff>161925</xdr:rowOff>
    </xdr:from>
    <xdr:to>
      <xdr:col>14</xdr:col>
      <xdr:colOff>552450</xdr:colOff>
      <xdr:row>296</xdr:row>
      <xdr:rowOff>180975</xdr:rowOff>
    </xdr:to>
    <xdr:graphicFrame macro="">
      <xdr:nvGraphicFramePr>
        <xdr:cNvPr id="16388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161925</xdr:colOff>
      <xdr:row>359</xdr:row>
      <xdr:rowOff>123825</xdr:rowOff>
    </xdr:from>
    <xdr:to>
      <xdr:col>38</xdr:col>
      <xdr:colOff>371475</xdr:colOff>
      <xdr:row>391</xdr:row>
      <xdr:rowOff>76200</xdr:rowOff>
    </xdr:to>
    <xdr:graphicFrame macro="">
      <xdr:nvGraphicFramePr>
        <xdr:cNvPr id="1638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533400</xdr:colOff>
      <xdr:row>405</xdr:row>
      <xdr:rowOff>95250</xdr:rowOff>
    </xdr:from>
    <xdr:to>
      <xdr:col>39</xdr:col>
      <xdr:colOff>9525</xdr:colOff>
      <xdr:row>439</xdr:row>
      <xdr:rowOff>66675</xdr:rowOff>
    </xdr:to>
    <xdr:graphicFrame macro="">
      <xdr:nvGraphicFramePr>
        <xdr:cNvPr id="16390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361950</xdr:colOff>
      <xdr:row>410</xdr:row>
      <xdr:rowOff>95250</xdr:rowOff>
    </xdr:from>
    <xdr:to>
      <xdr:col>11</xdr:col>
      <xdr:colOff>314325</xdr:colOff>
      <xdr:row>421</xdr:row>
      <xdr:rowOff>85725</xdr:rowOff>
    </xdr:to>
    <xdr:sp macro="" textlink="">
      <xdr:nvSpPr>
        <xdr:cNvPr id="13" name="12 Flecha derecha"/>
        <xdr:cNvSpPr/>
      </xdr:nvSpPr>
      <xdr:spPr>
        <a:xfrm>
          <a:off x="6143625" y="60283725"/>
          <a:ext cx="1666875" cy="15621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400">
              <a:latin typeface="Arial" pitchFamily="34" charset="0"/>
              <a:cs typeface="Arial" pitchFamily="34" charset="0"/>
            </a:rPr>
            <a:t>Gráfica</a:t>
          </a:r>
        </a:p>
      </xdr:txBody>
    </xdr:sp>
    <xdr:clientData/>
  </xdr:twoCellAnchor>
  <xdr:twoCellAnchor>
    <xdr:from>
      <xdr:col>22</xdr:col>
      <xdr:colOff>314325</xdr:colOff>
      <xdr:row>857</xdr:row>
      <xdr:rowOff>38100</xdr:rowOff>
    </xdr:from>
    <xdr:to>
      <xdr:col>39</xdr:col>
      <xdr:colOff>228600</xdr:colOff>
      <xdr:row>892</xdr:row>
      <xdr:rowOff>47625</xdr:rowOff>
    </xdr:to>
    <xdr:graphicFrame macro="">
      <xdr:nvGraphicFramePr>
        <xdr:cNvPr id="1639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485775</xdr:colOff>
      <xdr:row>907</xdr:row>
      <xdr:rowOff>114300</xdr:rowOff>
    </xdr:from>
    <xdr:to>
      <xdr:col>39</xdr:col>
      <xdr:colOff>85725</xdr:colOff>
      <xdr:row>942</xdr:row>
      <xdr:rowOff>114300</xdr:rowOff>
    </xdr:to>
    <xdr:graphicFrame macro="">
      <xdr:nvGraphicFramePr>
        <xdr:cNvPr id="1639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123825</xdr:colOff>
      <xdr:row>949</xdr:row>
      <xdr:rowOff>9525</xdr:rowOff>
    </xdr:from>
    <xdr:to>
      <xdr:col>39</xdr:col>
      <xdr:colOff>247650</xdr:colOff>
      <xdr:row>978</xdr:row>
      <xdr:rowOff>133350</xdr:rowOff>
    </xdr:to>
    <xdr:graphicFrame macro="">
      <xdr:nvGraphicFramePr>
        <xdr:cNvPr id="16394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304800</xdr:colOff>
      <xdr:row>995</xdr:row>
      <xdr:rowOff>47625</xdr:rowOff>
    </xdr:from>
    <xdr:to>
      <xdr:col>38</xdr:col>
      <xdr:colOff>466725</xdr:colOff>
      <xdr:row>1029</xdr:row>
      <xdr:rowOff>38100</xdr:rowOff>
    </xdr:to>
    <xdr:graphicFrame macro="">
      <xdr:nvGraphicFramePr>
        <xdr:cNvPr id="16395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142875</xdr:colOff>
      <xdr:row>1043</xdr:row>
      <xdr:rowOff>76200</xdr:rowOff>
    </xdr:from>
    <xdr:to>
      <xdr:col>39</xdr:col>
      <xdr:colOff>247650</xdr:colOff>
      <xdr:row>1075</xdr:row>
      <xdr:rowOff>0</xdr:rowOff>
    </xdr:to>
    <xdr:graphicFrame macro="">
      <xdr:nvGraphicFramePr>
        <xdr:cNvPr id="1639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442</xdr:row>
      <xdr:rowOff>142875</xdr:rowOff>
    </xdr:from>
    <xdr:to>
      <xdr:col>41</xdr:col>
      <xdr:colOff>409575</xdr:colOff>
      <xdr:row>478</xdr:row>
      <xdr:rowOff>0</xdr:rowOff>
    </xdr:to>
    <xdr:graphicFrame macro="">
      <xdr:nvGraphicFramePr>
        <xdr:cNvPr id="102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365</xdr:row>
      <xdr:rowOff>142875</xdr:rowOff>
    </xdr:from>
    <xdr:to>
      <xdr:col>17</xdr:col>
      <xdr:colOff>514350</xdr:colOff>
      <xdr:row>383</xdr:row>
      <xdr:rowOff>38100</xdr:rowOff>
    </xdr:to>
    <xdr:graphicFrame macro="">
      <xdr:nvGraphicFramePr>
        <xdr:cNvPr id="102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123825</xdr:colOff>
      <xdr:row>758</xdr:row>
      <xdr:rowOff>95250</xdr:rowOff>
    </xdr:from>
    <xdr:to>
      <xdr:col>20</xdr:col>
      <xdr:colOff>381000</xdr:colOff>
      <xdr:row>791</xdr:row>
      <xdr:rowOff>104775</xdr:rowOff>
    </xdr:to>
    <xdr:graphicFrame macro="">
      <xdr:nvGraphicFramePr>
        <xdr:cNvPr id="102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342900</xdr:colOff>
      <xdr:row>907</xdr:row>
      <xdr:rowOff>0</xdr:rowOff>
    </xdr:from>
    <xdr:to>
      <xdr:col>20</xdr:col>
      <xdr:colOff>9525</xdr:colOff>
      <xdr:row>929</xdr:row>
      <xdr:rowOff>19050</xdr:rowOff>
    </xdr:to>
    <xdr:graphicFrame macro="">
      <xdr:nvGraphicFramePr>
        <xdr:cNvPr id="1028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142875</xdr:colOff>
      <xdr:row>1043</xdr:row>
      <xdr:rowOff>142875</xdr:rowOff>
    </xdr:from>
    <xdr:to>
      <xdr:col>20</xdr:col>
      <xdr:colOff>0</xdr:colOff>
      <xdr:row>1066</xdr:row>
      <xdr:rowOff>28575</xdr:rowOff>
    </xdr:to>
    <xdr:graphicFrame macro="">
      <xdr:nvGraphicFramePr>
        <xdr:cNvPr id="1029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1180</xdr:row>
      <xdr:rowOff>123825</xdr:rowOff>
    </xdr:from>
    <xdr:to>
      <xdr:col>19</xdr:col>
      <xdr:colOff>381000</xdr:colOff>
      <xdr:row>1196</xdr:row>
      <xdr:rowOff>123825</xdr:rowOff>
    </xdr:to>
    <xdr:graphicFrame macro="">
      <xdr:nvGraphicFramePr>
        <xdr:cNvPr id="1030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133350</xdr:colOff>
      <xdr:row>849</xdr:row>
      <xdr:rowOff>9525</xdr:rowOff>
    </xdr:from>
    <xdr:to>
      <xdr:col>40</xdr:col>
      <xdr:colOff>457200</xdr:colOff>
      <xdr:row>871</xdr:row>
      <xdr:rowOff>19050</xdr:rowOff>
    </xdr:to>
    <xdr:graphicFrame macro="">
      <xdr:nvGraphicFramePr>
        <xdr:cNvPr id="103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76200</xdr:colOff>
      <xdr:row>985</xdr:row>
      <xdr:rowOff>95250</xdr:rowOff>
    </xdr:from>
    <xdr:to>
      <xdr:col>37</xdr:col>
      <xdr:colOff>333375</xdr:colOff>
      <xdr:row>1008</xdr:row>
      <xdr:rowOff>9525</xdr:rowOff>
    </xdr:to>
    <xdr:graphicFrame macro="">
      <xdr:nvGraphicFramePr>
        <xdr:cNvPr id="103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RISTINA\Desktop\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evarela\Configuraci&#243;n%20local\Archivos%20temporales%20de%20Internet\Content.IE5\2TMHE996\Poblaci&#243;n\ProyeccionesBogot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59603</v>
          </cell>
          <cell r="C5">
            <v>59946</v>
          </cell>
          <cell r="D5">
            <v>60278</v>
          </cell>
          <cell r="E5">
            <v>60591</v>
          </cell>
          <cell r="F5">
            <v>60881</v>
          </cell>
          <cell r="G5">
            <v>61165</v>
          </cell>
          <cell r="H5">
            <v>61442</v>
          </cell>
          <cell r="I5">
            <v>61704</v>
          </cell>
          <cell r="J5">
            <v>61944</v>
          </cell>
          <cell r="K5">
            <v>62166</v>
          </cell>
          <cell r="L5">
            <v>62366</v>
          </cell>
        </row>
        <row r="6">
          <cell r="B6">
            <v>60207</v>
          </cell>
          <cell r="C6">
            <v>59799</v>
          </cell>
          <cell r="D6">
            <v>60129</v>
          </cell>
          <cell r="E6">
            <v>60399</v>
          </cell>
          <cell r="F6">
            <v>60653</v>
          </cell>
          <cell r="G6">
            <v>60890</v>
          </cell>
          <cell r="H6">
            <v>61221</v>
          </cell>
          <cell r="I6">
            <v>61454</v>
          </cell>
          <cell r="J6">
            <v>61684</v>
          </cell>
          <cell r="K6">
            <v>61897</v>
          </cell>
          <cell r="L6">
            <v>62094</v>
          </cell>
        </row>
        <row r="7">
          <cell r="B7">
            <v>60815</v>
          </cell>
          <cell r="C7">
            <v>60336</v>
          </cell>
          <cell r="D7">
            <v>59992</v>
          </cell>
          <cell r="E7">
            <v>60307</v>
          </cell>
          <cell r="F7">
            <v>60518</v>
          </cell>
          <cell r="G7">
            <v>60714</v>
          </cell>
          <cell r="H7">
            <v>60979</v>
          </cell>
          <cell r="I7">
            <v>61272</v>
          </cell>
          <cell r="J7">
            <v>61461</v>
          </cell>
          <cell r="K7">
            <v>61665</v>
          </cell>
          <cell r="L7">
            <v>61854</v>
          </cell>
        </row>
        <row r="8">
          <cell r="B8">
            <v>61427</v>
          </cell>
          <cell r="C8">
            <v>60898</v>
          </cell>
          <cell r="D8">
            <v>60463</v>
          </cell>
          <cell r="E8">
            <v>60182</v>
          </cell>
          <cell r="F8">
            <v>60482</v>
          </cell>
          <cell r="G8">
            <v>60635</v>
          </cell>
          <cell r="H8">
            <v>60825</v>
          </cell>
          <cell r="I8">
            <v>61064</v>
          </cell>
          <cell r="J8">
            <v>61319</v>
          </cell>
          <cell r="K8">
            <v>61466</v>
          </cell>
          <cell r="L8">
            <v>61646</v>
          </cell>
        </row>
        <row r="9">
          <cell r="B9">
            <v>62043</v>
          </cell>
          <cell r="C9">
            <v>61482</v>
          </cell>
          <cell r="D9">
            <v>60979</v>
          </cell>
          <cell r="E9">
            <v>60586</v>
          </cell>
          <cell r="F9">
            <v>60369</v>
          </cell>
          <cell r="G9">
            <v>60655</v>
          </cell>
          <cell r="H9">
            <v>60759</v>
          </cell>
          <cell r="I9">
            <v>60931</v>
          </cell>
          <cell r="J9">
            <v>61144</v>
          </cell>
          <cell r="K9">
            <v>61364</v>
          </cell>
          <cell r="L9">
            <v>61472</v>
          </cell>
        </row>
        <row r="10">
          <cell r="B10">
            <v>62411</v>
          </cell>
          <cell r="C10">
            <v>62016</v>
          </cell>
          <cell r="D10">
            <v>61533</v>
          </cell>
          <cell r="E10">
            <v>61056</v>
          </cell>
          <cell r="F10">
            <v>60705</v>
          </cell>
          <cell r="G10">
            <v>60553</v>
          </cell>
          <cell r="H10">
            <v>60739</v>
          </cell>
          <cell r="I10">
            <v>60903</v>
          </cell>
          <cell r="J10">
            <v>61077</v>
          </cell>
          <cell r="K10">
            <v>61260</v>
          </cell>
          <cell r="L10">
            <v>61411</v>
          </cell>
        </row>
        <row r="24">
          <cell r="B24">
            <v>56850</v>
          </cell>
          <cell r="C24">
            <v>57363</v>
          </cell>
          <cell r="D24">
            <v>57767</v>
          </cell>
          <cell r="E24">
            <v>58086</v>
          </cell>
          <cell r="F24">
            <v>58327</v>
          </cell>
          <cell r="G24">
            <v>58516</v>
          </cell>
          <cell r="H24">
            <v>58664</v>
          </cell>
          <cell r="I24">
            <v>58778</v>
          </cell>
          <cell r="J24">
            <v>58879</v>
          </cell>
          <cell r="K24">
            <v>58967</v>
          </cell>
          <cell r="L24">
            <v>59071</v>
          </cell>
        </row>
        <row r="25">
          <cell r="B25">
            <v>57510</v>
          </cell>
          <cell r="C25">
            <v>57002</v>
          </cell>
          <cell r="D25">
            <v>57452</v>
          </cell>
          <cell r="E25">
            <v>57742</v>
          </cell>
          <cell r="F25">
            <v>57951</v>
          </cell>
          <cell r="G25">
            <v>58097</v>
          </cell>
          <cell r="H25">
            <v>58513</v>
          </cell>
          <cell r="I25">
            <v>58610</v>
          </cell>
          <cell r="J25">
            <v>58716</v>
          </cell>
          <cell r="K25">
            <v>58811</v>
          </cell>
          <cell r="L25">
            <v>58904</v>
          </cell>
        </row>
        <row r="26">
          <cell r="B26">
            <v>58163</v>
          </cell>
          <cell r="C26">
            <v>57597</v>
          </cell>
          <cell r="D26">
            <v>57137</v>
          </cell>
          <cell r="E26">
            <v>57527</v>
          </cell>
          <cell r="F26">
            <v>57708</v>
          </cell>
          <cell r="G26">
            <v>57818</v>
          </cell>
          <cell r="H26">
            <v>58154</v>
          </cell>
          <cell r="I26">
            <v>58508</v>
          </cell>
          <cell r="J26">
            <v>58558</v>
          </cell>
          <cell r="K26">
            <v>58658</v>
          </cell>
          <cell r="L26">
            <v>58749</v>
          </cell>
        </row>
        <row r="27">
          <cell r="B27">
            <v>58812</v>
          </cell>
          <cell r="C27">
            <v>58213</v>
          </cell>
          <cell r="D27">
            <v>57666</v>
          </cell>
          <cell r="E27">
            <v>57263</v>
          </cell>
          <cell r="F27">
            <v>57598</v>
          </cell>
          <cell r="G27">
            <v>57675</v>
          </cell>
          <cell r="H27">
            <v>57912</v>
          </cell>
          <cell r="I27">
            <v>58209</v>
          </cell>
          <cell r="J27">
            <v>58505</v>
          </cell>
          <cell r="K27">
            <v>58511</v>
          </cell>
          <cell r="L27">
            <v>58604</v>
          </cell>
        </row>
        <row r="28">
          <cell r="B28">
            <v>59455</v>
          </cell>
          <cell r="C28">
            <v>58850</v>
          </cell>
          <cell r="D28">
            <v>58246</v>
          </cell>
          <cell r="E28">
            <v>57724</v>
          </cell>
          <cell r="F28">
            <v>57383</v>
          </cell>
          <cell r="G28">
            <v>57669</v>
          </cell>
          <cell r="H28">
            <v>57788</v>
          </cell>
          <cell r="I28">
            <v>58004</v>
          </cell>
          <cell r="J28">
            <v>58267</v>
          </cell>
          <cell r="K28">
            <v>58507</v>
          </cell>
          <cell r="L28">
            <v>58470</v>
          </cell>
        </row>
        <row r="29">
          <cell r="B29">
            <v>59966</v>
          </cell>
          <cell r="C29">
            <v>59446</v>
          </cell>
          <cell r="D29">
            <v>58869</v>
          </cell>
          <cell r="E29">
            <v>58267</v>
          </cell>
          <cell r="F29">
            <v>57777</v>
          </cell>
          <cell r="G29">
            <v>57503</v>
          </cell>
          <cell r="H29">
            <v>57725</v>
          </cell>
          <cell r="I29">
            <v>57930</v>
          </cell>
          <cell r="J29">
            <v>58151</v>
          </cell>
          <cell r="K29">
            <v>58366</v>
          </cell>
          <cell r="L29">
            <v>58515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Total Bogotá"/>
      <sheetName val="01_Usaquén"/>
      <sheetName val="02_Chapinero"/>
      <sheetName val="03_ Santa Fe"/>
      <sheetName val="04_San Cristóbal"/>
      <sheetName val="05_Usme"/>
      <sheetName val="06_Tunjuelito"/>
      <sheetName val="07_Bosa"/>
      <sheetName val="08_Kennedy"/>
      <sheetName val="09_Fontibón"/>
      <sheetName val="10_Engativá"/>
      <sheetName val="11_Suba"/>
      <sheetName val="12_Barrios Unidos"/>
      <sheetName val="13_Teusaquillo"/>
      <sheetName val="14_Los Mártires"/>
      <sheetName val="15_Antonio Nariño"/>
      <sheetName val="16_Puente Aranda"/>
      <sheetName val="17_La_Candelaria"/>
      <sheetName val="18_Rafael Uribe Uribe"/>
      <sheetName val="19_Ciudad Bolívar"/>
      <sheetName val="20_Sumapaz"/>
    </sheetNames>
    <sheetDataSet>
      <sheetData sheetId="0"/>
      <sheetData sheetId="1"/>
      <sheetData sheetId="2">
        <row r="9">
          <cell r="E9">
            <v>2870</v>
          </cell>
          <cell r="F9">
            <v>2882</v>
          </cell>
          <cell r="G9">
            <v>2873</v>
          </cell>
          <cell r="H9">
            <v>2877</v>
          </cell>
          <cell r="I9">
            <v>2867</v>
          </cell>
          <cell r="J9">
            <v>2857</v>
          </cell>
        </row>
        <row r="10">
          <cell r="E10">
            <v>2892</v>
          </cell>
          <cell r="F10">
            <v>2888</v>
          </cell>
          <cell r="G10">
            <v>2888</v>
          </cell>
          <cell r="H10">
            <v>2878</v>
          </cell>
          <cell r="I10">
            <v>2870</v>
          </cell>
          <cell r="J10">
            <v>2866</v>
          </cell>
        </row>
        <row r="11">
          <cell r="E11">
            <v>2912</v>
          </cell>
          <cell r="F11">
            <v>2906</v>
          </cell>
          <cell r="G11">
            <v>2904</v>
          </cell>
          <cell r="H11">
            <v>2891</v>
          </cell>
          <cell r="I11">
            <v>2884</v>
          </cell>
          <cell r="J11">
            <v>2870</v>
          </cell>
        </row>
        <row r="12">
          <cell r="E12">
            <v>2941</v>
          </cell>
          <cell r="F12">
            <v>2924</v>
          </cell>
          <cell r="G12">
            <v>2921</v>
          </cell>
          <cell r="H12">
            <v>2904</v>
          </cell>
          <cell r="I12">
            <v>2894</v>
          </cell>
          <cell r="J12">
            <v>2890</v>
          </cell>
        </row>
        <row r="13">
          <cell r="E13">
            <v>2976</v>
          </cell>
          <cell r="F13">
            <v>2954</v>
          </cell>
          <cell r="G13">
            <v>2938</v>
          </cell>
          <cell r="H13">
            <v>2918</v>
          </cell>
          <cell r="I13">
            <v>2904</v>
          </cell>
          <cell r="J13">
            <v>2897</v>
          </cell>
        </row>
        <row r="14">
          <cell r="E14">
            <v>3013</v>
          </cell>
          <cell r="F14">
            <v>2983</v>
          </cell>
          <cell r="G14">
            <v>2968</v>
          </cell>
          <cell r="H14">
            <v>2939</v>
          </cell>
          <cell r="I14">
            <v>2919</v>
          </cell>
          <cell r="J14">
            <v>2907</v>
          </cell>
        </row>
        <row r="38">
          <cell r="E38">
            <v>2918</v>
          </cell>
          <cell r="F38">
            <v>2918</v>
          </cell>
          <cell r="G38">
            <v>2923</v>
          </cell>
          <cell r="H38">
            <v>2913</v>
          </cell>
          <cell r="I38">
            <v>2902</v>
          </cell>
          <cell r="J38">
            <v>2885</v>
          </cell>
        </row>
        <row r="39">
          <cell r="E39">
            <v>2941</v>
          </cell>
          <cell r="F39">
            <v>2933</v>
          </cell>
          <cell r="G39">
            <v>2929</v>
          </cell>
          <cell r="H39">
            <v>2922</v>
          </cell>
          <cell r="I39">
            <v>2907</v>
          </cell>
          <cell r="J39">
            <v>2896</v>
          </cell>
        </row>
        <row r="40">
          <cell r="E40">
            <v>2956</v>
          </cell>
          <cell r="F40">
            <v>2946</v>
          </cell>
          <cell r="G40">
            <v>2939</v>
          </cell>
          <cell r="H40">
            <v>2927</v>
          </cell>
          <cell r="I40">
            <v>2923</v>
          </cell>
          <cell r="J40">
            <v>2902</v>
          </cell>
        </row>
        <row r="41">
          <cell r="E41">
            <v>2982</v>
          </cell>
          <cell r="F41">
            <v>2962</v>
          </cell>
          <cell r="G41">
            <v>2952</v>
          </cell>
          <cell r="H41">
            <v>2935</v>
          </cell>
          <cell r="I41">
            <v>2927</v>
          </cell>
          <cell r="J41">
            <v>2926</v>
          </cell>
        </row>
        <row r="42">
          <cell r="E42">
            <v>3022</v>
          </cell>
          <cell r="F42">
            <v>2988</v>
          </cell>
          <cell r="G42">
            <v>2968</v>
          </cell>
          <cell r="H42">
            <v>2945</v>
          </cell>
          <cell r="I42">
            <v>2932</v>
          </cell>
          <cell r="J42">
            <v>2928</v>
          </cell>
        </row>
        <row r="43">
          <cell r="E43">
            <v>3065</v>
          </cell>
          <cell r="F43">
            <v>3022</v>
          </cell>
          <cell r="G43">
            <v>2995</v>
          </cell>
          <cell r="H43">
            <v>2964</v>
          </cell>
          <cell r="I43">
            <v>2944</v>
          </cell>
          <cell r="J43">
            <v>2934</v>
          </cell>
        </row>
      </sheetData>
      <sheetData sheetId="3">
        <row r="9">
          <cell r="E9">
            <v>654</v>
          </cell>
          <cell r="F9">
            <v>653</v>
          </cell>
          <cell r="G9">
            <v>648</v>
          </cell>
          <cell r="H9">
            <v>642</v>
          </cell>
          <cell r="I9">
            <v>645</v>
          </cell>
          <cell r="J9">
            <v>637</v>
          </cell>
        </row>
        <row r="10">
          <cell r="E10">
            <v>635</v>
          </cell>
          <cell r="F10">
            <v>633</v>
          </cell>
          <cell r="G10">
            <v>631</v>
          </cell>
          <cell r="H10">
            <v>630</v>
          </cell>
          <cell r="I10">
            <v>625</v>
          </cell>
          <cell r="J10">
            <v>622</v>
          </cell>
        </row>
        <row r="11">
          <cell r="E11">
            <v>620</v>
          </cell>
          <cell r="F11">
            <v>617</v>
          </cell>
          <cell r="G11">
            <v>614</v>
          </cell>
          <cell r="H11">
            <v>614</v>
          </cell>
          <cell r="I11">
            <v>613</v>
          </cell>
          <cell r="J11">
            <v>605</v>
          </cell>
        </row>
        <row r="12">
          <cell r="E12">
            <v>617</v>
          </cell>
          <cell r="F12">
            <v>602</v>
          </cell>
          <cell r="G12">
            <v>599</v>
          </cell>
          <cell r="H12">
            <v>598</v>
          </cell>
          <cell r="I12">
            <v>597</v>
          </cell>
          <cell r="J12">
            <v>598</v>
          </cell>
        </row>
        <row r="13">
          <cell r="E13">
            <v>604</v>
          </cell>
          <cell r="F13">
            <v>601</v>
          </cell>
          <cell r="G13">
            <v>585</v>
          </cell>
          <cell r="H13">
            <v>585</v>
          </cell>
          <cell r="I13">
            <v>583</v>
          </cell>
          <cell r="J13">
            <v>583</v>
          </cell>
        </row>
        <row r="14">
          <cell r="E14">
            <v>598</v>
          </cell>
          <cell r="F14">
            <v>592</v>
          </cell>
          <cell r="G14">
            <v>586</v>
          </cell>
          <cell r="H14">
            <v>580</v>
          </cell>
          <cell r="I14">
            <v>575</v>
          </cell>
          <cell r="J14">
            <v>573</v>
          </cell>
        </row>
        <row r="38">
          <cell r="E38">
            <v>652</v>
          </cell>
          <cell r="F38">
            <v>664</v>
          </cell>
          <cell r="G38">
            <v>650</v>
          </cell>
          <cell r="H38">
            <v>643</v>
          </cell>
          <cell r="I38">
            <v>636</v>
          </cell>
          <cell r="J38">
            <v>613</v>
          </cell>
        </row>
        <row r="39">
          <cell r="E39">
            <v>639</v>
          </cell>
          <cell r="F39">
            <v>635</v>
          </cell>
          <cell r="G39">
            <v>630</v>
          </cell>
          <cell r="H39">
            <v>630</v>
          </cell>
          <cell r="I39">
            <v>622</v>
          </cell>
          <cell r="J39">
            <v>616</v>
          </cell>
        </row>
        <row r="40">
          <cell r="E40">
            <v>624</v>
          </cell>
          <cell r="F40">
            <v>617</v>
          </cell>
          <cell r="G40">
            <v>612</v>
          </cell>
          <cell r="H40">
            <v>612</v>
          </cell>
          <cell r="I40">
            <v>611</v>
          </cell>
          <cell r="J40">
            <v>598</v>
          </cell>
        </row>
        <row r="41">
          <cell r="E41">
            <v>621</v>
          </cell>
          <cell r="F41">
            <v>602</v>
          </cell>
          <cell r="G41">
            <v>596</v>
          </cell>
          <cell r="H41">
            <v>595</v>
          </cell>
          <cell r="I41">
            <v>594</v>
          </cell>
          <cell r="J41">
            <v>592</v>
          </cell>
        </row>
        <row r="42">
          <cell r="E42">
            <v>609</v>
          </cell>
          <cell r="F42">
            <v>601</v>
          </cell>
          <cell r="G42">
            <v>582</v>
          </cell>
          <cell r="H42">
            <v>581</v>
          </cell>
          <cell r="I42">
            <v>578</v>
          </cell>
          <cell r="J42">
            <v>576</v>
          </cell>
        </row>
        <row r="43">
          <cell r="E43">
            <v>604</v>
          </cell>
          <cell r="F43">
            <v>593</v>
          </cell>
          <cell r="G43">
            <v>582</v>
          </cell>
          <cell r="H43">
            <v>575</v>
          </cell>
          <cell r="I43">
            <v>570</v>
          </cell>
          <cell r="J43">
            <v>565</v>
          </cell>
        </row>
      </sheetData>
      <sheetData sheetId="4">
        <row r="9">
          <cell r="E9">
            <v>1006</v>
          </cell>
          <cell r="F9">
            <v>992</v>
          </cell>
          <cell r="G9">
            <v>974</v>
          </cell>
          <cell r="H9">
            <v>960</v>
          </cell>
          <cell r="I9">
            <v>944</v>
          </cell>
          <cell r="J9">
            <v>944</v>
          </cell>
        </row>
        <row r="10">
          <cell r="E10">
            <v>976</v>
          </cell>
          <cell r="F10">
            <v>966</v>
          </cell>
          <cell r="G10">
            <v>958</v>
          </cell>
          <cell r="H10">
            <v>948</v>
          </cell>
          <cell r="I10">
            <v>935</v>
          </cell>
          <cell r="J10">
            <v>925</v>
          </cell>
        </row>
        <row r="11">
          <cell r="E11">
            <v>969</v>
          </cell>
          <cell r="F11">
            <v>956</v>
          </cell>
          <cell r="G11">
            <v>946</v>
          </cell>
          <cell r="H11">
            <v>934</v>
          </cell>
          <cell r="I11">
            <v>923</v>
          </cell>
          <cell r="J11">
            <v>911</v>
          </cell>
        </row>
        <row r="12">
          <cell r="E12">
            <v>964</v>
          </cell>
          <cell r="F12">
            <v>950</v>
          </cell>
          <cell r="G12">
            <v>937</v>
          </cell>
          <cell r="H12">
            <v>924</v>
          </cell>
          <cell r="I12">
            <v>912</v>
          </cell>
          <cell r="J12">
            <v>901</v>
          </cell>
        </row>
        <row r="13">
          <cell r="E13">
            <v>962</v>
          </cell>
          <cell r="F13">
            <v>943</v>
          </cell>
          <cell r="G13">
            <v>931</v>
          </cell>
          <cell r="H13">
            <v>917</v>
          </cell>
          <cell r="I13">
            <v>904</v>
          </cell>
          <cell r="J13">
            <v>892</v>
          </cell>
        </row>
        <row r="14">
          <cell r="E14">
            <v>966</v>
          </cell>
          <cell r="F14">
            <v>945</v>
          </cell>
          <cell r="G14">
            <v>923</v>
          </cell>
          <cell r="H14">
            <v>912</v>
          </cell>
          <cell r="I14">
            <v>900</v>
          </cell>
          <cell r="J14">
            <v>888</v>
          </cell>
        </row>
        <row r="38">
          <cell r="E38">
            <v>877</v>
          </cell>
          <cell r="F38">
            <v>867</v>
          </cell>
          <cell r="G38">
            <v>859</v>
          </cell>
          <cell r="H38">
            <v>858</v>
          </cell>
          <cell r="I38">
            <v>843</v>
          </cell>
          <cell r="J38">
            <v>835</v>
          </cell>
        </row>
        <row r="39">
          <cell r="E39">
            <v>863</v>
          </cell>
          <cell r="F39">
            <v>854</v>
          </cell>
          <cell r="G39">
            <v>846</v>
          </cell>
          <cell r="H39">
            <v>837</v>
          </cell>
          <cell r="I39">
            <v>829</v>
          </cell>
          <cell r="J39">
            <v>819</v>
          </cell>
        </row>
        <row r="40">
          <cell r="E40">
            <v>856</v>
          </cell>
          <cell r="F40">
            <v>844</v>
          </cell>
          <cell r="G40">
            <v>834</v>
          </cell>
          <cell r="H40">
            <v>826</v>
          </cell>
          <cell r="I40">
            <v>816</v>
          </cell>
          <cell r="J40">
            <v>807</v>
          </cell>
        </row>
        <row r="41">
          <cell r="E41">
            <v>849</v>
          </cell>
          <cell r="F41">
            <v>838</v>
          </cell>
          <cell r="G41">
            <v>825</v>
          </cell>
          <cell r="H41">
            <v>816</v>
          </cell>
          <cell r="I41">
            <v>807</v>
          </cell>
          <cell r="J41">
            <v>796</v>
          </cell>
        </row>
        <row r="42">
          <cell r="E42">
            <v>850</v>
          </cell>
          <cell r="F42">
            <v>830</v>
          </cell>
          <cell r="G42">
            <v>819</v>
          </cell>
          <cell r="H42">
            <v>808</v>
          </cell>
          <cell r="I42">
            <v>798</v>
          </cell>
          <cell r="J42">
            <v>789</v>
          </cell>
        </row>
        <row r="43">
          <cell r="E43">
            <v>855</v>
          </cell>
          <cell r="F43">
            <v>834</v>
          </cell>
          <cell r="G43">
            <v>811</v>
          </cell>
          <cell r="H43">
            <v>803</v>
          </cell>
          <cell r="I43">
            <v>794</v>
          </cell>
          <cell r="J43">
            <v>785</v>
          </cell>
        </row>
      </sheetData>
      <sheetData sheetId="5">
        <row r="9">
          <cell r="E9">
            <v>3889</v>
          </cell>
          <cell r="F9">
            <v>3866</v>
          </cell>
          <cell r="G9">
            <v>3827</v>
          </cell>
          <cell r="H9">
            <v>3821</v>
          </cell>
          <cell r="I9">
            <v>3780</v>
          </cell>
          <cell r="J9">
            <v>3719</v>
          </cell>
        </row>
        <row r="10">
          <cell r="E10">
            <v>3875</v>
          </cell>
          <cell r="F10">
            <v>3836</v>
          </cell>
          <cell r="G10">
            <v>3799</v>
          </cell>
          <cell r="H10">
            <v>3766</v>
          </cell>
          <cell r="I10">
            <v>3734</v>
          </cell>
          <cell r="J10">
            <v>3694</v>
          </cell>
        </row>
        <row r="11">
          <cell r="E11">
            <v>3874</v>
          </cell>
          <cell r="F11">
            <v>3825</v>
          </cell>
          <cell r="G11">
            <v>3781</v>
          </cell>
          <cell r="H11">
            <v>3746</v>
          </cell>
          <cell r="I11">
            <v>3705</v>
          </cell>
          <cell r="J11">
            <v>3671</v>
          </cell>
        </row>
        <row r="12">
          <cell r="E12">
            <v>3860</v>
          </cell>
          <cell r="F12">
            <v>3828</v>
          </cell>
          <cell r="G12">
            <v>3775</v>
          </cell>
          <cell r="H12">
            <v>3736</v>
          </cell>
          <cell r="I12">
            <v>3694</v>
          </cell>
          <cell r="J12">
            <v>3646</v>
          </cell>
        </row>
        <row r="13">
          <cell r="E13">
            <v>3894</v>
          </cell>
          <cell r="F13">
            <v>3810</v>
          </cell>
          <cell r="G13">
            <v>3781</v>
          </cell>
          <cell r="H13">
            <v>3736</v>
          </cell>
          <cell r="I13">
            <v>3691</v>
          </cell>
          <cell r="J13">
            <v>3643</v>
          </cell>
        </row>
        <row r="14">
          <cell r="E14">
            <v>3941</v>
          </cell>
          <cell r="F14">
            <v>3852</v>
          </cell>
          <cell r="G14">
            <v>3759</v>
          </cell>
          <cell r="H14">
            <v>3736</v>
          </cell>
          <cell r="I14">
            <v>3698</v>
          </cell>
          <cell r="J14">
            <v>3652</v>
          </cell>
        </row>
        <row r="38">
          <cell r="E38">
            <v>3681</v>
          </cell>
          <cell r="F38">
            <v>3671</v>
          </cell>
          <cell r="G38">
            <v>3632</v>
          </cell>
          <cell r="H38">
            <v>3605</v>
          </cell>
          <cell r="I38">
            <v>3564</v>
          </cell>
          <cell r="J38">
            <v>3537</v>
          </cell>
        </row>
        <row r="39">
          <cell r="E39">
            <v>3658</v>
          </cell>
          <cell r="F39">
            <v>3623</v>
          </cell>
          <cell r="G39">
            <v>3591</v>
          </cell>
          <cell r="H39">
            <v>3570</v>
          </cell>
          <cell r="I39">
            <v>3534</v>
          </cell>
          <cell r="J39">
            <v>3489</v>
          </cell>
        </row>
        <row r="40">
          <cell r="E40">
            <v>3650</v>
          </cell>
          <cell r="F40">
            <v>3607</v>
          </cell>
          <cell r="G40">
            <v>3567</v>
          </cell>
          <cell r="H40">
            <v>3540</v>
          </cell>
          <cell r="I40">
            <v>3509</v>
          </cell>
          <cell r="J40">
            <v>3468</v>
          </cell>
        </row>
        <row r="41">
          <cell r="E41">
            <v>3633</v>
          </cell>
          <cell r="F41">
            <v>3605</v>
          </cell>
          <cell r="G41">
            <v>3557</v>
          </cell>
          <cell r="H41">
            <v>3525</v>
          </cell>
          <cell r="I41">
            <v>3489</v>
          </cell>
          <cell r="J41">
            <v>3447</v>
          </cell>
        </row>
        <row r="42">
          <cell r="E42">
            <v>3669</v>
          </cell>
          <cell r="F42">
            <v>3584</v>
          </cell>
          <cell r="G42">
            <v>3561</v>
          </cell>
          <cell r="H42">
            <v>3521</v>
          </cell>
          <cell r="I42">
            <v>3482</v>
          </cell>
          <cell r="J42">
            <v>3438</v>
          </cell>
        </row>
        <row r="43">
          <cell r="E43">
            <v>3720</v>
          </cell>
          <cell r="F43">
            <v>3629</v>
          </cell>
          <cell r="G43">
            <v>3536</v>
          </cell>
          <cell r="H43">
            <v>3518</v>
          </cell>
          <cell r="I43">
            <v>3486</v>
          </cell>
          <cell r="J43">
            <v>3443</v>
          </cell>
        </row>
      </sheetData>
      <sheetData sheetId="6">
        <row r="9">
          <cell r="E9">
            <v>3538</v>
          </cell>
          <cell r="F9">
            <v>3672</v>
          </cell>
          <cell r="G9">
            <v>3792</v>
          </cell>
          <cell r="H9">
            <v>3979</v>
          </cell>
          <cell r="I9">
            <v>4145</v>
          </cell>
          <cell r="J9">
            <v>4269</v>
          </cell>
        </row>
        <row r="10">
          <cell r="E10">
            <v>3544</v>
          </cell>
          <cell r="F10">
            <v>3661</v>
          </cell>
          <cell r="G10">
            <v>3784</v>
          </cell>
          <cell r="H10">
            <v>3944</v>
          </cell>
          <cell r="I10">
            <v>4113</v>
          </cell>
          <cell r="J10">
            <v>4241</v>
          </cell>
        </row>
        <row r="11">
          <cell r="E11">
            <v>3558</v>
          </cell>
          <cell r="F11">
            <v>3665</v>
          </cell>
          <cell r="G11">
            <v>3782</v>
          </cell>
          <cell r="H11">
            <v>3940</v>
          </cell>
          <cell r="I11">
            <v>4082</v>
          </cell>
          <cell r="J11">
            <v>4222</v>
          </cell>
        </row>
        <row r="12">
          <cell r="E12">
            <v>3564</v>
          </cell>
          <cell r="F12">
            <v>3680</v>
          </cell>
          <cell r="G12">
            <v>3788</v>
          </cell>
          <cell r="H12">
            <v>3942</v>
          </cell>
          <cell r="I12">
            <v>4082</v>
          </cell>
          <cell r="J12">
            <v>4197</v>
          </cell>
        </row>
        <row r="13">
          <cell r="E13">
            <v>3603</v>
          </cell>
          <cell r="F13">
            <v>3676</v>
          </cell>
          <cell r="G13">
            <v>3802</v>
          </cell>
          <cell r="H13">
            <v>3950</v>
          </cell>
          <cell r="I13">
            <v>4087</v>
          </cell>
          <cell r="J13">
            <v>4202</v>
          </cell>
        </row>
        <row r="14">
          <cell r="E14">
            <v>3647</v>
          </cell>
          <cell r="F14">
            <v>3717</v>
          </cell>
          <cell r="G14">
            <v>3788</v>
          </cell>
          <cell r="H14">
            <v>3954</v>
          </cell>
          <cell r="I14">
            <v>4097</v>
          </cell>
          <cell r="J14">
            <v>4213</v>
          </cell>
        </row>
        <row r="38">
          <cell r="E38">
            <v>3326</v>
          </cell>
          <cell r="F38">
            <v>3441</v>
          </cell>
          <cell r="G38">
            <v>3557</v>
          </cell>
          <cell r="H38">
            <v>3723</v>
          </cell>
          <cell r="I38">
            <v>3869</v>
          </cell>
          <cell r="J38">
            <v>3977</v>
          </cell>
        </row>
        <row r="39">
          <cell r="E39">
            <v>3316</v>
          </cell>
          <cell r="F39">
            <v>3426</v>
          </cell>
          <cell r="G39">
            <v>3539</v>
          </cell>
          <cell r="H39">
            <v>3692</v>
          </cell>
          <cell r="I39">
            <v>3841</v>
          </cell>
          <cell r="J39">
            <v>3955</v>
          </cell>
        </row>
        <row r="40">
          <cell r="E40">
            <v>3324</v>
          </cell>
          <cell r="F40">
            <v>3424</v>
          </cell>
          <cell r="G40">
            <v>3530</v>
          </cell>
          <cell r="H40">
            <v>3680</v>
          </cell>
          <cell r="I40">
            <v>3816</v>
          </cell>
          <cell r="J40">
            <v>3938</v>
          </cell>
        </row>
        <row r="41">
          <cell r="E41">
            <v>3324</v>
          </cell>
          <cell r="F41">
            <v>3433</v>
          </cell>
          <cell r="G41">
            <v>3532</v>
          </cell>
          <cell r="H41">
            <v>3675</v>
          </cell>
          <cell r="I41">
            <v>3809</v>
          </cell>
          <cell r="J41">
            <v>3918</v>
          </cell>
        </row>
        <row r="42">
          <cell r="E42">
            <v>3365</v>
          </cell>
          <cell r="F42">
            <v>3425</v>
          </cell>
          <cell r="G42">
            <v>3543</v>
          </cell>
          <cell r="H42">
            <v>3679</v>
          </cell>
          <cell r="I42">
            <v>3809</v>
          </cell>
          <cell r="J42">
            <v>3917</v>
          </cell>
        </row>
        <row r="43">
          <cell r="E43">
            <v>3412</v>
          </cell>
          <cell r="F43">
            <v>3469</v>
          </cell>
          <cell r="G43">
            <v>3526</v>
          </cell>
          <cell r="H43">
            <v>3680</v>
          </cell>
          <cell r="I43">
            <v>3815</v>
          </cell>
          <cell r="J43">
            <v>3925</v>
          </cell>
        </row>
      </sheetData>
      <sheetData sheetId="7">
        <row r="9">
          <cell r="E9">
            <v>1734</v>
          </cell>
          <cell r="F9">
            <v>1716</v>
          </cell>
          <cell r="G9">
            <v>1697</v>
          </cell>
          <cell r="H9">
            <v>1688</v>
          </cell>
          <cell r="I9">
            <v>1672</v>
          </cell>
          <cell r="J9">
            <v>1649</v>
          </cell>
        </row>
        <row r="10">
          <cell r="E10">
            <v>1733</v>
          </cell>
          <cell r="F10">
            <v>1715</v>
          </cell>
          <cell r="G10">
            <v>1699</v>
          </cell>
          <cell r="H10">
            <v>1676</v>
          </cell>
          <cell r="I10">
            <v>1662</v>
          </cell>
          <cell r="J10">
            <v>1644</v>
          </cell>
        </row>
        <row r="11">
          <cell r="E11">
            <v>1737</v>
          </cell>
          <cell r="F11">
            <v>1717</v>
          </cell>
          <cell r="G11">
            <v>1698</v>
          </cell>
          <cell r="H11">
            <v>1678</v>
          </cell>
          <cell r="I11">
            <v>1656</v>
          </cell>
          <cell r="J11">
            <v>1639</v>
          </cell>
        </row>
        <row r="12">
          <cell r="E12">
            <v>1743</v>
          </cell>
          <cell r="F12">
            <v>1721</v>
          </cell>
          <cell r="G12">
            <v>1700</v>
          </cell>
          <cell r="H12">
            <v>1677</v>
          </cell>
          <cell r="I12">
            <v>1657</v>
          </cell>
          <cell r="J12">
            <v>1637</v>
          </cell>
        </row>
        <row r="13">
          <cell r="E13">
            <v>1757</v>
          </cell>
          <cell r="F13">
            <v>1725</v>
          </cell>
          <cell r="G13">
            <v>1704</v>
          </cell>
          <cell r="H13">
            <v>1679</v>
          </cell>
          <cell r="I13">
            <v>1656</v>
          </cell>
          <cell r="J13">
            <v>1637</v>
          </cell>
        </row>
        <row r="14">
          <cell r="E14">
            <v>1775</v>
          </cell>
          <cell r="F14">
            <v>1739</v>
          </cell>
          <cell r="G14">
            <v>1707</v>
          </cell>
          <cell r="H14">
            <v>1683</v>
          </cell>
          <cell r="I14">
            <v>1659</v>
          </cell>
          <cell r="J14">
            <v>1638</v>
          </cell>
        </row>
        <row r="38">
          <cell r="E38">
            <v>1595</v>
          </cell>
          <cell r="F38">
            <v>1585</v>
          </cell>
          <cell r="G38">
            <v>1566</v>
          </cell>
          <cell r="H38">
            <v>1539</v>
          </cell>
          <cell r="I38">
            <v>1554</v>
          </cell>
          <cell r="J38">
            <v>1498</v>
          </cell>
        </row>
        <row r="39">
          <cell r="E39">
            <v>1594</v>
          </cell>
          <cell r="F39">
            <v>1576</v>
          </cell>
          <cell r="G39">
            <v>1559</v>
          </cell>
          <cell r="H39">
            <v>1544</v>
          </cell>
          <cell r="I39">
            <v>1524</v>
          </cell>
          <cell r="J39">
            <v>1504</v>
          </cell>
        </row>
        <row r="40">
          <cell r="E40">
            <v>1595</v>
          </cell>
          <cell r="F40">
            <v>1575</v>
          </cell>
          <cell r="G40">
            <v>1556</v>
          </cell>
          <cell r="H40">
            <v>1538</v>
          </cell>
          <cell r="I40">
            <v>1521</v>
          </cell>
          <cell r="J40">
            <v>1499</v>
          </cell>
        </row>
        <row r="41">
          <cell r="E41">
            <v>1599</v>
          </cell>
          <cell r="F41">
            <v>1576</v>
          </cell>
          <cell r="G41">
            <v>1556</v>
          </cell>
          <cell r="H41">
            <v>1536</v>
          </cell>
          <cell r="I41">
            <v>1516</v>
          </cell>
          <cell r="J41">
            <v>1498</v>
          </cell>
        </row>
        <row r="42">
          <cell r="E42">
            <v>1613</v>
          </cell>
          <cell r="F42">
            <v>1579</v>
          </cell>
          <cell r="G42">
            <v>1558</v>
          </cell>
          <cell r="H42">
            <v>1536</v>
          </cell>
          <cell r="I42">
            <v>1514</v>
          </cell>
          <cell r="J42">
            <v>1495</v>
          </cell>
        </row>
        <row r="43">
          <cell r="E43">
            <v>1632</v>
          </cell>
          <cell r="F43">
            <v>1594</v>
          </cell>
          <cell r="G43">
            <v>1559</v>
          </cell>
          <cell r="H43">
            <v>1538</v>
          </cell>
          <cell r="I43">
            <v>1515</v>
          </cell>
          <cell r="J43">
            <v>1495</v>
          </cell>
        </row>
      </sheetData>
      <sheetData sheetId="8">
        <row r="9">
          <cell r="E9">
            <v>5374</v>
          </cell>
          <cell r="F9">
            <v>5482</v>
          </cell>
          <cell r="G9">
            <v>5573</v>
          </cell>
          <cell r="H9">
            <v>5680</v>
          </cell>
          <cell r="I9">
            <v>5789</v>
          </cell>
          <cell r="J9">
            <v>5874</v>
          </cell>
        </row>
        <row r="10">
          <cell r="E10">
            <v>5418</v>
          </cell>
          <cell r="F10">
            <v>5523</v>
          </cell>
          <cell r="G10">
            <v>5626</v>
          </cell>
          <cell r="H10">
            <v>5694</v>
          </cell>
          <cell r="I10">
            <v>5801</v>
          </cell>
          <cell r="J10">
            <v>5906</v>
          </cell>
        </row>
        <row r="11">
          <cell r="E11">
            <v>5456</v>
          </cell>
          <cell r="F11">
            <v>5564</v>
          </cell>
          <cell r="G11">
            <v>5670</v>
          </cell>
          <cell r="H11">
            <v>5736</v>
          </cell>
          <cell r="I11">
            <v>5816</v>
          </cell>
          <cell r="J11">
            <v>5926</v>
          </cell>
        </row>
        <row r="12">
          <cell r="E12">
            <v>5484</v>
          </cell>
          <cell r="F12">
            <v>5600</v>
          </cell>
          <cell r="G12">
            <v>5709</v>
          </cell>
          <cell r="H12">
            <v>5768</v>
          </cell>
          <cell r="I12">
            <v>5846</v>
          </cell>
          <cell r="J12">
            <v>5944</v>
          </cell>
        </row>
        <row r="13">
          <cell r="E13">
            <v>5554</v>
          </cell>
          <cell r="F13">
            <v>5623</v>
          </cell>
          <cell r="G13">
            <v>5743</v>
          </cell>
          <cell r="H13">
            <v>5794</v>
          </cell>
          <cell r="I13">
            <v>5867</v>
          </cell>
          <cell r="J13">
            <v>5962</v>
          </cell>
        </row>
        <row r="14">
          <cell r="E14">
            <v>5608</v>
          </cell>
          <cell r="F14">
            <v>5667</v>
          </cell>
          <cell r="G14">
            <v>5761</v>
          </cell>
          <cell r="H14">
            <v>5808</v>
          </cell>
          <cell r="I14">
            <v>5875</v>
          </cell>
          <cell r="J14">
            <v>5964</v>
          </cell>
        </row>
        <row r="38">
          <cell r="E38">
            <v>5070</v>
          </cell>
          <cell r="F38">
            <v>5183</v>
          </cell>
          <cell r="G38">
            <v>5283</v>
          </cell>
          <cell r="H38">
            <v>5379</v>
          </cell>
          <cell r="I38">
            <v>5485</v>
          </cell>
          <cell r="J38">
            <v>5564</v>
          </cell>
        </row>
        <row r="39">
          <cell r="E39">
            <v>5099</v>
          </cell>
          <cell r="F39">
            <v>5208</v>
          </cell>
          <cell r="G39">
            <v>5313</v>
          </cell>
          <cell r="H39">
            <v>5399</v>
          </cell>
          <cell r="I39">
            <v>5498</v>
          </cell>
          <cell r="J39">
            <v>5597</v>
          </cell>
        </row>
        <row r="40">
          <cell r="E40">
            <v>5127</v>
          </cell>
          <cell r="F40">
            <v>5237</v>
          </cell>
          <cell r="G40">
            <v>5344</v>
          </cell>
          <cell r="H40">
            <v>5421</v>
          </cell>
          <cell r="I40">
            <v>5516</v>
          </cell>
          <cell r="J40">
            <v>5616</v>
          </cell>
        </row>
        <row r="41">
          <cell r="E41">
            <v>5145</v>
          </cell>
          <cell r="F41">
            <v>5266</v>
          </cell>
          <cell r="G41">
            <v>5375</v>
          </cell>
          <cell r="H41">
            <v>5443</v>
          </cell>
          <cell r="I41">
            <v>5531</v>
          </cell>
          <cell r="J41">
            <v>5638</v>
          </cell>
        </row>
        <row r="42">
          <cell r="E42">
            <v>5218</v>
          </cell>
          <cell r="F42">
            <v>5280</v>
          </cell>
          <cell r="G42">
            <v>5405</v>
          </cell>
          <cell r="H42">
            <v>5463</v>
          </cell>
          <cell r="I42">
            <v>5543</v>
          </cell>
          <cell r="J42">
            <v>5645</v>
          </cell>
        </row>
        <row r="43">
          <cell r="E43">
            <v>5278</v>
          </cell>
          <cell r="F43">
            <v>5330</v>
          </cell>
          <cell r="G43">
            <v>5415</v>
          </cell>
          <cell r="H43">
            <v>5471</v>
          </cell>
          <cell r="I43">
            <v>5546</v>
          </cell>
          <cell r="J43">
            <v>5642</v>
          </cell>
        </row>
      </sheetData>
      <sheetData sheetId="9">
        <row r="38">
          <cell r="E38">
            <v>8771</v>
          </cell>
          <cell r="F38">
            <v>8757</v>
          </cell>
          <cell r="G38">
            <v>8678</v>
          </cell>
          <cell r="H38">
            <v>8620</v>
          </cell>
          <cell r="I38">
            <v>8511</v>
          </cell>
          <cell r="J38">
            <v>8487</v>
          </cell>
        </row>
        <row r="39">
          <cell r="E39">
            <v>8632</v>
          </cell>
          <cell r="F39">
            <v>8600</v>
          </cell>
          <cell r="G39">
            <v>8531</v>
          </cell>
          <cell r="H39">
            <v>8578</v>
          </cell>
          <cell r="I39">
            <v>8494</v>
          </cell>
          <cell r="J39">
            <v>8448</v>
          </cell>
        </row>
        <row r="40">
          <cell r="E40">
            <v>8491</v>
          </cell>
          <cell r="F40">
            <v>8480</v>
          </cell>
          <cell r="G40">
            <v>8416</v>
          </cell>
          <cell r="H40">
            <v>8447</v>
          </cell>
          <cell r="I40">
            <v>8479</v>
          </cell>
          <cell r="J40">
            <v>8415</v>
          </cell>
        </row>
        <row r="41">
          <cell r="E41">
            <v>8328</v>
          </cell>
          <cell r="F41">
            <v>8378</v>
          </cell>
          <cell r="G41">
            <v>8326</v>
          </cell>
          <cell r="H41">
            <v>8343</v>
          </cell>
          <cell r="I41">
            <v>8364</v>
          </cell>
          <cell r="J41">
            <v>8386</v>
          </cell>
        </row>
        <row r="42">
          <cell r="E42">
            <v>8330</v>
          </cell>
          <cell r="F42">
            <v>8252</v>
          </cell>
          <cell r="G42">
            <v>8262</v>
          </cell>
          <cell r="H42">
            <v>8263</v>
          </cell>
          <cell r="I42">
            <v>8274</v>
          </cell>
          <cell r="J42">
            <v>8289</v>
          </cell>
        </row>
        <row r="43">
          <cell r="E43">
            <v>8337</v>
          </cell>
          <cell r="F43">
            <v>8229</v>
          </cell>
          <cell r="G43">
            <v>8173</v>
          </cell>
          <cell r="H43">
            <v>8195</v>
          </cell>
          <cell r="I43">
            <v>8205</v>
          </cell>
          <cell r="J43">
            <v>8216</v>
          </cell>
        </row>
      </sheetData>
      <sheetData sheetId="10">
        <row r="9">
          <cell r="E9">
            <v>2497</v>
          </cell>
          <cell r="F9">
            <v>2520</v>
          </cell>
          <cell r="G9">
            <v>2569</v>
          </cell>
          <cell r="H9">
            <v>2599</v>
          </cell>
          <cell r="I9">
            <v>2633</v>
          </cell>
          <cell r="J9">
            <v>2664</v>
          </cell>
        </row>
        <row r="10">
          <cell r="E10">
            <v>2491</v>
          </cell>
          <cell r="F10">
            <v>2524</v>
          </cell>
          <cell r="G10">
            <v>2557</v>
          </cell>
          <cell r="H10">
            <v>2589</v>
          </cell>
          <cell r="I10">
            <v>2621</v>
          </cell>
          <cell r="J10">
            <v>2652</v>
          </cell>
        </row>
        <row r="11">
          <cell r="E11">
            <v>2490</v>
          </cell>
          <cell r="F11">
            <v>2519</v>
          </cell>
          <cell r="G11">
            <v>2549</v>
          </cell>
          <cell r="H11">
            <v>2579</v>
          </cell>
          <cell r="I11">
            <v>2610</v>
          </cell>
          <cell r="J11">
            <v>2643</v>
          </cell>
        </row>
        <row r="12">
          <cell r="E12">
            <v>2486</v>
          </cell>
          <cell r="F12">
            <v>2520</v>
          </cell>
          <cell r="G12">
            <v>2547</v>
          </cell>
          <cell r="H12">
            <v>2574</v>
          </cell>
          <cell r="I12">
            <v>2603</v>
          </cell>
          <cell r="J12">
            <v>2634</v>
          </cell>
        </row>
        <row r="13">
          <cell r="E13">
            <v>2507</v>
          </cell>
          <cell r="F13">
            <v>2516</v>
          </cell>
          <cell r="G13">
            <v>2551</v>
          </cell>
          <cell r="H13">
            <v>2574</v>
          </cell>
          <cell r="I13">
            <v>2601</v>
          </cell>
          <cell r="J13">
            <v>2630</v>
          </cell>
        </row>
        <row r="14">
          <cell r="E14">
            <v>2533</v>
          </cell>
          <cell r="F14">
            <v>2539</v>
          </cell>
          <cell r="G14">
            <v>2546</v>
          </cell>
          <cell r="H14">
            <v>2576</v>
          </cell>
          <cell r="I14">
            <v>2604</v>
          </cell>
          <cell r="J14">
            <v>2633</v>
          </cell>
        </row>
        <row r="38">
          <cell r="E38">
            <v>2482</v>
          </cell>
          <cell r="F38">
            <v>2498</v>
          </cell>
          <cell r="G38">
            <v>2534</v>
          </cell>
          <cell r="H38">
            <v>2578</v>
          </cell>
          <cell r="I38">
            <v>2600</v>
          </cell>
          <cell r="J38">
            <v>2628</v>
          </cell>
        </row>
        <row r="39">
          <cell r="E39">
            <v>2447</v>
          </cell>
          <cell r="F39">
            <v>2483</v>
          </cell>
          <cell r="G39">
            <v>2519</v>
          </cell>
          <cell r="H39">
            <v>2555</v>
          </cell>
          <cell r="I39">
            <v>2589</v>
          </cell>
          <cell r="J39">
            <v>2619</v>
          </cell>
        </row>
        <row r="40">
          <cell r="E40">
            <v>2443</v>
          </cell>
          <cell r="F40">
            <v>2474</v>
          </cell>
          <cell r="G40">
            <v>2506</v>
          </cell>
          <cell r="H40">
            <v>2543</v>
          </cell>
          <cell r="I40">
            <v>2576</v>
          </cell>
          <cell r="J40">
            <v>2609</v>
          </cell>
        </row>
        <row r="41">
          <cell r="E41">
            <v>2435</v>
          </cell>
          <cell r="F41">
            <v>2473</v>
          </cell>
          <cell r="G41">
            <v>2501</v>
          </cell>
          <cell r="H41">
            <v>2533</v>
          </cell>
          <cell r="I41">
            <v>2568</v>
          </cell>
          <cell r="J41">
            <v>2600</v>
          </cell>
        </row>
        <row r="42">
          <cell r="E42">
            <v>2458</v>
          </cell>
          <cell r="F42">
            <v>2465</v>
          </cell>
          <cell r="G42">
            <v>2504</v>
          </cell>
          <cell r="H42">
            <v>2530</v>
          </cell>
          <cell r="I42">
            <v>2561</v>
          </cell>
          <cell r="J42">
            <v>2595</v>
          </cell>
        </row>
        <row r="43">
          <cell r="E43">
            <v>2488</v>
          </cell>
          <cell r="F43">
            <v>2491</v>
          </cell>
          <cell r="G43">
            <v>2495</v>
          </cell>
          <cell r="H43">
            <v>2530</v>
          </cell>
          <cell r="I43">
            <v>2562</v>
          </cell>
          <cell r="J43">
            <v>2595</v>
          </cell>
        </row>
      </sheetData>
      <sheetData sheetId="11">
        <row r="9">
          <cell r="E9">
            <v>6078</v>
          </cell>
          <cell r="F9">
            <v>6073</v>
          </cell>
          <cell r="G9">
            <v>6072</v>
          </cell>
          <cell r="H9">
            <v>6074</v>
          </cell>
          <cell r="I9">
            <v>6058</v>
          </cell>
          <cell r="J9">
            <v>6051</v>
          </cell>
        </row>
        <row r="10">
          <cell r="E10">
            <v>6083</v>
          </cell>
          <cell r="F10">
            <v>6075</v>
          </cell>
          <cell r="G10">
            <v>6071</v>
          </cell>
          <cell r="H10">
            <v>6056</v>
          </cell>
          <cell r="I10">
            <v>6048</v>
          </cell>
          <cell r="J10">
            <v>6036</v>
          </cell>
        </row>
        <row r="11">
          <cell r="E11">
            <v>6100</v>
          </cell>
          <cell r="F11">
            <v>6085</v>
          </cell>
          <cell r="G11">
            <v>6075</v>
          </cell>
          <cell r="H11">
            <v>6056</v>
          </cell>
          <cell r="I11">
            <v>6042</v>
          </cell>
          <cell r="J11">
            <v>6026</v>
          </cell>
        </row>
        <row r="12">
          <cell r="E12">
            <v>6121</v>
          </cell>
          <cell r="F12">
            <v>6104</v>
          </cell>
          <cell r="G12">
            <v>6087</v>
          </cell>
          <cell r="H12">
            <v>6060</v>
          </cell>
          <cell r="I12">
            <v>6042</v>
          </cell>
          <cell r="J12">
            <v>6028</v>
          </cell>
        </row>
        <row r="13">
          <cell r="E13">
            <v>6180</v>
          </cell>
          <cell r="F13">
            <v>6122</v>
          </cell>
          <cell r="G13">
            <v>6108</v>
          </cell>
          <cell r="H13">
            <v>6071</v>
          </cell>
          <cell r="I13">
            <v>6047</v>
          </cell>
          <cell r="J13">
            <v>6030</v>
          </cell>
        </row>
        <row r="14">
          <cell r="E14">
            <v>6247</v>
          </cell>
          <cell r="F14">
            <v>6178</v>
          </cell>
          <cell r="G14">
            <v>6125</v>
          </cell>
          <cell r="H14">
            <v>6090</v>
          </cell>
          <cell r="I14">
            <v>6061</v>
          </cell>
          <cell r="J14">
            <v>6039</v>
          </cell>
        </row>
        <row r="38">
          <cell r="E38">
            <v>5900</v>
          </cell>
          <cell r="F38">
            <v>5898</v>
          </cell>
          <cell r="G38">
            <v>5900</v>
          </cell>
          <cell r="H38">
            <v>5886</v>
          </cell>
          <cell r="I38">
            <v>5873</v>
          </cell>
          <cell r="J38">
            <v>5847</v>
          </cell>
        </row>
        <row r="39">
          <cell r="E39">
            <v>5893</v>
          </cell>
          <cell r="F39">
            <v>5883</v>
          </cell>
          <cell r="G39">
            <v>5876</v>
          </cell>
          <cell r="H39">
            <v>5876</v>
          </cell>
          <cell r="I39">
            <v>5854</v>
          </cell>
          <cell r="J39">
            <v>5832</v>
          </cell>
        </row>
        <row r="40">
          <cell r="E40">
            <v>5901</v>
          </cell>
          <cell r="F40">
            <v>5882</v>
          </cell>
          <cell r="G40">
            <v>5867</v>
          </cell>
          <cell r="H40">
            <v>5857</v>
          </cell>
          <cell r="I40">
            <v>5852</v>
          </cell>
          <cell r="J40">
            <v>5821</v>
          </cell>
        </row>
        <row r="41">
          <cell r="E41">
            <v>5911</v>
          </cell>
          <cell r="F41">
            <v>5895</v>
          </cell>
          <cell r="G41">
            <v>5872</v>
          </cell>
          <cell r="H41">
            <v>5850</v>
          </cell>
          <cell r="I41">
            <v>5838</v>
          </cell>
          <cell r="J41">
            <v>5830</v>
          </cell>
        </row>
        <row r="42">
          <cell r="E42">
            <v>5977</v>
          </cell>
          <cell r="F42">
            <v>5904</v>
          </cell>
          <cell r="G42">
            <v>5890</v>
          </cell>
          <cell r="H42">
            <v>5855</v>
          </cell>
          <cell r="I42">
            <v>5833</v>
          </cell>
          <cell r="J42">
            <v>5821</v>
          </cell>
        </row>
        <row r="43">
          <cell r="E43">
            <v>6053</v>
          </cell>
          <cell r="F43">
            <v>5967</v>
          </cell>
          <cell r="G43">
            <v>5898</v>
          </cell>
          <cell r="H43">
            <v>5869</v>
          </cell>
          <cell r="I43">
            <v>5843</v>
          </cell>
          <cell r="J43">
            <v>5824</v>
          </cell>
        </row>
      </sheetData>
      <sheetData sheetId="12">
        <row r="9">
          <cell r="E9">
            <v>8062</v>
          </cell>
          <cell r="F9">
            <v>8150</v>
          </cell>
          <cell r="G9">
            <v>8228</v>
          </cell>
          <cell r="H9">
            <v>8287</v>
          </cell>
          <cell r="I9">
            <v>8366</v>
          </cell>
          <cell r="J9">
            <v>8462</v>
          </cell>
        </row>
        <row r="10">
          <cell r="E10">
            <v>8032</v>
          </cell>
          <cell r="F10">
            <v>8121</v>
          </cell>
          <cell r="G10">
            <v>8189</v>
          </cell>
          <cell r="H10">
            <v>8333</v>
          </cell>
          <cell r="I10">
            <v>8396</v>
          </cell>
          <cell r="J10">
            <v>8480</v>
          </cell>
        </row>
        <row r="11">
          <cell r="E11">
            <v>8011</v>
          </cell>
          <cell r="F11">
            <v>8108</v>
          </cell>
          <cell r="G11">
            <v>8180</v>
          </cell>
          <cell r="H11">
            <v>8300</v>
          </cell>
          <cell r="I11">
            <v>8432</v>
          </cell>
          <cell r="J11">
            <v>8498</v>
          </cell>
        </row>
        <row r="12">
          <cell r="E12">
            <v>7971</v>
          </cell>
          <cell r="F12">
            <v>8104</v>
          </cell>
          <cell r="G12">
            <v>8182</v>
          </cell>
          <cell r="H12">
            <v>8292</v>
          </cell>
          <cell r="I12">
            <v>8406</v>
          </cell>
          <cell r="J12">
            <v>8523</v>
          </cell>
        </row>
        <row r="13">
          <cell r="E13">
            <v>8034</v>
          </cell>
          <cell r="F13">
            <v>8083</v>
          </cell>
          <cell r="G13">
            <v>8198</v>
          </cell>
          <cell r="H13">
            <v>8295</v>
          </cell>
          <cell r="I13">
            <v>8398</v>
          </cell>
          <cell r="J13">
            <v>8502</v>
          </cell>
        </row>
        <row r="14">
          <cell r="E14">
            <v>8096</v>
          </cell>
          <cell r="F14">
            <v>8118</v>
          </cell>
          <cell r="G14">
            <v>8191</v>
          </cell>
          <cell r="H14">
            <v>8298</v>
          </cell>
          <cell r="I14">
            <v>8400</v>
          </cell>
          <cell r="J14">
            <v>8500</v>
          </cell>
        </row>
        <row r="38">
          <cell r="E38">
            <v>8045</v>
          </cell>
          <cell r="F38">
            <v>8102</v>
          </cell>
          <cell r="G38">
            <v>8148</v>
          </cell>
          <cell r="H38">
            <v>8204</v>
          </cell>
          <cell r="I38">
            <v>8193</v>
          </cell>
          <cell r="J38">
            <v>8270</v>
          </cell>
        </row>
        <row r="39">
          <cell r="E39">
            <v>7995</v>
          </cell>
          <cell r="F39">
            <v>8063</v>
          </cell>
          <cell r="G39">
            <v>8094</v>
          </cell>
          <cell r="H39">
            <v>8236</v>
          </cell>
          <cell r="I39">
            <v>8257</v>
          </cell>
          <cell r="J39">
            <v>8316</v>
          </cell>
        </row>
        <row r="40">
          <cell r="E40">
            <v>7938</v>
          </cell>
          <cell r="F40">
            <v>8029</v>
          </cell>
          <cell r="G40">
            <v>8067</v>
          </cell>
          <cell r="H40">
            <v>8189</v>
          </cell>
          <cell r="I40">
            <v>8321</v>
          </cell>
          <cell r="J40">
            <v>8360</v>
          </cell>
        </row>
        <row r="41">
          <cell r="E41">
            <v>7856</v>
          </cell>
          <cell r="F41">
            <v>8005</v>
          </cell>
          <cell r="G41">
            <v>8059</v>
          </cell>
          <cell r="H41">
            <v>8166</v>
          </cell>
          <cell r="I41">
            <v>8283</v>
          </cell>
          <cell r="J41">
            <v>8408</v>
          </cell>
        </row>
        <row r="42">
          <cell r="E42">
            <v>7930</v>
          </cell>
          <cell r="F42">
            <v>7957</v>
          </cell>
          <cell r="G42">
            <v>8070</v>
          </cell>
          <cell r="H42">
            <v>8159</v>
          </cell>
          <cell r="I42">
            <v>8265</v>
          </cell>
          <cell r="J42">
            <v>8380</v>
          </cell>
        </row>
        <row r="43">
          <cell r="E43">
            <v>8001</v>
          </cell>
          <cell r="F43">
            <v>7996</v>
          </cell>
          <cell r="G43">
            <v>8054</v>
          </cell>
          <cell r="H43">
            <v>8157</v>
          </cell>
          <cell r="I43">
            <v>8261</v>
          </cell>
          <cell r="J43">
            <v>8370</v>
          </cell>
        </row>
      </sheetData>
      <sheetData sheetId="13">
        <row r="9">
          <cell r="E9">
            <v>1343</v>
          </cell>
          <cell r="F9">
            <v>1317</v>
          </cell>
          <cell r="G9">
            <v>1320</v>
          </cell>
          <cell r="H9">
            <v>1306</v>
          </cell>
          <cell r="I9">
            <v>1300</v>
          </cell>
          <cell r="J9">
            <v>1283</v>
          </cell>
        </row>
        <row r="10">
          <cell r="E10">
            <v>1370</v>
          </cell>
          <cell r="F10">
            <v>1364</v>
          </cell>
          <cell r="G10">
            <v>1356</v>
          </cell>
          <cell r="H10">
            <v>1332</v>
          </cell>
          <cell r="I10">
            <v>1318</v>
          </cell>
          <cell r="J10">
            <v>1310</v>
          </cell>
        </row>
        <row r="11">
          <cell r="E11">
            <v>1394</v>
          </cell>
          <cell r="F11">
            <v>1390</v>
          </cell>
          <cell r="G11">
            <v>1385</v>
          </cell>
          <cell r="H11">
            <v>1360</v>
          </cell>
          <cell r="I11">
            <v>1345</v>
          </cell>
          <cell r="J11">
            <v>1331</v>
          </cell>
        </row>
        <row r="12">
          <cell r="E12">
            <v>1424</v>
          </cell>
          <cell r="F12">
            <v>1411</v>
          </cell>
          <cell r="G12">
            <v>1409</v>
          </cell>
          <cell r="H12">
            <v>1382</v>
          </cell>
          <cell r="I12">
            <v>1365</v>
          </cell>
          <cell r="J12">
            <v>1360</v>
          </cell>
        </row>
        <row r="13">
          <cell r="E13">
            <v>1453</v>
          </cell>
          <cell r="F13">
            <v>1444</v>
          </cell>
          <cell r="G13">
            <v>1428</v>
          </cell>
          <cell r="H13">
            <v>1399</v>
          </cell>
          <cell r="I13">
            <v>1380</v>
          </cell>
          <cell r="J13">
            <v>1372</v>
          </cell>
        </row>
        <row r="14">
          <cell r="E14">
            <v>1473</v>
          </cell>
          <cell r="F14">
            <v>1458</v>
          </cell>
          <cell r="G14">
            <v>1463</v>
          </cell>
          <cell r="H14">
            <v>1418</v>
          </cell>
          <cell r="I14">
            <v>1391</v>
          </cell>
          <cell r="J14">
            <v>1378</v>
          </cell>
        </row>
        <row r="38">
          <cell r="E38">
            <v>1262</v>
          </cell>
          <cell r="F38">
            <v>1242</v>
          </cell>
          <cell r="G38">
            <v>1244</v>
          </cell>
          <cell r="H38">
            <v>1233</v>
          </cell>
          <cell r="I38">
            <v>1223</v>
          </cell>
          <cell r="J38">
            <v>1208</v>
          </cell>
        </row>
        <row r="39">
          <cell r="E39">
            <v>1282</v>
          </cell>
          <cell r="F39">
            <v>1278</v>
          </cell>
          <cell r="G39">
            <v>1272</v>
          </cell>
          <cell r="H39">
            <v>1254</v>
          </cell>
          <cell r="I39">
            <v>1242</v>
          </cell>
          <cell r="J39">
            <v>1233</v>
          </cell>
        </row>
        <row r="40">
          <cell r="E40">
            <v>1304</v>
          </cell>
          <cell r="F40">
            <v>1300</v>
          </cell>
          <cell r="G40">
            <v>1297</v>
          </cell>
          <cell r="H40">
            <v>1277</v>
          </cell>
          <cell r="I40">
            <v>1266</v>
          </cell>
          <cell r="J40">
            <v>1250</v>
          </cell>
        </row>
        <row r="41">
          <cell r="E41">
            <v>1332</v>
          </cell>
          <cell r="F41">
            <v>1320</v>
          </cell>
          <cell r="G41">
            <v>1318</v>
          </cell>
          <cell r="H41">
            <v>1295</v>
          </cell>
          <cell r="I41">
            <v>1282</v>
          </cell>
          <cell r="J41">
            <v>1277</v>
          </cell>
        </row>
        <row r="42">
          <cell r="E42">
            <v>1359</v>
          </cell>
          <cell r="F42">
            <v>1349</v>
          </cell>
          <cell r="G42">
            <v>1335</v>
          </cell>
          <cell r="H42">
            <v>1309</v>
          </cell>
          <cell r="I42">
            <v>1294</v>
          </cell>
          <cell r="J42">
            <v>1288</v>
          </cell>
        </row>
        <row r="43">
          <cell r="E43">
            <v>1380</v>
          </cell>
          <cell r="F43">
            <v>1364</v>
          </cell>
          <cell r="G43">
            <v>1366</v>
          </cell>
          <cell r="H43">
            <v>1326</v>
          </cell>
          <cell r="I43">
            <v>1303</v>
          </cell>
          <cell r="J43">
            <v>1292</v>
          </cell>
        </row>
      </sheetData>
      <sheetData sheetId="14">
        <row r="9">
          <cell r="E9">
            <v>649</v>
          </cell>
          <cell r="F9">
            <v>643</v>
          </cell>
          <cell r="G9">
            <v>641</v>
          </cell>
          <cell r="H9">
            <v>634</v>
          </cell>
          <cell r="I9">
            <v>628</v>
          </cell>
          <cell r="J9">
            <v>622</v>
          </cell>
        </row>
        <row r="10">
          <cell r="E10">
            <v>649</v>
          </cell>
          <cell r="F10">
            <v>647</v>
          </cell>
          <cell r="G10">
            <v>645</v>
          </cell>
          <cell r="H10">
            <v>641</v>
          </cell>
          <cell r="I10">
            <v>633</v>
          </cell>
          <cell r="J10">
            <v>631</v>
          </cell>
        </row>
        <row r="11">
          <cell r="E11">
            <v>652</v>
          </cell>
          <cell r="F11">
            <v>651</v>
          </cell>
          <cell r="G11">
            <v>649</v>
          </cell>
          <cell r="H11">
            <v>643</v>
          </cell>
          <cell r="I11">
            <v>642</v>
          </cell>
          <cell r="J11">
            <v>631</v>
          </cell>
        </row>
        <row r="12">
          <cell r="E12">
            <v>666</v>
          </cell>
          <cell r="F12">
            <v>654</v>
          </cell>
          <cell r="G12">
            <v>653</v>
          </cell>
          <cell r="H12">
            <v>645</v>
          </cell>
          <cell r="I12">
            <v>642</v>
          </cell>
          <cell r="J12">
            <v>642</v>
          </cell>
        </row>
        <row r="13">
          <cell r="E13">
            <v>670</v>
          </cell>
          <cell r="F13">
            <v>669</v>
          </cell>
          <cell r="G13">
            <v>654</v>
          </cell>
          <cell r="H13">
            <v>647</v>
          </cell>
          <cell r="I13">
            <v>642</v>
          </cell>
          <cell r="J13">
            <v>641</v>
          </cell>
        </row>
        <row r="14">
          <cell r="E14">
            <v>675</v>
          </cell>
          <cell r="F14">
            <v>670</v>
          </cell>
          <cell r="G14">
            <v>671</v>
          </cell>
          <cell r="H14">
            <v>654</v>
          </cell>
          <cell r="I14">
            <v>644</v>
          </cell>
          <cell r="J14">
            <v>640</v>
          </cell>
        </row>
        <row r="38">
          <cell r="E38">
            <v>649</v>
          </cell>
          <cell r="F38">
            <v>623</v>
          </cell>
          <cell r="G38">
            <v>636</v>
          </cell>
          <cell r="H38">
            <v>616</v>
          </cell>
          <cell r="I38">
            <v>614</v>
          </cell>
          <cell r="J38">
            <v>601</v>
          </cell>
        </row>
        <row r="39">
          <cell r="E39">
            <v>650</v>
          </cell>
          <cell r="F39">
            <v>646</v>
          </cell>
          <cell r="G39">
            <v>643</v>
          </cell>
          <cell r="H39">
            <v>636</v>
          </cell>
          <cell r="I39">
            <v>630</v>
          </cell>
          <cell r="J39">
            <v>626</v>
          </cell>
        </row>
        <row r="40">
          <cell r="E40">
            <v>653</v>
          </cell>
          <cell r="F40">
            <v>649</v>
          </cell>
          <cell r="G40">
            <v>646</v>
          </cell>
          <cell r="H40">
            <v>640</v>
          </cell>
          <cell r="I40">
            <v>636</v>
          </cell>
          <cell r="J40">
            <v>626</v>
          </cell>
        </row>
        <row r="41">
          <cell r="E41">
            <v>666</v>
          </cell>
          <cell r="F41">
            <v>652</v>
          </cell>
          <cell r="G41">
            <v>648</v>
          </cell>
          <cell r="H41">
            <v>641</v>
          </cell>
          <cell r="I41">
            <v>637</v>
          </cell>
          <cell r="J41">
            <v>636</v>
          </cell>
        </row>
        <row r="42">
          <cell r="E42">
            <v>671</v>
          </cell>
          <cell r="F42">
            <v>666</v>
          </cell>
          <cell r="G42">
            <v>650</v>
          </cell>
          <cell r="H42">
            <v>641</v>
          </cell>
          <cell r="I42">
            <v>636</v>
          </cell>
          <cell r="J42">
            <v>635</v>
          </cell>
        </row>
        <row r="43">
          <cell r="E43">
            <v>677</v>
          </cell>
          <cell r="F43">
            <v>668</v>
          </cell>
          <cell r="G43">
            <v>666</v>
          </cell>
          <cell r="H43">
            <v>648</v>
          </cell>
          <cell r="I43">
            <v>638</v>
          </cell>
          <cell r="J43">
            <v>633</v>
          </cell>
        </row>
      </sheetData>
      <sheetData sheetId="15">
        <row r="9">
          <cell r="E9">
            <v>781</v>
          </cell>
          <cell r="F9">
            <v>760</v>
          </cell>
          <cell r="G9">
            <v>765</v>
          </cell>
          <cell r="H9">
            <v>744</v>
          </cell>
          <cell r="I9">
            <v>740</v>
          </cell>
          <cell r="J9">
            <v>758</v>
          </cell>
        </row>
        <row r="10">
          <cell r="E10">
            <v>753</v>
          </cell>
          <cell r="F10">
            <v>745</v>
          </cell>
          <cell r="G10">
            <v>740</v>
          </cell>
          <cell r="H10">
            <v>739</v>
          </cell>
          <cell r="I10">
            <v>733</v>
          </cell>
          <cell r="J10">
            <v>725</v>
          </cell>
        </row>
        <row r="11">
          <cell r="E11">
            <v>737</v>
          </cell>
          <cell r="F11">
            <v>728</v>
          </cell>
          <cell r="G11">
            <v>719</v>
          </cell>
          <cell r="H11">
            <v>718</v>
          </cell>
          <cell r="I11">
            <v>715</v>
          </cell>
          <cell r="J11">
            <v>705</v>
          </cell>
        </row>
        <row r="12">
          <cell r="E12">
            <v>722</v>
          </cell>
          <cell r="F12">
            <v>714</v>
          </cell>
          <cell r="G12">
            <v>703</v>
          </cell>
          <cell r="H12">
            <v>701</v>
          </cell>
          <cell r="I12">
            <v>697</v>
          </cell>
          <cell r="J12">
            <v>690</v>
          </cell>
        </row>
        <row r="13">
          <cell r="E13">
            <v>715</v>
          </cell>
          <cell r="F13">
            <v>700</v>
          </cell>
          <cell r="G13">
            <v>690</v>
          </cell>
          <cell r="H13">
            <v>688</v>
          </cell>
          <cell r="I13">
            <v>683</v>
          </cell>
          <cell r="J13">
            <v>676</v>
          </cell>
        </row>
        <row r="14">
          <cell r="E14">
            <v>713</v>
          </cell>
          <cell r="F14">
            <v>697</v>
          </cell>
          <cell r="G14">
            <v>678</v>
          </cell>
          <cell r="H14">
            <v>679</v>
          </cell>
          <cell r="I14">
            <v>676</v>
          </cell>
          <cell r="J14">
            <v>668</v>
          </cell>
        </row>
        <row r="38">
          <cell r="E38">
            <v>671</v>
          </cell>
          <cell r="F38">
            <v>663</v>
          </cell>
          <cell r="G38">
            <v>677</v>
          </cell>
          <cell r="H38">
            <v>660</v>
          </cell>
          <cell r="I38">
            <v>665</v>
          </cell>
          <cell r="J38">
            <v>653</v>
          </cell>
        </row>
        <row r="39">
          <cell r="E39">
            <v>672</v>
          </cell>
          <cell r="F39">
            <v>664</v>
          </cell>
          <cell r="G39">
            <v>655</v>
          </cell>
          <cell r="H39">
            <v>651</v>
          </cell>
          <cell r="I39">
            <v>643</v>
          </cell>
          <cell r="J39">
            <v>633</v>
          </cell>
        </row>
        <row r="40">
          <cell r="E40">
            <v>657</v>
          </cell>
          <cell r="F40">
            <v>646</v>
          </cell>
          <cell r="G40">
            <v>636</v>
          </cell>
          <cell r="H40">
            <v>632</v>
          </cell>
          <cell r="I40">
            <v>626</v>
          </cell>
          <cell r="J40">
            <v>616</v>
          </cell>
        </row>
        <row r="41">
          <cell r="E41">
            <v>644</v>
          </cell>
          <cell r="F41">
            <v>633</v>
          </cell>
          <cell r="G41">
            <v>620</v>
          </cell>
          <cell r="H41">
            <v>617</v>
          </cell>
          <cell r="I41">
            <v>611</v>
          </cell>
          <cell r="J41">
            <v>603</v>
          </cell>
        </row>
        <row r="42">
          <cell r="E42">
            <v>637</v>
          </cell>
          <cell r="F42">
            <v>621</v>
          </cell>
          <cell r="G42">
            <v>609</v>
          </cell>
          <cell r="H42">
            <v>604</v>
          </cell>
          <cell r="I42">
            <v>598</v>
          </cell>
          <cell r="J42">
            <v>590</v>
          </cell>
        </row>
        <row r="43">
          <cell r="E43">
            <v>637</v>
          </cell>
          <cell r="F43">
            <v>619</v>
          </cell>
          <cell r="G43">
            <v>598</v>
          </cell>
          <cell r="H43">
            <v>596</v>
          </cell>
          <cell r="I43">
            <v>591</v>
          </cell>
          <cell r="J43">
            <v>583</v>
          </cell>
        </row>
      </sheetData>
      <sheetData sheetId="16">
        <row r="9">
          <cell r="E9">
            <v>922</v>
          </cell>
          <cell r="F9">
            <v>925</v>
          </cell>
          <cell r="G9">
            <v>919</v>
          </cell>
          <cell r="H9">
            <v>914</v>
          </cell>
          <cell r="I9">
            <v>903</v>
          </cell>
          <cell r="J9">
            <v>894</v>
          </cell>
        </row>
        <row r="10">
          <cell r="E10">
            <v>913</v>
          </cell>
          <cell r="F10">
            <v>904</v>
          </cell>
          <cell r="G10">
            <v>896</v>
          </cell>
          <cell r="H10">
            <v>890</v>
          </cell>
          <cell r="I10">
            <v>881</v>
          </cell>
          <cell r="J10">
            <v>872</v>
          </cell>
        </row>
        <row r="11">
          <cell r="E11">
            <v>898</v>
          </cell>
          <cell r="F11">
            <v>886</v>
          </cell>
          <cell r="G11">
            <v>875</v>
          </cell>
          <cell r="H11">
            <v>871</v>
          </cell>
          <cell r="I11">
            <v>862</v>
          </cell>
          <cell r="J11">
            <v>854</v>
          </cell>
        </row>
        <row r="12">
          <cell r="E12">
            <v>882</v>
          </cell>
          <cell r="F12">
            <v>873</v>
          </cell>
          <cell r="G12">
            <v>860</v>
          </cell>
          <cell r="H12">
            <v>854</v>
          </cell>
          <cell r="I12">
            <v>847</v>
          </cell>
          <cell r="J12">
            <v>837</v>
          </cell>
        </row>
        <row r="13">
          <cell r="E13">
            <v>877</v>
          </cell>
          <cell r="F13">
            <v>858</v>
          </cell>
          <cell r="G13">
            <v>849</v>
          </cell>
          <cell r="H13">
            <v>843</v>
          </cell>
          <cell r="I13">
            <v>835</v>
          </cell>
          <cell r="J13">
            <v>825</v>
          </cell>
        </row>
        <row r="14">
          <cell r="E14">
            <v>879</v>
          </cell>
          <cell r="F14">
            <v>858</v>
          </cell>
          <cell r="G14">
            <v>835</v>
          </cell>
          <cell r="H14">
            <v>835</v>
          </cell>
          <cell r="I14">
            <v>829</v>
          </cell>
          <cell r="J14">
            <v>820</v>
          </cell>
        </row>
        <row r="38">
          <cell r="E38">
            <v>886</v>
          </cell>
          <cell r="F38">
            <v>889</v>
          </cell>
          <cell r="G38">
            <v>866</v>
          </cell>
          <cell r="H38">
            <v>864</v>
          </cell>
          <cell r="I38">
            <v>845</v>
          </cell>
          <cell r="J38">
            <v>838</v>
          </cell>
        </row>
        <row r="39">
          <cell r="E39">
            <v>864</v>
          </cell>
          <cell r="F39">
            <v>854</v>
          </cell>
          <cell r="G39">
            <v>844</v>
          </cell>
          <cell r="H39">
            <v>836</v>
          </cell>
          <cell r="I39">
            <v>829</v>
          </cell>
          <cell r="J39">
            <v>816</v>
          </cell>
        </row>
        <row r="40">
          <cell r="E40">
            <v>848</v>
          </cell>
          <cell r="F40">
            <v>835</v>
          </cell>
          <cell r="G40">
            <v>824</v>
          </cell>
          <cell r="H40">
            <v>818</v>
          </cell>
          <cell r="I40">
            <v>809</v>
          </cell>
          <cell r="J40">
            <v>800</v>
          </cell>
        </row>
        <row r="41">
          <cell r="E41">
            <v>833</v>
          </cell>
          <cell r="F41">
            <v>822</v>
          </cell>
          <cell r="G41">
            <v>808</v>
          </cell>
          <cell r="H41">
            <v>802</v>
          </cell>
          <cell r="I41">
            <v>795</v>
          </cell>
          <cell r="J41">
            <v>783</v>
          </cell>
        </row>
        <row r="42">
          <cell r="E42">
            <v>829</v>
          </cell>
          <cell r="F42">
            <v>807</v>
          </cell>
          <cell r="G42">
            <v>797</v>
          </cell>
          <cell r="H42">
            <v>791</v>
          </cell>
          <cell r="I42">
            <v>783</v>
          </cell>
          <cell r="J42">
            <v>772</v>
          </cell>
        </row>
        <row r="43">
          <cell r="E43">
            <v>833</v>
          </cell>
          <cell r="F43">
            <v>809</v>
          </cell>
          <cell r="G43">
            <v>783</v>
          </cell>
          <cell r="H43">
            <v>783</v>
          </cell>
          <cell r="I43">
            <v>776</v>
          </cell>
          <cell r="J43">
            <v>766</v>
          </cell>
        </row>
      </sheetData>
      <sheetData sheetId="17">
        <row r="9">
          <cell r="E9">
            <v>1831</v>
          </cell>
          <cell r="F9">
            <v>1823</v>
          </cell>
          <cell r="G9">
            <v>1815</v>
          </cell>
          <cell r="H9">
            <v>1792</v>
          </cell>
          <cell r="I9">
            <v>1770</v>
          </cell>
          <cell r="J9">
            <v>1745</v>
          </cell>
        </row>
        <row r="10">
          <cell r="E10">
            <v>1832</v>
          </cell>
          <cell r="F10">
            <v>1813</v>
          </cell>
          <cell r="G10">
            <v>1797</v>
          </cell>
          <cell r="H10">
            <v>1771</v>
          </cell>
          <cell r="I10">
            <v>1746</v>
          </cell>
          <cell r="J10">
            <v>1724</v>
          </cell>
        </row>
        <row r="11">
          <cell r="E11">
            <v>1827</v>
          </cell>
          <cell r="F11">
            <v>1803</v>
          </cell>
          <cell r="G11">
            <v>1783</v>
          </cell>
          <cell r="H11">
            <v>1756</v>
          </cell>
          <cell r="I11">
            <v>1731</v>
          </cell>
          <cell r="J11">
            <v>1709</v>
          </cell>
        </row>
        <row r="12">
          <cell r="E12">
            <v>1826</v>
          </cell>
          <cell r="F12">
            <v>1800</v>
          </cell>
          <cell r="G12">
            <v>1775</v>
          </cell>
          <cell r="H12">
            <v>1746</v>
          </cell>
          <cell r="I12">
            <v>1720</v>
          </cell>
          <cell r="J12">
            <v>1699</v>
          </cell>
        </row>
        <row r="13">
          <cell r="E13">
            <v>1836</v>
          </cell>
          <cell r="F13">
            <v>1798</v>
          </cell>
          <cell r="G13">
            <v>1773</v>
          </cell>
          <cell r="H13">
            <v>1741</v>
          </cell>
          <cell r="I13">
            <v>1713</v>
          </cell>
          <cell r="J13">
            <v>1691</v>
          </cell>
        </row>
        <row r="14">
          <cell r="E14">
            <v>1853</v>
          </cell>
          <cell r="F14">
            <v>1812</v>
          </cell>
          <cell r="G14">
            <v>1771</v>
          </cell>
          <cell r="H14">
            <v>1743</v>
          </cell>
          <cell r="I14">
            <v>1715</v>
          </cell>
          <cell r="J14">
            <v>1691</v>
          </cell>
        </row>
        <row r="38">
          <cell r="E38">
            <v>1706</v>
          </cell>
          <cell r="F38">
            <v>1686</v>
          </cell>
          <cell r="G38">
            <v>1673</v>
          </cell>
          <cell r="H38">
            <v>1659</v>
          </cell>
          <cell r="I38">
            <v>1638</v>
          </cell>
          <cell r="J38">
            <v>1623</v>
          </cell>
        </row>
        <row r="39">
          <cell r="E39">
            <v>1694</v>
          </cell>
          <cell r="F39">
            <v>1674</v>
          </cell>
          <cell r="G39">
            <v>1656</v>
          </cell>
          <cell r="H39">
            <v>1636</v>
          </cell>
          <cell r="I39">
            <v>1618</v>
          </cell>
          <cell r="J39">
            <v>1594</v>
          </cell>
        </row>
        <row r="40">
          <cell r="E40">
            <v>1688</v>
          </cell>
          <cell r="F40">
            <v>1661</v>
          </cell>
          <cell r="G40">
            <v>1640</v>
          </cell>
          <cell r="H40">
            <v>1623</v>
          </cell>
          <cell r="I40">
            <v>1602</v>
          </cell>
          <cell r="J40">
            <v>1578</v>
          </cell>
        </row>
        <row r="41">
          <cell r="E41">
            <v>1684</v>
          </cell>
          <cell r="F41">
            <v>1657</v>
          </cell>
          <cell r="G41">
            <v>1630</v>
          </cell>
          <cell r="H41">
            <v>1611</v>
          </cell>
          <cell r="I41">
            <v>1591</v>
          </cell>
          <cell r="J41">
            <v>1568</v>
          </cell>
        </row>
        <row r="42">
          <cell r="E42">
            <v>1696</v>
          </cell>
          <cell r="F42">
            <v>1653</v>
          </cell>
          <cell r="G42">
            <v>1627</v>
          </cell>
          <cell r="H42">
            <v>1604</v>
          </cell>
          <cell r="I42">
            <v>1583</v>
          </cell>
          <cell r="J42">
            <v>1561</v>
          </cell>
        </row>
        <row r="43">
          <cell r="E43">
            <v>1716</v>
          </cell>
          <cell r="F43">
            <v>1669</v>
          </cell>
          <cell r="G43">
            <v>1623</v>
          </cell>
          <cell r="H43">
            <v>1604</v>
          </cell>
          <cell r="I43">
            <v>1583</v>
          </cell>
          <cell r="J43">
            <v>1560</v>
          </cell>
        </row>
      </sheetData>
      <sheetData sheetId="18">
        <row r="9">
          <cell r="E9">
            <v>131</v>
          </cell>
          <cell r="F9">
            <v>131</v>
          </cell>
          <cell r="G9">
            <v>131</v>
          </cell>
          <cell r="H9">
            <v>113</v>
          </cell>
          <cell r="I9">
            <v>129</v>
          </cell>
          <cell r="J9">
            <v>141</v>
          </cell>
        </row>
        <row r="10">
          <cell r="E10">
            <v>142</v>
          </cell>
          <cell r="F10">
            <v>142</v>
          </cell>
          <cell r="G10">
            <v>141</v>
          </cell>
          <cell r="H10">
            <v>135</v>
          </cell>
          <cell r="I10">
            <v>135</v>
          </cell>
          <cell r="J10">
            <v>135</v>
          </cell>
        </row>
        <row r="11">
          <cell r="E11">
            <v>146</v>
          </cell>
          <cell r="F11">
            <v>147</v>
          </cell>
          <cell r="G11">
            <v>147</v>
          </cell>
          <cell r="H11">
            <v>143</v>
          </cell>
          <cell r="I11">
            <v>139</v>
          </cell>
          <cell r="J11">
            <v>138</v>
          </cell>
        </row>
        <row r="12">
          <cell r="E12">
            <v>153</v>
          </cell>
          <cell r="F12">
            <v>150</v>
          </cell>
          <cell r="G12">
            <v>151</v>
          </cell>
          <cell r="H12">
            <v>147</v>
          </cell>
          <cell r="I12">
            <v>144</v>
          </cell>
          <cell r="J12">
            <v>142</v>
          </cell>
        </row>
        <row r="13">
          <cell r="E13">
            <v>157</v>
          </cell>
          <cell r="F13">
            <v>157</v>
          </cell>
          <cell r="G13">
            <v>153</v>
          </cell>
          <cell r="H13">
            <v>149</v>
          </cell>
          <cell r="I13">
            <v>147</v>
          </cell>
          <cell r="J13">
            <v>145</v>
          </cell>
        </row>
        <row r="14">
          <cell r="E14">
            <v>159</v>
          </cell>
          <cell r="F14">
            <v>158</v>
          </cell>
          <cell r="G14">
            <v>161</v>
          </cell>
          <cell r="H14">
            <v>153</v>
          </cell>
          <cell r="I14">
            <v>149</v>
          </cell>
          <cell r="J14">
            <v>146</v>
          </cell>
        </row>
        <row r="38">
          <cell r="E38">
            <v>111</v>
          </cell>
          <cell r="F38">
            <v>113</v>
          </cell>
          <cell r="G38">
            <v>110</v>
          </cell>
          <cell r="H38">
            <v>85</v>
          </cell>
          <cell r="I38">
            <v>100</v>
          </cell>
          <cell r="J38">
            <v>106</v>
          </cell>
        </row>
        <row r="39">
          <cell r="E39">
            <v>115</v>
          </cell>
          <cell r="F39">
            <v>114</v>
          </cell>
          <cell r="G39">
            <v>113</v>
          </cell>
          <cell r="H39">
            <v>112</v>
          </cell>
          <cell r="I39">
            <v>108</v>
          </cell>
          <cell r="J39">
            <v>107</v>
          </cell>
        </row>
        <row r="40">
          <cell r="E40">
            <v>118</v>
          </cell>
          <cell r="F40">
            <v>118</v>
          </cell>
          <cell r="G40">
            <v>118</v>
          </cell>
          <cell r="H40">
            <v>114</v>
          </cell>
          <cell r="I40">
            <v>113</v>
          </cell>
          <cell r="J40">
            <v>109</v>
          </cell>
        </row>
        <row r="41">
          <cell r="E41">
            <v>122</v>
          </cell>
          <cell r="F41">
            <v>120</v>
          </cell>
          <cell r="G41">
            <v>121</v>
          </cell>
          <cell r="H41">
            <v>117</v>
          </cell>
          <cell r="I41">
            <v>115</v>
          </cell>
          <cell r="J41">
            <v>115</v>
          </cell>
        </row>
        <row r="42">
          <cell r="E42">
            <v>126</v>
          </cell>
          <cell r="F42">
            <v>125</v>
          </cell>
          <cell r="G42">
            <v>123</v>
          </cell>
          <cell r="H42">
            <v>119</v>
          </cell>
          <cell r="I42">
            <v>116</v>
          </cell>
          <cell r="J42">
            <v>115</v>
          </cell>
        </row>
        <row r="43">
          <cell r="E43">
            <v>128</v>
          </cell>
          <cell r="F43">
            <v>126</v>
          </cell>
          <cell r="G43">
            <v>129</v>
          </cell>
          <cell r="H43">
            <v>122</v>
          </cell>
          <cell r="I43">
            <v>118</v>
          </cell>
          <cell r="J43">
            <v>116</v>
          </cell>
        </row>
      </sheetData>
      <sheetData sheetId="19">
        <row r="9">
          <cell r="E9">
            <v>3375</v>
          </cell>
          <cell r="F9">
            <v>3357</v>
          </cell>
          <cell r="G9">
            <v>3336</v>
          </cell>
          <cell r="H9">
            <v>3309</v>
          </cell>
          <cell r="I9">
            <v>3276</v>
          </cell>
          <cell r="J9">
            <v>3237</v>
          </cell>
        </row>
        <row r="10">
          <cell r="E10">
            <v>3372</v>
          </cell>
          <cell r="F10">
            <v>3344</v>
          </cell>
          <cell r="G10">
            <v>3318</v>
          </cell>
          <cell r="H10">
            <v>3284</v>
          </cell>
          <cell r="I10">
            <v>3252</v>
          </cell>
          <cell r="J10">
            <v>3220</v>
          </cell>
        </row>
        <row r="11">
          <cell r="E11">
            <v>3374</v>
          </cell>
          <cell r="F11">
            <v>3339</v>
          </cell>
          <cell r="G11">
            <v>3308</v>
          </cell>
          <cell r="H11">
            <v>3270</v>
          </cell>
          <cell r="I11">
            <v>3234</v>
          </cell>
          <cell r="J11">
            <v>3201</v>
          </cell>
        </row>
        <row r="12">
          <cell r="E12">
            <v>3373</v>
          </cell>
          <cell r="F12">
            <v>3343</v>
          </cell>
          <cell r="G12">
            <v>3305</v>
          </cell>
          <cell r="H12">
            <v>3263</v>
          </cell>
          <cell r="I12">
            <v>3224</v>
          </cell>
          <cell r="J12">
            <v>3188</v>
          </cell>
        </row>
        <row r="13">
          <cell r="E13">
            <v>3401</v>
          </cell>
          <cell r="F13">
            <v>3337</v>
          </cell>
          <cell r="G13">
            <v>3310</v>
          </cell>
          <cell r="H13">
            <v>3263</v>
          </cell>
          <cell r="I13">
            <v>3220</v>
          </cell>
          <cell r="J13">
            <v>3182</v>
          </cell>
        </row>
        <row r="14">
          <cell r="E14">
            <v>3436</v>
          </cell>
          <cell r="F14">
            <v>3367</v>
          </cell>
          <cell r="G14">
            <v>3301</v>
          </cell>
          <cell r="H14">
            <v>3264</v>
          </cell>
          <cell r="I14">
            <v>3224</v>
          </cell>
          <cell r="J14">
            <v>3185</v>
          </cell>
        </row>
        <row r="38">
          <cell r="E38">
            <v>3190</v>
          </cell>
          <cell r="F38">
            <v>3153</v>
          </cell>
          <cell r="G38">
            <v>3120</v>
          </cell>
          <cell r="H38">
            <v>3073</v>
          </cell>
          <cell r="I38">
            <v>3048</v>
          </cell>
          <cell r="J38">
            <v>3026</v>
          </cell>
        </row>
        <row r="39">
          <cell r="E39">
            <v>3153</v>
          </cell>
          <cell r="F39">
            <v>3122</v>
          </cell>
          <cell r="G39">
            <v>3094</v>
          </cell>
          <cell r="H39">
            <v>3068</v>
          </cell>
          <cell r="I39">
            <v>3033</v>
          </cell>
          <cell r="J39">
            <v>2994</v>
          </cell>
        </row>
        <row r="40">
          <cell r="E40">
            <v>3151</v>
          </cell>
          <cell r="F40">
            <v>3112</v>
          </cell>
          <cell r="G40">
            <v>3078</v>
          </cell>
          <cell r="H40">
            <v>3048</v>
          </cell>
          <cell r="I40">
            <v>3017</v>
          </cell>
          <cell r="J40">
            <v>2977</v>
          </cell>
        </row>
        <row r="41">
          <cell r="E41">
            <v>3145</v>
          </cell>
          <cell r="F41">
            <v>3113</v>
          </cell>
          <cell r="G41">
            <v>3072</v>
          </cell>
          <cell r="H41">
            <v>3036</v>
          </cell>
          <cell r="I41">
            <v>3002</v>
          </cell>
          <cell r="J41">
            <v>2966</v>
          </cell>
        </row>
        <row r="42">
          <cell r="E42">
            <v>3174</v>
          </cell>
          <cell r="F42">
            <v>3104</v>
          </cell>
          <cell r="G42">
            <v>3075</v>
          </cell>
          <cell r="H42">
            <v>3033</v>
          </cell>
          <cell r="I42">
            <v>2994</v>
          </cell>
          <cell r="J42">
            <v>2957</v>
          </cell>
        </row>
        <row r="43">
          <cell r="E43">
            <v>3212</v>
          </cell>
          <cell r="F43">
            <v>3136</v>
          </cell>
          <cell r="G43">
            <v>3063</v>
          </cell>
          <cell r="H43">
            <v>3032</v>
          </cell>
          <cell r="I43">
            <v>2995</v>
          </cell>
          <cell r="J43">
            <v>2957</v>
          </cell>
        </row>
      </sheetData>
      <sheetData sheetId="20">
        <row r="9">
          <cell r="E9">
            <v>6598</v>
          </cell>
          <cell r="F9">
            <v>6679</v>
          </cell>
          <cell r="G9">
            <v>6756</v>
          </cell>
          <cell r="H9">
            <v>6840</v>
          </cell>
          <cell r="I9">
            <v>6904</v>
          </cell>
          <cell r="J9">
            <v>6979</v>
          </cell>
        </row>
        <row r="10">
          <cell r="E10">
            <v>6561</v>
          </cell>
          <cell r="F10">
            <v>6631</v>
          </cell>
          <cell r="G10">
            <v>6705</v>
          </cell>
          <cell r="H10">
            <v>6774</v>
          </cell>
          <cell r="I10">
            <v>6852</v>
          </cell>
          <cell r="J10">
            <v>6920</v>
          </cell>
        </row>
        <row r="11">
          <cell r="E11">
            <v>6536</v>
          </cell>
          <cell r="F11">
            <v>6598</v>
          </cell>
          <cell r="G11">
            <v>6663</v>
          </cell>
          <cell r="H11">
            <v>6728</v>
          </cell>
          <cell r="I11">
            <v>6791</v>
          </cell>
          <cell r="J11">
            <v>6867</v>
          </cell>
        </row>
        <row r="12">
          <cell r="E12">
            <v>6497</v>
          </cell>
          <cell r="F12">
            <v>6578</v>
          </cell>
          <cell r="G12">
            <v>6635</v>
          </cell>
          <cell r="H12">
            <v>6691</v>
          </cell>
          <cell r="I12">
            <v>6752</v>
          </cell>
          <cell r="J12">
            <v>6809</v>
          </cell>
        </row>
        <row r="13">
          <cell r="E13">
            <v>6525</v>
          </cell>
          <cell r="F13">
            <v>6532</v>
          </cell>
          <cell r="G13">
            <v>6619</v>
          </cell>
          <cell r="H13">
            <v>6666</v>
          </cell>
          <cell r="I13">
            <v>6719</v>
          </cell>
          <cell r="J13">
            <v>6775</v>
          </cell>
        </row>
        <row r="14">
          <cell r="E14">
            <v>6562</v>
          </cell>
          <cell r="F14">
            <v>6560</v>
          </cell>
          <cell r="G14">
            <v>6567</v>
          </cell>
          <cell r="H14">
            <v>6637</v>
          </cell>
          <cell r="I14">
            <v>6696</v>
          </cell>
          <cell r="J14">
            <v>6751</v>
          </cell>
        </row>
        <row r="38">
          <cell r="E38">
            <v>6238</v>
          </cell>
          <cell r="F38">
            <v>6322</v>
          </cell>
          <cell r="G38">
            <v>6407</v>
          </cell>
          <cell r="H38">
            <v>6466</v>
          </cell>
          <cell r="I38">
            <v>6556</v>
          </cell>
          <cell r="J38">
            <v>6624</v>
          </cell>
        </row>
        <row r="39">
          <cell r="E39">
            <v>6182</v>
          </cell>
          <cell r="F39">
            <v>6262</v>
          </cell>
          <cell r="G39">
            <v>6340</v>
          </cell>
          <cell r="H39">
            <v>6428</v>
          </cell>
          <cell r="I39">
            <v>6504</v>
          </cell>
          <cell r="J39">
            <v>6568</v>
          </cell>
        </row>
        <row r="40">
          <cell r="E40">
            <v>6150</v>
          </cell>
          <cell r="F40">
            <v>6219</v>
          </cell>
          <cell r="G40">
            <v>6289</v>
          </cell>
          <cell r="H40">
            <v>6369</v>
          </cell>
          <cell r="I40">
            <v>6447</v>
          </cell>
          <cell r="J40">
            <v>6516</v>
          </cell>
        </row>
        <row r="41">
          <cell r="E41">
            <v>6103</v>
          </cell>
          <cell r="F41">
            <v>6195</v>
          </cell>
          <cell r="G41">
            <v>6255</v>
          </cell>
          <cell r="H41">
            <v>6324</v>
          </cell>
          <cell r="I41">
            <v>6397</v>
          </cell>
          <cell r="J41">
            <v>6466</v>
          </cell>
        </row>
        <row r="42">
          <cell r="E42">
            <v>6138</v>
          </cell>
          <cell r="F42">
            <v>6142</v>
          </cell>
          <cell r="G42">
            <v>6238</v>
          </cell>
          <cell r="H42">
            <v>6294</v>
          </cell>
          <cell r="I42">
            <v>6358</v>
          </cell>
          <cell r="J42">
            <v>6424</v>
          </cell>
        </row>
        <row r="43">
          <cell r="E43">
            <v>6184</v>
          </cell>
          <cell r="F43">
            <v>6179</v>
          </cell>
          <cell r="G43">
            <v>6180</v>
          </cell>
          <cell r="H43">
            <v>6261</v>
          </cell>
          <cell r="I43">
            <v>6331</v>
          </cell>
          <cell r="J43">
            <v>6396</v>
          </cell>
        </row>
      </sheetData>
      <sheetData sheetId="21">
        <row r="9">
          <cell r="E9">
            <v>68</v>
          </cell>
          <cell r="F9">
            <v>63</v>
          </cell>
          <cell r="G9">
            <v>62</v>
          </cell>
          <cell r="H9">
            <v>64</v>
          </cell>
          <cell r="I9">
            <v>65</v>
          </cell>
          <cell r="J9">
            <v>63</v>
          </cell>
        </row>
        <row r="10">
          <cell r="E10">
            <v>65</v>
          </cell>
          <cell r="F10">
            <v>64</v>
          </cell>
          <cell r="G10">
            <v>64</v>
          </cell>
          <cell r="H10">
            <v>62</v>
          </cell>
          <cell r="I10">
            <v>65</v>
          </cell>
          <cell r="J10">
            <v>65</v>
          </cell>
        </row>
        <row r="11">
          <cell r="E11">
            <v>64</v>
          </cell>
          <cell r="F11">
            <v>64</v>
          </cell>
          <cell r="G11">
            <v>63</v>
          </cell>
          <cell r="H11">
            <v>64</v>
          </cell>
          <cell r="I11">
            <v>62</v>
          </cell>
          <cell r="J11">
            <v>64</v>
          </cell>
        </row>
        <row r="12">
          <cell r="E12">
            <v>64</v>
          </cell>
          <cell r="F12">
            <v>64</v>
          </cell>
          <cell r="G12">
            <v>63</v>
          </cell>
          <cell r="H12">
            <v>63</v>
          </cell>
          <cell r="I12">
            <v>64</v>
          </cell>
          <cell r="J12">
            <v>61</v>
          </cell>
        </row>
        <row r="13">
          <cell r="E13">
            <v>65</v>
          </cell>
          <cell r="F13">
            <v>63</v>
          </cell>
          <cell r="G13">
            <v>63</v>
          </cell>
          <cell r="H13">
            <v>64</v>
          </cell>
          <cell r="I13">
            <v>64</v>
          </cell>
          <cell r="J13">
            <v>63</v>
          </cell>
        </row>
        <row r="14">
          <cell r="E14">
            <v>67</v>
          </cell>
          <cell r="F14">
            <v>65</v>
          </cell>
          <cell r="G14">
            <v>62</v>
          </cell>
          <cell r="H14">
            <v>64</v>
          </cell>
          <cell r="I14">
            <v>65</v>
          </cell>
          <cell r="J14">
            <v>65</v>
          </cell>
        </row>
        <row r="38">
          <cell r="E38">
            <v>56</v>
          </cell>
          <cell r="F38">
            <v>52</v>
          </cell>
          <cell r="G38">
            <v>53</v>
          </cell>
          <cell r="H38">
            <v>60</v>
          </cell>
          <cell r="I38">
            <v>59</v>
          </cell>
          <cell r="J38">
            <v>59</v>
          </cell>
        </row>
        <row r="39">
          <cell r="E39">
            <v>53</v>
          </cell>
          <cell r="F39">
            <v>53</v>
          </cell>
          <cell r="G39">
            <v>53</v>
          </cell>
          <cell r="H39">
            <v>53</v>
          </cell>
          <cell r="I39">
            <v>54</v>
          </cell>
          <cell r="J39">
            <v>54</v>
          </cell>
        </row>
        <row r="40">
          <cell r="E40">
            <v>53</v>
          </cell>
          <cell r="F40">
            <v>53</v>
          </cell>
          <cell r="G40">
            <v>52</v>
          </cell>
          <cell r="H40">
            <v>53</v>
          </cell>
          <cell r="I40">
            <v>52</v>
          </cell>
          <cell r="J40">
            <v>53</v>
          </cell>
        </row>
        <row r="41">
          <cell r="E41">
            <v>51</v>
          </cell>
          <cell r="F41">
            <v>53</v>
          </cell>
          <cell r="G41">
            <v>52</v>
          </cell>
          <cell r="H41">
            <v>52</v>
          </cell>
          <cell r="I41">
            <v>53</v>
          </cell>
          <cell r="J41">
            <v>52</v>
          </cell>
        </row>
        <row r="42">
          <cell r="E42">
            <v>53</v>
          </cell>
          <cell r="F42">
            <v>51</v>
          </cell>
          <cell r="G42">
            <v>53</v>
          </cell>
          <cell r="H42">
            <v>53</v>
          </cell>
          <cell r="I42">
            <v>53</v>
          </cell>
          <cell r="J42">
            <v>52</v>
          </cell>
        </row>
        <row r="43">
          <cell r="E43">
            <v>55</v>
          </cell>
          <cell r="F43">
            <v>53</v>
          </cell>
          <cell r="G43">
            <v>51</v>
          </cell>
          <cell r="H43">
            <v>53</v>
          </cell>
          <cell r="I43">
            <v>54</v>
          </cell>
          <cell r="J43">
            <v>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8"/>
  <sheetViews>
    <sheetView view="pageLayout" topLeftCell="M1" workbookViewId="0">
      <selection activeCell="D44" sqref="D44"/>
    </sheetView>
  </sheetViews>
  <sheetFormatPr baseColWidth="10" defaultRowHeight="14.25"/>
  <cols>
    <col min="1" max="1" width="11.42578125" style="1"/>
    <col min="2" max="2" width="16.28515625" style="1" customWidth="1"/>
    <col min="3" max="16384" width="11.42578125" style="1"/>
  </cols>
  <sheetData>
    <row r="1" spans="1:36" ht="25.5" customHeight="1">
      <c r="A1" s="738" t="s">
        <v>6</v>
      </c>
      <c r="B1" s="738"/>
      <c r="C1" s="738"/>
      <c r="D1" s="738"/>
      <c r="E1" s="738"/>
      <c r="F1" s="738"/>
      <c r="G1" s="738"/>
      <c r="H1" s="738"/>
      <c r="I1" s="738" t="s">
        <v>3</v>
      </c>
      <c r="J1" s="738"/>
      <c r="K1" s="738"/>
      <c r="L1" s="738"/>
      <c r="M1" s="738"/>
      <c r="N1" s="738"/>
      <c r="O1" s="738"/>
      <c r="P1" s="738"/>
      <c r="Q1" s="739" t="s">
        <v>5</v>
      </c>
      <c r="R1" s="739"/>
      <c r="S1" s="739"/>
      <c r="T1" s="739"/>
      <c r="U1" s="739"/>
      <c r="V1" s="739"/>
      <c r="W1" s="739"/>
      <c r="X1" s="739"/>
    </row>
    <row r="2" spans="1:36" ht="14.25" customHeight="1">
      <c r="A2" s="500" t="s">
        <v>897</v>
      </c>
      <c r="C2" s="8"/>
      <c r="D2" s="8"/>
      <c r="E2" s="8"/>
      <c r="F2" s="8"/>
      <c r="G2" s="633" t="s">
        <v>336</v>
      </c>
      <c r="H2" s="8"/>
      <c r="I2" s="512" t="s">
        <v>960</v>
      </c>
      <c r="J2" s="3"/>
      <c r="K2" s="3"/>
      <c r="L2" s="3"/>
      <c r="M2" s="3"/>
      <c r="N2" s="3"/>
      <c r="O2" s="3"/>
      <c r="P2" s="633" t="s">
        <v>961</v>
      </c>
      <c r="Q2" s="512" t="s">
        <v>1031</v>
      </c>
      <c r="R2" s="512"/>
      <c r="S2" s="512"/>
      <c r="T2" s="512"/>
      <c r="U2" s="512"/>
      <c r="V2" s="512"/>
      <c r="X2" s="633" t="s">
        <v>1043</v>
      </c>
    </row>
    <row r="3" spans="1:36" ht="15.75" customHeight="1">
      <c r="A3" s="703" t="s">
        <v>313</v>
      </c>
      <c r="C3" s="8"/>
      <c r="D3" s="8"/>
      <c r="E3" s="8"/>
      <c r="F3" s="8"/>
      <c r="G3" s="633" t="s">
        <v>337</v>
      </c>
      <c r="H3" s="8"/>
      <c r="I3" s="79" t="s">
        <v>962</v>
      </c>
      <c r="P3" s="633" t="s">
        <v>963</v>
      </c>
      <c r="Q3" s="512" t="s">
        <v>1032</v>
      </c>
      <c r="R3" s="512"/>
      <c r="S3" s="512"/>
      <c r="T3" s="512"/>
      <c r="U3" s="512"/>
      <c r="V3" s="512"/>
      <c r="W3" s="3"/>
      <c r="X3" s="633" t="s">
        <v>1044</v>
      </c>
      <c r="Y3" s="3"/>
      <c r="Z3" s="3"/>
      <c r="AJ3" s="3"/>
    </row>
    <row r="4" spans="1:36" ht="14.25" customHeight="1">
      <c r="A4" s="704" t="s">
        <v>281</v>
      </c>
      <c r="B4" s="8"/>
      <c r="C4" s="8"/>
      <c r="D4" s="8"/>
      <c r="E4" s="8"/>
      <c r="F4" s="8"/>
      <c r="G4" s="633" t="s">
        <v>338</v>
      </c>
      <c r="H4" s="8"/>
      <c r="I4" s="512" t="s">
        <v>964</v>
      </c>
      <c r="J4" s="3"/>
      <c r="K4" s="3"/>
      <c r="L4" s="3"/>
      <c r="M4" s="3"/>
      <c r="N4" s="3"/>
      <c r="O4" s="3"/>
      <c r="P4" s="633" t="s">
        <v>339</v>
      </c>
      <c r="Q4" s="512" t="s">
        <v>1033</v>
      </c>
      <c r="R4" s="512"/>
      <c r="S4" s="512"/>
      <c r="T4" s="512"/>
      <c r="U4" s="512"/>
      <c r="V4" s="512"/>
      <c r="W4" s="3"/>
      <c r="X4" s="633" t="s">
        <v>339</v>
      </c>
      <c r="Y4" s="3"/>
      <c r="Z4" s="3"/>
      <c r="AJ4" s="3"/>
    </row>
    <row r="5" spans="1:36" ht="15" customHeight="1">
      <c r="A5" s="704" t="s">
        <v>280</v>
      </c>
      <c r="G5" s="633" t="s">
        <v>339</v>
      </c>
      <c r="I5" s="512" t="s">
        <v>965</v>
      </c>
      <c r="J5" s="3"/>
      <c r="K5" s="3"/>
      <c r="L5" s="3"/>
      <c r="M5" s="3"/>
      <c r="N5" s="3"/>
      <c r="O5" s="3"/>
      <c r="P5" s="633" t="s">
        <v>966</v>
      </c>
      <c r="Q5" s="512" t="s">
        <v>1034</v>
      </c>
      <c r="R5" s="512"/>
      <c r="S5" s="512"/>
      <c r="T5" s="512"/>
      <c r="U5" s="512"/>
      <c r="V5" s="512"/>
      <c r="W5" s="3"/>
      <c r="X5" s="633" t="s">
        <v>1045</v>
      </c>
      <c r="Y5" s="3"/>
      <c r="Z5" s="3"/>
      <c r="AJ5" s="3"/>
    </row>
    <row r="6" spans="1:36">
      <c r="A6" s="705" t="s">
        <v>899</v>
      </c>
      <c r="G6" s="633" t="s">
        <v>340</v>
      </c>
      <c r="I6" s="512" t="s">
        <v>968</v>
      </c>
      <c r="J6" s="3"/>
      <c r="K6" s="3"/>
      <c r="L6" s="3"/>
      <c r="M6" s="3"/>
      <c r="N6" s="3"/>
      <c r="O6" s="3"/>
      <c r="P6" s="633" t="s">
        <v>967</v>
      </c>
      <c r="Q6" s="512" t="s">
        <v>1035</v>
      </c>
      <c r="R6" s="512"/>
      <c r="S6" s="512"/>
      <c r="T6" s="512"/>
      <c r="U6" s="512"/>
      <c r="V6" s="512"/>
      <c r="W6" s="3"/>
      <c r="X6" s="633" t="s">
        <v>1046</v>
      </c>
      <c r="Y6" s="3"/>
      <c r="Z6" s="3"/>
      <c r="AJ6" s="3"/>
    </row>
    <row r="7" spans="1:36">
      <c r="A7" s="705" t="s">
        <v>900</v>
      </c>
      <c r="G7" s="633" t="s">
        <v>341</v>
      </c>
      <c r="I7" s="512" t="s">
        <v>969</v>
      </c>
      <c r="J7" s="3"/>
      <c r="K7" s="3"/>
      <c r="L7" s="3"/>
      <c r="M7" s="3"/>
      <c r="N7" s="3"/>
      <c r="O7" s="3"/>
      <c r="P7" s="633" t="s">
        <v>970</v>
      </c>
      <c r="Q7" s="512" t="s">
        <v>1036</v>
      </c>
      <c r="R7" s="512"/>
      <c r="S7" s="512"/>
      <c r="T7" s="512"/>
      <c r="U7" s="512"/>
      <c r="V7" s="512"/>
      <c r="W7" s="3"/>
      <c r="X7" s="633" t="s">
        <v>1047</v>
      </c>
      <c r="Y7" s="3"/>
      <c r="Z7" s="3"/>
      <c r="AJ7" s="3"/>
    </row>
    <row r="8" spans="1:36">
      <c r="A8" s="706" t="s">
        <v>282</v>
      </c>
      <c r="G8" s="633" t="s">
        <v>342</v>
      </c>
      <c r="I8" s="512" t="s">
        <v>971</v>
      </c>
      <c r="J8" s="3"/>
      <c r="K8" s="3"/>
      <c r="L8" s="3"/>
      <c r="M8" s="3"/>
      <c r="N8" s="3"/>
      <c r="O8" s="3"/>
      <c r="P8" s="633" t="s">
        <v>972</v>
      </c>
      <c r="Q8" s="512" t="s">
        <v>1024</v>
      </c>
      <c r="R8" s="512"/>
      <c r="S8" s="512"/>
      <c r="T8" s="512"/>
      <c r="U8" s="512"/>
      <c r="V8" s="512"/>
      <c r="W8" s="3"/>
      <c r="X8" s="633" t="s">
        <v>1048</v>
      </c>
      <c r="Y8" s="3"/>
      <c r="Z8" s="3"/>
      <c r="AJ8" s="3"/>
    </row>
    <row r="9" spans="1:36">
      <c r="A9" s="706" t="s">
        <v>283</v>
      </c>
      <c r="G9" s="633" t="s">
        <v>343</v>
      </c>
      <c r="I9" s="512" t="s">
        <v>974</v>
      </c>
      <c r="J9" s="3"/>
      <c r="K9" s="3"/>
      <c r="L9" s="3"/>
      <c r="M9" s="3"/>
      <c r="N9" s="3"/>
      <c r="O9" s="3"/>
      <c r="P9" s="633" t="s">
        <v>973</v>
      </c>
      <c r="Q9" s="512" t="s">
        <v>1037</v>
      </c>
      <c r="R9" s="512"/>
      <c r="S9" s="512"/>
      <c r="T9" s="512"/>
      <c r="U9" s="512"/>
      <c r="V9" s="512"/>
      <c r="W9" s="3"/>
      <c r="X9" s="633" t="s">
        <v>1049</v>
      </c>
      <c r="Y9" s="3"/>
      <c r="Z9" s="3"/>
      <c r="AJ9" s="3"/>
    </row>
    <row r="10" spans="1:36">
      <c r="A10" s="706" t="s">
        <v>284</v>
      </c>
      <c r="G10" s="633" t="s">
        <v>344</v>
      </c>
      <c r="I10" s="512" t="s">
        <v>975</v>
      </c>
      <c r="J10" s="3"/>
      <c r="K10" s="3"/>
      <c r="L10" s="3"/>
      <c r="M10" s="3"/>
      <c r="N10" s="3"/>
      <c r="O10" s="3"/>
      <c r="P10" s="633" t="s">
        <v>976</v>
      </c>
      <c r="Q10" s="512" t="s">
        <v>1038</v>
      </c>
      <c r="R10" s="512"/>
      <c r="S10" s="512"/>
      <c r="T10" s="512"/>
      <c r="U10" s="512"/>
      <c r="V10" s="512"/>
      <c r="W10" s="3"/>
      <c r="X10" s="633" t="s">
        <v>1050</v>
      </c>
      <c r="Y10" s="3"/>
      <c r="Z10" s="3"/>
      <c r="AJ10" s="3"/>
    </row>
    <row r="11" spans="1:36">
      <c r="A11" s="706" t="s">
        <v>285</v>
      </c>
      <c r="G11" s="633" t="s">
        <v>345</v>
      </c>
      <c r="I11" s="79" t="s">
        <v>979</v>
      </c>
      <c r="P11" s="633" t="s">
        <v>978</v>
      </c>
      <c r="Q11" s="512" t="s">
        <v>1039</v>
      </c>
      <c r="R11" s="512"/>
      <c r="S11" s="512"/>
      <c r="T11" s="512"/>
      <c r="U11" s="512"/>
      <c r="V11" s="512"/>
      <c r="W11" s="3"/>
      <c r="X11" s="633" t="s">
        <v>1051</v>
      </c>
      <c r="Y11" s="3"/>
      <c r="Z11" s="3"/>
      <c r="AJ11" s="3"/>
    </row>
    <row r="12" spans="1:36">
      <c r="A12" s="707" t="s">
        <v>286</v>
      </c>
      <c r="G12" s="633" t="s">
        <v>346</v>
      </c>
      <c r="I12" s="512" t="s">
        <v>977</v>
      </c>
      <c r="J12" s="3"/>
      <c r="K12" s="3"/>
      <c r="L12" s="3"/>
      <c r="M12" s="3"/>
      <c r="N12" s="3"/>
      <c r="O12" s="3"/>
      <c r="P12" s="633" t="s">
        <v>980</v>
      </c>
      <c r="Q12" s="512" t="s">
        <v>1040</v>
      </c>
      <c r="R12" s="512"/>
      <c r="S12" s="512"/>
      <c r="T12" s="512"/>
      <c r="U12" s="512"/>
      <c r="V12" s="512"/>
      <c r="W12" s="3"/>
      <c r="X12" s="633" t="s">
        <v>1052</v>
      </c>
      <c r="Y12" s="3"/>
      <c r="Z12" s="3"/>
      <c r="AJ12" s="3"/>
    </row>
    <row r="13" spans="1:36">
      <c r="A13" s="708" t="s">
        <v>287</v>
      </c>
      <c r="G13" s="633" t="s">
        <v>347</v>
      </c>
      <c r="I13" s="512" t="s">
        <v>1058</v>
      </c>
      <c r="J13" s="3"/>
      <c r="K13" s="3"/>
      <c r="L13" s="3"/>
      <c r="M13" s="3"/>
      <c r="N13" s="3"/>
      <c r="O13" s="3"/>
      <c r="P13" s="633" t="s">
        <v>981</v>
      </c>
      <c r="Q13" s="512" t="s">
        <v>1041</v>
      </c>
      <c r="W13" s="3"/>
      <c r="X13" s="633" t="s">
        <v>1053</v>
      </c>
      <c r="Y13" s="3"/>
      <c r="Z13" s="3"/>
      <c r="AJ13" s="3"/>
    </row>
    <row r="14" spans="1:36">
      <c r="A14" s="708" t="s">
        <v>314</v>
      </c>
      <c r="G14" s="633" t="s">
        <v>348</v>
      </c>
      <c r="I14" s="512" t="s">
        <v>1059</v>
      </c>
      <c r="J14" s="3"/>
      <c r="K14" s="3"/>
      <c r="L14" s="3"/>
      <c r="M14" s="3"/>
      <c r="N14" s="3"/>
      <c r="O14" s="3"/>
      <c r="P14" s="633" t="s">
        <v>1182</v>
      </c>
      <c r="Q14" s="512" t="s">
        <v>1042</v>
      </c>
      <c r="W14" s="3"/>
      <c r="X14" s="633" t="s">
        <v>1054</v>
      </c>
      <c r="Y14" s="3"/>
      <c r="Z14" s="3"/>
      <c r="AJ14" s="3"/>
    </row>
    <row r="15" spans="1:36">
      <c r="A15" s="708" t="s">
        <v>315</v>
      </c>
      <c r="G15" s="633" t="s">
        <v>349</v>
      </c>
      <c r="I15" s="79" t="s">
        <v>1060</v>
      </c>
      <c r="P15" s="633" t="s">
        <v>982</v>
      </c>
      <c r="W15" s="3"/>
      <c r="X15" s="63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>
      <c r="A16" s="708" t="s">
        <v>316</v>
      </c>
      <c r="G16" s="633" t="s">
        <v>350</v>
      </c>
      <c r="I16" s="512" t="s">
        <v>983</v>
      </c>
      <c r="J16" s="3"/>
      <c r="K16" s="3"/>
      <c r="L16" s="3"/>
      <c r="M16" s="3"/>
      <c r="N16" s="3"/>
      <c r="O16" s="3"/>
      <c r="P16" s="633" t="s">
        <v>350</v>
      </c>
      <c r="W16" s="3"/>
      <c r="X16" s="63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>
      <c r="A17" s="703" t="s">
        <v>288</v>
      </c>
      <c r="G17" s="633" t="s">
        <v>351</v>
      </c>
      <c r="I17" s="512" t="s">
        <v>984</v>
      </c>
      <c r="J17" s="3"/>
      <c r="K17" s="3"/>
      <c r="L17" s="3"/>
      <c r="M17" s="3"/>
      <c r="N17" s="3"/>
      <c r="O17" s="3"/>
      <c r="P17" s="633" t="s">
        <v>985</v>
      </c>
      <c r="Q17" s="3"/>
      <c r="R17" s="3"/>
      <c r="S17" s="3"/>
      <c r="T17" s="3"/>
      <c r="U17" s="3"/>
      <c r="V17" s="3"/>
      <c r="W17" s="3"/>
      <c r="X17" s="63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>
      <c r="A18" s="708" t="s">
        <v>289</v>
      </c>
      <c r="G18" s="633" t="s">
        <v>352</v>
      </c>
      <c r="I18" s="512" t="s">
        <v>986</v>
      </c>
      <c r="J18" s="3"/>
      <c r="K18" s="3"/>
      <c r="L18" s="3"/>
      <c r="M18" s="3"/>
      <c r="N18" s="3"/>
      <c r="O18" s="3"/>
      <c r="P18" s="633" t="s">
        <v>987</v>
      </c>
      <c r="Q18" s="3"/>
      <c r="R18" s="3"/>
      <c r="S18" s="3"/>
      <c r="T18" s="3"/>
      <c r="U18" s="3"/>
      <c r="V18" s="3"/>
      <c r="W18" s="3"/>
      <c r="X18" s="63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>
      <c r="A19" s="708" t="s">
        <v>290</v>
      </c>
      <c r="G19" s="633" t="s">
        <v>1183</v>
      </c>
      <c r="I19" s="512" t="s">
        <v>988</v>
      </c>
      <c r="J19" s="3"/>
      <c r="K19" s="3"/>
      <c r="L19" s="3"/>
      <c r="M19" s="3"/>
      <c r="N19" s="3"/>
      <c r="O19" s="3"/>
      <c r="P19" s="633" t="s">
        <v>1183</v>
      </c>
      <c r="Q19" s="3"/>
      <c r="R19" s="3"/>
      <c r="S19" s="3"/>
      <c r="T19" s="3"/>
      <c r="U19" s="3"/>
      <c r="V19" s="3"/>
      <c r="W19" s="3"/>
      <c r="X19" s="63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>
      <c r="A20" s="708" t="s">
        <v>291</v>
      </c>
      <c r="G20" s="633" t="s">
        <v>353</v>
      </c>
      <c r="I20" s="512" t="s">
        <v>989</v>
      </c>
      <c r="J20" s="3"/>
      <c r="K20" s="3"/>
      <c r="L20" s="3"/>
      <c r="M20" s="3"/>
      <c r="N20" s="3"/>
      <c r="O20" s="3"/>
      <c r="P20" s="633" t="s">
        <v>353</v>
      </c>
      <c r="Q20" s="3"/>
      <c r="R20" s="3"/>
      <c r="S20" s="3"/>
      <c r="T20" s="3"/>
      <c r="U20" s="3"/>
      <c r="V20" s="3"/>
      <c r="W20" s="3"/>
      <c r="X20" s="63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>
      <c r="A21" s="3"/>
      <c r="G21" s="633"/>
      <c r="I21" s="512" t="s">
        <v>990</v>
      </c>
      <c r="J21" s="3"/>
      <c r="K21" s="3"/>
      <c r="L21" s="3"/>
      <c r="M21" s="3"/>
      <c r="N21" s="3"/>
      <c r="O21" s="3"/>
      <c r="P21" s="633" t="s">
        <v>356</v>
      </c>
      <c r="Q21" s="3"/>
      <c r="R21" s="3"/>
      <c r="S21" s="3"/>
      <c r="T21" s="3"/>
      <c r="U21" s="3"/>
      <c r="V21" s="3"/>
      <c r="W21" s="3"/>
      <c r="X21" s="63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ht="15">
      <c r="A22" s="627" t="s">
        <v>1117</v>
      </c>
      <c r="G22" s="633" t="s">
        <v>354</v>
      </c>
      <c r="I22" s="512" t="s">
        <v>991</v>
      </c>
      <c r="J22" s="3"/>
      <c r="K22" s="3"/>
      <c r="L22" s="3"/>
      <c r="M22" s="3"/>
      <c r="N22" s="3"/>
      <c r="O22" s="3"/>
      <c r="P22" s="633" t="s">
        <v>1185</v>
      </c>
      <c r="Q22" s="3"/>
      <c r="R22" s="3"/>
      <c r="S22" s="3"/>
      <c r="T22" s="3"/>
      <c r="U22" s="3"/>
      <c r="V22" s="3"/>
      <c r="W22" s="3"/>
      <c r="X22" s="63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15">
      <c r="A23" s="709" t="s">
        <v>903</v>
      </c>
      <c r="G23" s="633" t="s">
        <v>355</v>
      </c>
      <c r="I23" s="512" t="s">
        <v>4</v>
      </c>
      <c r="J23" s="3"/>
      <c r="K23" s="3"/>
      <c r="L23" s="3"/>
      <c r="M23" s="3"/>
      <c r="N23" s="3"/>
      <c r="O23" s="3"/>
      <c r="P23" s="633" t="s">
        <v>992</v>
      </c>
      <c r="Q23" s="3"/>
      <c r="R23" s="3"/>
      <c r="S23" s="3"/>
      <c r="T23" s="3"/>
      <c r="U23" s="3"/>
      <c r="V23" s="3"/>
      <c r="W23" s="3"/>
      <c r="X23" s="63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>
      <c r="A24" s="707" t="s">
        <v>904</v>
      </c>
      <c r="G24" s="633" t="s">
        <v>356</v>
      </c>
      <c r="I24" s="79" t="s">
        <v>998</v>
      </c>
      <c r="J24" s="3"/>
      <c r="K24" s="3"/>
      <c r="L24" s="3"/>
      <c r="M24" s="3"/>
      <c r="N24" s="3"/>
      <c r="O24" s="3"/>
      <c r="P24" s="633" t="s">
        <v>993</v>
      </c>
      <c r="Q24" s="3"/>
      <c r="R24" s="3"/>
      <c r="S24" s="3"/>
      <c r="T24" s="3"/>
      <c r="U24" s="3"/>
      <c r="V24" s="3"/>
      <c r="W24" s="3"/>
      <c r="X24" s="63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14.25" customHeight="1">
      <c r="A25" s="707" t="s">
        <v>1</v>
      </c>
      <c r="G25" s="633" t="s">
        <v>1185</v>
      </c>
      <c r="I25" s="512" t="s">
        <v>997</v>
      </c>
      <c r="P25" s="633" t="s">
        <v>994</v>
      </c>
      <c r="Q25" s="3"/>
      <c r="R25" s="3"/>
      <c r="S25" s="3"/>
      <c r="T25" s="3"/>
      <c r="U25" s="3"/>
      <c r="V25" s="3"/>
      <c r="W25" s="3"/>
      <c r="X25" s="63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15">
      <c r="A26" s="709" t="s">
        <v>905</v>
      </c>
      <c r="B26" s="8"/>
      <c r="C26" s="8"/>
      <c r="D26" s="8"/>
      <c r="E26" s="8"/>
      <c r="F26" s="8"/>
      <c r="G26" s="633" t="s">
        <v>357</v>
      </c>
      <c r="H26" s="8"/>
      <c r="I26" s="512" t="s">
        <v>999</v>
      </c>
      <c r="J26" s="3"/>
      <c r="K26" s="3"/>
      <c r="L26" s="3"/>
      <c r="M26" s="3"/>
      <c r="N26" s="3"/>
      <c r="O26" s="3"/>
      <c r="P26" s="633" t="s">
        <v>995</v>
      </c>
      <c r="Q26" s="3"/>
      <c r="R26" s="3"/>
      <c r="S26" s="3"/>
      <c r="T26" s="3"/>
      <c r="U26" s="3"/>
      <c r="V26" s="3"/>
      <c r="W26" s="3"/>
      <c r="X26" s="63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>
      <c r="A27" s="3"/>
      <c r="G27" s="633"/>
      <c r="I27" s="512" t="s">
        <v>1000</v>
      </c>
      <c r="J27" s="3"/>
      <c r="K27" s="3"/>
      <c r="L27" s="3"/>
      <c r="M27" s="3"/>
      <c r="N27" s="3"/>
      <c r="O27" s="3"/>
      <c r="P27" s="633" t="s">
        <v>996</v>
      </c>
      <c r="Q27" s="3"/>
      <c r="R27" s="3"/>
      <c r="S27" s="3"/>
      <c r="T27" s="3"/>
      <c r="U27" s="3"/>
      <c r="V27" s="3"/>
      <c r="W27" s="3"/>
      <c r="X27" s="63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ht="15">
      <c r="A28" s="710" t="s">
        <v>906</v>
      </c>
      <c r="G28" s="633" t="s">
        <v>358</v>
      </c>
      <c r="I28" s="512" t="s">
        <v>1004</v>
      </c>
      <c r="J28" s="3"/>
      <c r="K28" s="3"/>
      <c r="L28" s="3"/>
      <c r="M28" s="3"/>
      <c r="N28" s="3"/>
      <c r="O28" s="3"/>
      <c r="P28" s="633" t="s">
        <v>1001</v>
      </c>
      <c r="Q28" s="3"/>
      <c r="R28" s="3"/>
      <c r="S28" s="3"/>
      <c r="T28" s="3"/>
      <c r="U28" s="3"/>
      <c r="V28" s="3"/>
      <c r="W28" s="3"/>
      <c r="X28" s="63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>
      <c r="A29" s="707" t="s">
        <v>292</v>
      </c>
      <c r="G29" s="633" t="s">
        <v>359</v>
      </c>
      <c r="I29" s="79" t="s">
        <v>1002</v>
      </c>
      <c r="J29" s="382"/>
      <c r="K29" s="382"/>
      <c r="L29" s="382"/>
      <c r="M29" s="382"/>
      <c r="N29" s="382"/>
      <c r="O29" s="382"/>
      <c r="P29" s="633" t="s">
        <v>1003</v>
      </c>
      <c r="Q29" s="3"/>
      <c r="R29" s="3"/>
      <c r="S29" s="3"/>
      <c r="T29" s="3"/>
      <c r="U29" s="3"/>
      <c r="V29" s="3"/>
      <c r="W29" s="3"/>
      <c r="X29" s="63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>
      <c r="A30" s="706" t="s">
        <v>293</v>
      </c>
      <c r="G30" s="633" t="s">
        <v>360</v>
      </c>
      <c r="I30" s="79" t="s">
        <v>1006</v>
      </c>
      <c r="J30" s="382"/>
      <c r="K30" s="382"/>
      <c r="L30" s="382"/>
      <c r="M30" s="382"/>
      <c r="N30" s="382"/>
      <c r="O30" s="382"/>
      <c r="P30" s="633" t="s">
        <v>1005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>
      <c r="A31" s="706" t="s">
        <v>294</v>
      </c>
      <c r="G31" s="633" t="s">
        <v>361</v>
      </c>
      <c r="I31" s="79" t="s">
        <v>1007</v>
      </c>
      <c r="O31" s="3"/>
      <c r="P31" s="633" t="s">
        <v>1008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>
      <c r="A32" s="706" t="s">
        <v>295</v>
      </c>
      <c r="G32" s="633" t="s">
        <v>362</v>
      </c>
      <c r="I32" s="79" t="s">
        <v>1009</v>
      </c>
      <c r="O32" s="3"/>
      <c r="P32" s="633" t="s">
        <v>1010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>
      <c r="A33" s="706" t="s">
        <v>296</v>
      </c>
      <c r="G33" s="633" t="s">
        <v>364</v>
      </c>
      <c r="I33" s="79" t="s">
        <v>1011</v>
      </c>
      <c r="O33" s="3"/>
      <c r="P33" s="633" t="s">
        <v>1012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>
      <c r="A34" s="706" t="s">
        <v>297</v>
      </c>
      <c r="G34" s="633" t="s">
        <v>363</v>
      </c>
      <c r="I34" s="79" t="s">
        <v>1017</v>
      </c>
      <c r="O34" s="3"/>
      <c r="P34" s="633" t="s">
        <v>1013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707" t="s">
        <v>298</v>
      </c>
      <c r="G35" s="633" t="s">
        <v>365</v>
      </c>
      <c r="I35" s="79" t="s">
        <v>1016</v>
      </c>
      <c r="O35" s="3"/>
      <c r="P35" s="633" t="s">
        <v>1014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>
      <c r="A36" s="706" t="s">
        <v>299</v>
      </c>
      <c r="G36" s="633" t="s">
        <v>366</v>
      </c>
      <c r="I36" s="79" t="s">
        <v>1015</v>
      </c>
      <c r="P36" s="633" t="s">
        <v>1018</v>
      </c>
    </row>
    <row r="37" spans="1:36">
      <c r="A37" s="706" t="s">
        <v>300</v>
      </c>
      <c r="G37" s="633" t="s">
        <v>367</v>
      </c>
      <c r="I37" s="512" t="s">
        <v>1019</v>
      </c>
      <c r="J37" s="3"/>
      <c r="K37" s="3"/>
      <c r="L37" s="3"/>
      <c r="M37" s="3"/>
      <c r="N37" s="3"/>
      <c r="P37" s="633" t="s">
        <v>1419</v>
      </c>
    </row>
    <row r="38" spans="1:36">
      <c r="A38" s="706" t="s">
        <v>302</v>
      </c>
      <c r="G38" s="633" t="s">
        <v>368</v>
      </c>
      <c r="I38" s="512" t="s">
        <v>1020</v>
      </c>
      <c r="J38" s="3"/>
      <c r="K38" s="3"/>
      <c r="L38" s="3"/>
      <c r="M38" s="3"/>
      <c r="N38" s="3"/>
      <c r="P38" s="633"/>
    </row>
    <row r="39" spans="1:36">
      <c r="A39" s="706" t="s">
        <v>303</v>
      </c>
      <c r="G39" s="633" t="s">
        <v>369</v>
      </c>
      <c r="I39" s="512" t="s">
        <v>1021</v>
      </c>
      <c r="J39" s="3"/>
      <c r="K39" s="3"/>
      <c r="L39" s="3"/>
      <c r="M39" s="3"/>
      <c r="N39" s="3"/>
      <c r="P39" s="633" t="s">
        <v>1022</v>
      </c>
    </row>
    <row r="40" spans="1:36">
      <c r="A40" s="706" t="s">
        <v>304</v>
      </c>
      <c r="G40" s="633" t="s">
        <v>1419</v>
      </c>
      <c r="I40" s="512"/>
      <c r="J40" s="3"/>
      <c r="K40" s="3"/>
      <c r="L40" s="3"/>
      <c r="M40" s="3"/>
      <c r="N40" s="3"/>
    </row>
    <row r="41" spans="1:36">
      <c r="A41" s="706" t="s">
        <v>305</v>
      </c>
      <c r="G41" s="633" t="s">
        <v>370</v>
      </c>
      <c r="I41" s="512"/>
      <c r="J41" s="3"/>
      <c r="K41" s="3"/>
      <c r="L41" s="3"/>
      <c r="M41" s="3"/>
      <c r="N41" s="3"/>
    </row>
    <row r="42" spans="1:36">
      <c r="A42" s="706" t="s">
        <v>317</v>
      </c>
      <c r="G42" s="633" t="s">
        <v>371</v>
      </c>
    </row>
    <row r="43" spans="1:36">
      <c r="A43" s="707" t="s">
        <v>307</v>
      </c>
    </row>
    <row r="44" spans="1:36">
      <c r="A44" s="706" t="s">
        <v>308</v>
      </c>
    </row>
    <row r="45" spans="1:36">
      <c r="A45" s="706" t="s">
        <v>309</v>
      </c>
    </row>
    <row r="46" spans="1:36">
      <c r="A46" s="706" t="s">
        <v>310</v>
      </c>
    </row>
    <row r="47" spans="1:36">
      <c r="A47" s="706" t="s">
        <v>311</v>
      </c>
    </row>
    <row r="48" spans="1:36">
      <c r="A48" s="706" t="s">
        <v>312</v>
      </c>
    </row>
  </sheetData>
  <mergeCells count="3">
    <mergeCell ref="A1:H1"/>
    <mergeCell ref="I1:P1"/>
    <mergeCell ref="Q1:X1"/>
  </mergeCells>
  <phoneticPr fontId="0" type="noConversion"/>
  <hyperlinks>
    <hyperlink ref="A1" location="Gestantes!A1" display="Hoja 1."/>
    <hyperlink ref="A14" location="Gestantes!A496" display="B.2 Atención del Parto"/>
    <hyperlink ref="A12" location="Gestantes!A486" display="B. Características de los nacimientos "/>
    <hyperlink ref="A16" location="Gestantes!A508" display="B.3 Control prenatal"/>
    <hyperlink ref="A18" location="Gestantes!A578" display="C.1 Semanas de gestación al nacer"/>
    <hyperlink ref="A9" location="Gestantes!A413" display="A.4 Escolaridad de la madre"/>
    <hyperlink ref="A2" location="Gestantes!A36" display="NACIMIENTOS"/>
    <hyperlink ref="A8" location="Gestantes!A394" display="A.3 Estado Conyugal de la madre"/>
    <hyperlink ref="A10" location="Gestantes!A440" display="A.5 Pertenencia Etnica de la madre"/>
    <hyperlink ref="A3" location="Gestantes!A37" display="A. Características demográficas de las madres al momento del parto"/>
    <hyperlink ref="A4" location="Gestantes!A38" display="A.1 Lugar de residencia de la madre"/>
    <hyperlink ref="A5" location="Gestantes!A121" display="A.2 Edad de la Madre"/>
    <hyperlink ref="A6" location="Gestantes!A210" display="Madre adolecente (10 a 14 años)"/>
    <hyperlink ref="A7" location="Gestantes!A302" display="Madre adolecente (15 a 19 años)"/>
    <hyperlink ref="A11" location="Gestantes!A462" display="A.6 Aseguramiento"/>
    <hyperlink ref="A13" location="Gestantes!A487" display="B.1 Sitio del Parto"/>
    <hyperlink ref="A17" location="Gestantes!A577" display="C. Características de los nacidos"/>
    <hyperlink ref="A19" location="Gestantes!A591" display="C.2 Peso al nacer"/>
    <hyperlink ref="A20" location="Gestantes!A603" display="C.3 Talla al nacer"/>
    <hyperlink ref="A22" location="Gestantes!A621" display="MORBILIDAD INTERVENIBLE"/>
    <hyperlink ref="A23" location="Gestantes!A622" display="A. Morbilidad por atenciones - RIPS"/>
    <hyperlink ref="A24" location="Gestantes!A623" display="A.1 Atención del parto (puerperio)"/>
    <hyperlink ref="A25" location="Gestantes!A726" display="A.2 Detección de la alteración del embarazo"/>
    <hyperlink ref="A26" location="Gestantes!A850" display="B. Atención en salud en los servicios de atención pre-hospitalaria"/>
    <hyperlink ref="A28" location="Gestantes!A887" display="MORTALIDAD EVITABLE - MORTALIDAD MATERNA"/>
    <hyperlink ref="A29" location="Gestantes!A888" display="A. Características demográficas de las madres al momento de la muerte"/>
    <hyperlink ref="A43" location="Gestantes!A888" display="A. Características demográficas de las madres al momento de la muerte"/>
    <hyperlink ref="A35" location="Gestantes!A888" display="A. Características demográficas de las madres al momento de la muerte"/>
  </hyperlinks>
  <pageMargins left="0.25" right="0.25" top="0.75" bottom="0.75" header="0.3" footer="0.3"/>
  <pageSetup orientation="portrait" r:id="rId1"/>
  <headerFooter>
    <oddHeader xml:space="preserve">&amp;C&amp;"Bodoni MT Black,Negrita"&amp;14&amp;KFF3300ANÁLISIS DESCRIPTIVO
</oddHeader>
    <oddFooter>&amp;C&amp;"Arial,Negrita"&amp;12
Secretaría Distrital de Salud
&amp;"Arial,Normal"&amp;11Dirección de Salud Pública
Análisis y Políticas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I1457"/>
  <sheetViews>
    <sheetView tabSelected="1" view="pageLayout" topLeftCell="A199" zoomScaleNormal="100" workbookViewId="0">
      <selection activeCell="A199" sqref="A199:R231"/>
    </sheetView>
  </sheetViews>
  <sheetFormatPr baseColWidth="10" defaultRowHeight="14.25"/>
  <cols>
    <col min="1" max="1" width="26.7109375" style="3" customWidth="1"/>
    <col min="2" max="22" width="6.7109375" style="3" customWidth="1"/>
    <col min="23" max="23" width="20.7109375" style="3" customWidth="1"/>
    <col min="24" max="24" width="17.42578125" style="3" customWidth="1"/>
    <col min="25" max="26" width="15.85546875" style="3" customWidth="1"/>
    <col min="27" max="42" width="7.5703125" style="3" customWidth="1"/>
    <col min="43" max="16384" width="11.42578125" style="3"/>
  </cols>
  <sheetData>
    <row r="1" spans="1:10" ht="15.75">
      <c r="A1" s="627" t="s">
        <v>897</v>
      </c>
      <c r="B1" s="10"/>
      <c r="C1" s="10"/>
      <c r="D1" s="10"/>
      <c r="E1" s="10"/>
      <c r="F1" s="10"/>
      <c r="G1" s="11"/>
      <c r="J1" s="633" t="s">
        <v>336</v>
      </c>
    </row>
    <row r="2" spans="1:10" ht="15.75">
      <c r="A2" s="703" t="s">
        <v>313</v>
      </c>
      <c r="B2" s="10"/>
      <c r="C2" s="10"/>
      <c r="D2" s="10"/>
      <c r="E2" s="10"/>
      <c r="F2" s="12"/>
      <c r="G2" s="11"/>
      <c r="J2" s="633" t="s">
        <v>337</v>
      </c>
    </row>
    <row r="3" spans="1:10" ht="15">
      <c r="A3" s="704" t="s">
        <v>281</v>
      </c>
      <c r="B3" s="5"/>
      <c r="C3" s="5"/>
      <c r="D3" s="5"/>
      <c r="E3" s="5"/>
      <c r="F3" s="5"/>
      <c r="G3" s="13"/>
      <c r="J3" s="633" t="s">
        <v>338</v>
      </c>
    </row>
    <row r="4" spans="1:10">
      <c r="A4" s="704" t="s">
        <v>280</v>
      </c>
      <c r="B4" s="14"/>
      <c r="C4" s="15"/>
      <c r="D4" s="15"/>
      <c r="E4" s="15"/>
      <c r="F4" s="15"/>
      <c r="G4" s="15"/>
      <c r="J4" s="633" t="s">
        <v>339</v>
      </c>
    </row>
    <row r="5" spans="1:10">
      <c r="A5" s="705" t="s">
        <v>899</v>
      </c>
      <c r="B5" s="14"/>
      <c r="C5" s="14"/>
      <c r="D5" s="14"/>
      <c r="E5" s="14"/>
      <c r="F5" s="14"/>
      <c r="G5" s="14"/>
      <c r="J5" s="633" t="s">
        <v>340</v>
      </c>
    </row>
    <row r="6" spans="1:10" ht="15.75">
      <c r="A6" s="705" t="s">
        <v>900</v>
      </c>
      <c r="B6" s="16"/>
      <c r="C6" s="16"/>
      <c r="D6" s="16"/>
      <c r="E6" s="16"/>
      <c r="F6" s="16"/>
      <c r="G6" s="14"/>
      <c r="J6" s="633" t="s">
        <v>341</v>
      </c>
    </row>
    <row r="7" spans="1:10" ht="15.75">
      <c r="A7" s="706" t="s">
        <v>282</v>
      </c>
      <c r="B7" s="17"/>
      <c r="C7" s="17"/>
      <c r="D7" s="17"/>
      <c r="E7" s="18"/>
      <c r="F7" s="18"/>
      <c r="G7" s="14"/>
      <c r="J7" s="633" t="s">
        <v>342</v>
      </c>
    </row>
    <row r="8" spans="1:10" ht="15.75">
      <c r="A8" s="706" t="s">
        <v>283</v>
      </c>
      <c r="B8" s="17"/>
      <c r="C8" s="17"/>
      <c r="D8" s="17"/>
      <c r="E8" s="18"/>
      <c r="F8" s="18"/>
      <c r="G8" s="14"/>
      <c r="J8" s="633" t="s">
        <v>343</v>
      </c>
    </row>
    <row r="9" spans="1:10">
      <c r="A9" s="706" t="s">
        <v>284</v>
      </c>
      <c r="B9" s="14"/>
      <c r="C9" s="14"/>
      <c r="D9" s="14"/>
      <c r="E9" s="14"/>
      <c r="F9" s="14"/>
      <c r="G9" s="14"/>
      <c r="J9" s="633" t="s">
        <v>344</v>
      </c>
    </row>
    <row r="10" spans="1:10">
      <c r="A10" s="706" t="s">
        <v>285</v>
      </c>
      <c r="B10" s="14"/>
      <c r="C10" s="14"/>
      <c r="D10" s="14"/>
      <c r="E10" s="14"/>
      <c r="F10" s="14"/>
      <c r="G10" s="14"/>
      <c r="J10" s="633" t="s">
        <v>345</v>
      </c>
    </row>
    <row r="11" spans="1:10" ht="15.75">
      <c r="A11" s="707" t="s">
        <v>286</v>
      </c>
      <c r="C11" s="19"/>
      <c r="D11" s="19"/>
      <c r="E11" s="19"/>
      <c r="F11" s="19"/>
      <c r="G11" s="19"/>
      <c r="J11" s="633" t="s">
        <v>346</v>
      </c>
    </row>
    <row r="12" spans="1:10">
      <c r="A12" s="708" t="s">
        <v>287</v>
      </c>
      <c r="C12" s="21"/>
      <c r="D12" s="21"/>
      <c r="E12" s="13"/>
      <c r="F12" s="13"/>
      <c r="G12" s="13"/>
      <c r="J12" s="633" t="s">
        <v>347</v>
      </c>
    </row>
    <row r="13" spans="1:10">
      <c r="A13" s="708" t="s">
        <v>314</v>
      </c>
      <c r="C13" s="20"/>
      <c r="D13" s="20"/>
      <c r="E13" s="22"/>
      <c r="F13" s="22"/>
      <c r="G13" s="22"/>
      <c r="J13" s="633" t="s">
        <v>348</v>
      </c>
    </row>
    <row r="14" spans="1:10">
      <c r="A14" s="708" t="s">
        <v>315</v>
      </c>
      <c r="C14" s="20"/>
      <c r="D14" s="20"/>
      <c r="E14" s="22"/>
      <c r="F14" s="22"/>
      <c r="G14" s="22"/>
      <c r="J14" s="633" t="s">
        <v>349</v>
      </c>
    </row>
    <row r="15" spans="1:10">
      <c r="A15" s="708" t="s">
        <v>316</v>
      </c>
      <c r="C15" s="20"/>
      <c r="D15" s="20"/>
      <c r="E15" s="23"/>
      <c r="F15" s="23"/>
      <c r="G15" s="23"/>
      <c r="J15" s="633" t="s">
        <v>350</v>
      </c>
    </row>
    <row r="16" spans="1:10" ht="15.75">
      <c r="A16" s="703" t="s">
        <v>288</v>
      </c>
      <c r="B16" s="19"/>
      <c r="C16" s="20"/>
      <c r="D16" s="20"/>
      <c r="E16" s="24"/>
      <c r="F16" s="24"/>
      <c r="G16" s="13"/>
      <c r="J16" s="633" t="s">
        <v>351</v>
      </c>
    </row>
    <row r="17" spans="1:10">
      <c r="A17" s="708" t="s">
        <v>289</v>
      </c>
      <c r="B17" s="21"/>
      <c r="C17" s="20"/>
      <c r="D17" s="20"/>
      <c r="E17" s="17"/>
      <c r="F17" s="17"/>
      <c r="G17" s="13"/>
      <c r="J17" s="633" t="s">
        <v>352</v>
      </c>
    </row>
    <row r="18" spans="1:10">
      <c r="A18" s="708" t="s">
        <v>290</v>
      </c>
      <c r="B18" s="20"/>
      <c r="C18" s="8"/>
      <c r="D18" s="8"/>
      <c r="E18" s="8"/>
      <c r="F18" s="8"/>
      <c r="G18" s="8"/>
      <c r="J18" s="633" t="s">
        <v>1183</v>
      </c>
    </row>
    <row r="19" spans="1:10">
      <c r="A19" s="708" t="s">
        <v>291</v>
      </c>
      <c r="B19" s="20"/>
      <c r="C19" s="137"/>
      <c r="D19" s="8"/>
      <c r="E19" s="8"/>
      <c r="F19" s="8"/>
      <c r="G19" s="8"/>
      <c r="J19" s="633" t="s">
        <v>353</v>
      </c>
    </row>
    <row r="20" spans="1:10">
      <c r="B20" s="20"/>
      <c r="C20" s="8"/>
      <c r="D20" s="8"/>
      <c r="E20" s="8"/>
      <c r="F20" s="8"/>
      <c r="G20" s="8"/>
      <c r="J20" s="633"/>
    </row>
    <row r="21" spans="1:10" ht="15">
      <c r="A21" s="627" t="s">
        <v>1117</v>
      </c>
      <c r="B21" s="20"/>
      <c r="C21" s="8"/>
      <c r="D21" s="8"/>
      <c r="E21" s="8"/>
      <c r="F21" s="8"/>
      <c r="G21" s="8"/>
      <c r="J21" s="633" t="s">
        <v>354</v>
      </c>
    </row>
    <row r="22" spans="1:10" ht="15">
      <c r="A22" s="709" t="s">
        <v>903</v>
      </c>
      <c r="B22" s="8"/>
      <c r="C22" s="8"/>
      <c r="D22" s="8"/>
      <c r="E22" s="8"/>
      <c r="F22" s="8"/>
      <c r="G22" s="8"/>
      <c r="J22" s="633" t="s">
        <v>355</v>
      </c>
    </row>
    <row r="23" spans="1:10">
      <c r="A23" s="707" t="s">
        <v>904</v>
      </c>
      <c r="B23" s="8"/>
      <c r="J23" s="633" t="s">
        <v>356</v>
      </c>
    </row>
    <row r="24" spans="1:10">
      <c r="A24" s="707" t="s">
        <v>1</v>
      </c>
      <c r="B24" s="8"/>
      <c r="J24" s="633" t="s">
        <v>1185</v>
      </c>
    </row>
    <row r="25" spans="1:10" ht="15">
      <c r="A25" s="709" t="s">
        <v>905</v>
      </c>
      <c r="B25" s="8"/>
      <c r="J25" s="633" t="s">
        <v>357</v>
      </c>
    </row>
    <row r="26" spans="1:10">
      <c r="B26" s="8"/>
      <c r="J26" s="633"/>
    </row>
    <row r="27" spans="1:10" ht="15">
      <c r="A27" s="710" t="s">
        <v>906</v>
      </c>
      <c r="B27" s="8"/>
      <c r="J27" s="633" t="s">
        <v>358</v>
      </c>
    </row>
    <row r="28" spans="1:10">
      <c r="A28" s="707" t="s">
        <v>292</v>
      </c>
      <c r="B28" s="8"/>
      <c r="J28" s="633" t="s">
        <v>359</v>
      </c>
    </row>
    <row r="29" spans="1:10">
      <c r="A29" s="706" t="s">
        <v>293</v>
      </c>
      <c r="B29" s="8"/>
      <c r="J29" s="633" t="s">
        <v>360</v>
      </c>
    </row>
    <row r="30" spans="1:10">
      <c r="A30" s="706" t="s">
        <v>294</v>
      </c>
      <c r="B30" s="8"/>
      <c r="J30" s="633" t="s">
        <v>361</v>
      </c>
    </row>
    <row r="31" spans="1:10">
      <c r="A31" s="706" t="s">
        <v>295</v>
      </c>
      <c r="B31" s="8"/>
      <c r="J31" s="633" t="s">
        <v>362</v>
      </c>
    </row>
    <row r="32" spans="1:10">
      <c r="A32" s="706" t="s">
        <v>296</v>
      </c>
      <c r="B32" s="8"/>
      <c r="J32" s="633" t="s">
        <v>364</v>
      </c>
    </row>
    <row r="33" spans="1:10">
      <c r="A33" s="706" t="s">
        <v>297</v>
      </c>
      <c r="B33" s="8"/>
      <c r="J33" s="633" t="s">
        <v>363</v>
      </c>
    </row>
    <row r="34" spans="1:10">
      <c r="A34" s="707"/>
      <c r="B34" s="8"/>
      <c r="J34" s="633"/>
    </row>
    <row r="35" spans="1:10">
      <c r="A35" s="707"/>
      <c r="B35" s="8"/>
      <c r="J35" s="633"/>
    </row>
    <row r="36" spans="1:10">
      <c r="A36" s="707" t="s">
        <v>298</v>
      </c>
      <c r="B36" s="8"/>
      <c r="J36" s="633" t="s">
        <v>365</v>
      </c>
    </row>
    <row r="37" spans="1:10">
      <c r="A37" s="706" t="s">
        <v>299</v>
      </c>
      <c r="B37" s="8"/>
      <c r="J37" s="633" t="s">
        <v>366</v>
      </c>
    </row>
    <row r="38" spans="1:10">
      <c r="A38" s="706" t="s">
        <v>300</v>
      </c>
      <c r="B38" s="8"/>
      <c r="J38" s="633" t="s">
        <v>367</v>
      </c>
    </row>
    <row r="39" spans="1:10">
      <c r="A39" s="706" t="s">
        <v>302</v>
      </c>
      <c r="B39" s="8"/>
      <c r="J39" s="633" t="s">
        <v>368</v>
      </c>
    </row>
    <row r="40" spans="1:10">
      <c r="A40" s="706" t="s">
        <v>303</v>
      </c>
      <c r="B40" s="8"/>
      <c r="J40" s="633" t="s">
        <v>369</v>
      </c>
    </row>
    <row r="41" spans="1:10">
      <c r="A41" s="706" t="s">
        <v>304</v>
      </c>
      <c r="B41" s="8"/>
      <c r="J41" s="633" t="s">
        <v>1419</v>
      </c>
    </row>
    <row r="42" spans="1:10">
      <c r="A42" s="706" t="s">
        <v>305</v>
      </c>
      <c r="B42" s="8"/>
      <c r="J42" s="633" t="s">
        <v>370</v>
      </c>
    </row>
    <row r="43" spans="1:10">
      <c r="A43" s="706" t="s">
        <v>317</v>
      </c>
      <c r="B43" s="8"/>
      <c r="J43" s="633" t="s">
        <v>371</v>
      </c>
    </row>
    <row r="44" spans="1:10">
      <c r="A44" s="707" t="s">
        <v>307</v>
      </c>
      <c r="B44" s="8"/>
      <c r="J44" s="633"/>
    </row>
    <row r="45" spans="1:10">
      <c r="A45" s="706" t="s">
        <v>308</v>
      </c>
      <c r="B45" s="8"/>
      <c r="J45" s="633"/>
    </row>
    <row r="46" spans="1:10">
      <c r="A46" s="706" t="s">
        <v>309</v>
      </c>
      <c r="B46" s="8"/>
      <c r="J46" s="633"/>
    </row>
    <row r="47" spans="1:10">
      <c r="A47" s="706" t="s">
        <v>310</v>
      </c>
      <c r="B47" s="8"/>
      <c r="J47" s="633"/>
    </row>
    <row r="48" spans="1:10">
      <c r="A48" s="706" t="s">
        <v>311</v>
      </c>
      <c r="B48" s="8"/>
      <c r="J48" s="633"/>
    </row>
    <row r="49" spans="1:10">
      <c r="A49" s="706" t="s">
        <v>312</v>
      </c>
      <c r="B49" s="8"/>
      <c r="J49" s="633"/>
    </row>
    <row r="50" spans="1:10">
      <c r="A50" s="140"/>
      <c r="B50" s="8"/>
      <c r="J50" s="633"/>
    </row>
    <row r="51" spans="1:10">
      <c r="A51" s="140"/>
      <c r="B51" s="8"/>
      <c r="J51" s="633"/>
    </row>
    <row r="52" spans="1:10">
      <c r="A52" s="140"/>
      <c r="B52" s="8"/>
      <c r="J52" s="633"/>
    </row>
    <row r="53" spans="1:10">
      <c r="A53" s="140"/>
      <c r="B53" s="8"/>
      <c r="J53" s="633"/>
    </row>
    <row r="54" spans="1:10">
      <c r="A54" s="140"/>
      <c r="B54" s="8"/>
      <c r="J54" s="633"/>
    </row>
    <row r="55" spans="1:10">
      <c r="A55" s="140"/>
      <c r="B55" s="8"/>
      <c r="J55" s="633"/>
    </row>
    <row r="56" spans="1:10">
      <c r="A56" s="140"/>
      <c r="B56" s="8"/>
      <c r="J56" s="633"/>
    </row>
    <row r="57" spans="1:10">
      <c r="A57" s="140"/>
      <c r="B57" s="8"/>
      <c r="J57" s="633"/>
    </row>
    <row r="58" spans="1:10">
      <c r="A58" s="140"/>
      <c r="B58" s="8"/>
      <c r="J58" s="633"/>
    </row>
    <row r="59" spans="1:10">
      <c r="A59" s="140"/>
      <c r="B59" s="8"/>
      <c r="J59" s="633"/>
    </row>
    <row r="60" spans="1:10">
      <c r="A60" s="140"/>
      <c r="B60" s="8"/>
      <c r="J60" s="633"/>
    </row>
    <row r="61" spans="1:10">
      <c r="A61" s="140"/>
      <c r="B61" s="8"/>
      <c r="J61" s="633"/>
    </row>
    <row r="62" spans="1:10">
      <c r="A62" s="140"/>
      <c r="B62" s="8"/>
      <c r="J62" s="633"/>
    </row>
    <row r="63" spans="1:10">
      <c r="A63" s="140"/>
      <c r="B63" s="8"/>
      <c r="J63" s="633"/>
    </row>
    <row r="64" spans="1:10">
      <c r="A64" s="140"/>
      <c r="B64" s="8"/>
      <c r="J64" s="633"/>
    </row>
    <row r="65" spans="1:27">
      <c r="A65" s="140"/>
      <c r="B65" s="8"/>
      <c r="J65" s="633"/>
    </row>
    <row r="66" spans="1:27">
      <c r="A66" s="140"/>
      <c r="B66" s="8"/>
      <c r="J66" s="633"/>
    </row>
    <row r="67" spans="1:27">
      <c r="A67" s="140"/>
      <c r="B67" s="8"/>
      <c r="J67" s="633"/>
    </row>
    <row r="68" spans="1:27">
      <c r="A68" s="140"/>
      <c r="B68" s="8"/>
      <c r="J68" s="633"/>
    </row>
    <row r="69" spans="1:27">
      <c r="A69" s="140"/>
      <c r="B69" s="8"/>
      <c r="J69" s="633"/>
    </row>
    <row r="70" spans="1:27">
      <c r="A70" s="140"/>
      <c r="B70" s="8"/>
      <c r="J70" s="633"/>
    </row>
    <row r="71" spans="1:27">
      <c r="A71" s="140"/>
      <c r="B71" s="8"/>
      <c r="J71" s="633"/>
    </row>
    <row r="72" spans="1:27" ht="18" customHeight="1">
      <c r="A72" s="500" t="s">
        <v>897</v>
      </c>
      <c r="B72" s="10"/>
      <c r="C72" s="10"/>
      <c r="D72" s="10"/>
      <c r="E72" s="10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27" ht="15.75">
      <c r="A73" s="136" t="s">
        <v>279</v>
      </c>
      <c r="B73" s="10"/>
      <c r="C73" s="10"/>
      <c r="D73" s="10"/>
      <c r="E73" s="10"/>
      <c r="F73" s="12"/>
      <c r="G73" s="11"/>
    </row>
    <row r="74" spans="1:27" ht="15">
      <c r="A74" s="134" t="s">
        <v>898</v>
      </c>
      <c r="B74" s="5"/>
      <c r="C74" s="5"/>
      <c r="D74" s="5"/>
      <c r="E74" s="5"/>
      <c r="F74" s="5"/>
      <c r="G74" s="13"/>
    </row>
    <row r="75" spans="1:27" ht="15" customHeight="1">
      <c r="A75" s="671" t="s">
        <v>372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V75" s="401"/>
      <c r="W75" s="671" t="s">
        <v>265</v>
      </c>
      <c r="AA75" s="671" t="s">
        <v>266</v>
      </c>
    </row>
    <row r="76" spans="1:27" ht="16.5" customHeight="1">
      <c r="A76" s="454" t="s">
        <v>490</v>
      </c>
      <c r="B76" s="454">
        <v>1999</v>
      </c>
      <c r="C76" s="454">
        <v>2000</v>
      </c>
      <c r="D76" s="454">
        <v>2001</v>
      </c>
      <c r="E76" s="454">
        <v>2002</v>
      </c>
      <c r="F76" s="454">
        <v>2003</v>
      </c>
      <c r="G76" s="454">
        <v>2004</v>
      </c>
      <c r="H76" s="454">
        <v>2005</v>
      </c>
      <c r="I76" s="454">
        <v>2006</v>
      </c>
      <c r="J76" s="454">
        <v>2007</v>
      </c>
      <c r="K76" s="454">
        <v>2008</v>
      </c>
      <c r="L76" s="454">
        <v>2009</v>
      </c>
      <c r="M76" s="454">
        <v>2010</v>
      </c>
      <c r="N76" s="454">
        <v>2011</v>
      </c>
      <c r="O76" s="454">
        <v>2012</v>
      </c>
      <c r="P76" s="454">
        <v>2013</v>
      </c>
      <c r="Q76" s="684" t="s">
        <v>106</v>
      </c>
      <c r="W76" s="71"/>
      <c r="X76" s="390" t="s">
        <v>269</v>
      </c>
      <c r="Y76" s="44" t="s">
        <v>494</v>
      </c>
      <c r="Z76" s="44" t="s">
        <v>274</v>
      </c>
    </row>
    <row r="77" spans="1:27" ht="11.25" customHeight="1">
      <c r="A77" s="532" t="s">
        <v>486</v>
      </c>
      <c r="B77" s="61">
        <v>6978</v>
      </c>
      <c r="C77" s="57">
        <v>6626</v>
      </c>
      <c r="D77" s="57">
        <v>6265</v>
      </c>
      <c r="E77" s="57">
        <v>6005</v>
      </c>
      <c r="F77" s="57">
        <v>5773</v>
      </c>
      <c r="G77" s="57">
        <v>5577</v>
      </c>
      <c r="H77" s="57">
        <v>5619</v>
      </c>
      <c r="I77" s="57">
        <v>5629</v>
      </c>
      <c r="J77" s="57">
        <v>5949</v>
      </c>
      <c r="K77" s="57">
        <v>6433</v>
      </c>
      <c r="L77" s="57">
        <v>6449</v>
      </c>
      <c r="M77" s="57">
        <v>6339</v>
      </c>
      <c r="N77" s="57">
        <v>5885</v>
      </c>
      <c r="O77" s="57">
        <v>6133</v>
      </c>
      <c r="P77" s="57">
        <v>5898</v>
      </c>
      <c r="Q77" s="685">
        <f>AVERAGE(B77:P77)</f>
        <v>6103.8666666666668</v>
      </c>
      <c r="W77" s="465" t="s">
        <v>433</v>
      </c>
      <c r="X77" s="391">
        <v>15180</v>
      </c>
      <c r="Y77" s="392">
        <f t="shared" ref="Y77:Y98" si="0">X77/$X$98*100</f>
        <v>14.845385021612847</v>
      </c>
      <c r="Z77" s="422">
        <v>14632.466666666667</v>
      </c>
    </row>
    <row r="78" spans="1:27" ht="11.25" customHeight="1">
      <c r="A78" s="532" t="s">
        <v>437</v>
      </c>
      <c r="B78" s="62">
        <v>2055</v>
      </c>
      <c r="C78" s="59">
        <v>1966</v>
      </c>
      <c r="D78" s="59">
        <v>2040</v>
      </c>
      <c r="E78" s="59">
        <v>2034</v>
      </c>
      <c r="F78" s="59">
        <v>2017</v>
      </c>
      <c r="G78" s="59">
        <v>1734</v>
      </c>
      <c r="H78" s="59">
        <v>1768</v>
      </c>
      <c r="I78" s="59">
        <v>1776</v>
      </c>
      <c r="J78" s="59">
        <v>1808</v>
      </c>
      <c r="K78" s="59">
        <v>1756</v>
      </c>
      <c r="L78" s="59">
        <v>1873</v>
      </c>
      <c r="M78" s="59">
        <v>2135</v>
      </c>
      <c r="N78" s="59">
        <v>1885</v>
      </c>
      <c r="O78" s="59">
        <v>1974</v>
      </c>
      <c r="P78" s="59">
        <v>1922</v>
      </c>
      <c r="Q78" s="685">
        <f t="shared" ref="Q78:Q98" si="1">AVERAGE(B78:P78)</f>
        <v>1916.2</v>
      </c>
      <c r="W78" s="532" t="s">
        <v>431</v>
      </c>
      <c r="X78" s="45">
        <v>14473</v>
      </c>
      <c r="Y78" s="50">
        <f t="shared" si="0"/>
        <v>14.153969526864474</v>
      </c>
      <c r="Z78" s="422">
        <v>14619</v>
      </c>
    </row>
    <row r="79" spans="1:27" ht="11.25" customHeight="1">
      <c r="A79" s="532" t="s">
        <v>481</v>
      </c>
      <c r="B79" s="61">
        <v>2544</v>
      </c>
      <c r="C79" s="57">
        <v>2856</v>
      </c>
      <c r="D79" s="57">
        <v>2549</v>
      </c>
      <c r="E79" s="57">
        <v>2658</v>
      </c>
      <c r="F79" s="57">
        <v>2693</v>
      </c>
      <c r="G79" s="57">
        <v>2451</v>
      </c>
      <c r="H79" s="57">
        <v>2372</v>
      </c>
      <c r="I79" s="57">
        <v>2441</v>
      </c>
      <c r="J79" s="57">
        <v>2231</v>
      </c>
      <c r="K79" s="57">
        <v>2080</v>
      </c>
      <c r="L79" s="57">
        <v>1854</v>
      </c>
      <c r="M79" s="57">
        <v>1701</v>
      </c>
      <c r="N79" s="57">
        <v>1554</v>
      </c>
      <c r="O79" s="57">
        <v>1569</v>
      </c>
      <c r="P79" s="57">
        <v>1613</v>
      </c>
      <c r="Q79" s="685">
        <f t="shared" si="1"/>
        <v>2211.0666666666666</v>
      </c>
      <c r="W79" s="532" t="s">
        <v>432</v>
      </c>
      <c r="X79" s="45">
        <v>10146</v>
      </c>
      <c r="Y79" s="50">
        <f t="shared" si="0"/>
        <v>9.9223502259080334</v>
      </c>
      <c r="Z79" s="422">
        <v>9957.8666666666668</v>
      </c>
    </row>
    <row r="80" spans="1:27" ht="11.25" customHeight="1">
      <c r="A80" s="631" t="s">
        <v>471</v>
      </c>
      <c r="B80" s="62">
        <v>8867</v>
      </c>
      <c r="C80" s="59">
        <v>9341</v>
      </c>
      <c r="D80" s="59">
        <v>8510</v>
      </c>
      <c r="E80" s="59">
        <v>8841</v>
      </c>
      <c r="F80" s="59">
        <v>7711</v>
      </c>
      <c r="G80" s="59">
        <v>7561</v>
      </c>
      <c r="H80" s="59">
        <v>7718</v>
      </c>
      <c r="I80" s="59">
        <v>7743</v>
      </c>
      <c r="J80" s="59">
        <v>8016</v>
      </c>
      <c r="K80" s="59">
        <v>7645</v>
      </c>
      <c r="L80" s="59">
        <v>7771</v>
      </c>
      <c r="M80" s="59">
        <v>7379</v>
      </c>
      <c r="N80" s="59">
        <v>6909</v>
      </c>
      <c r="O80" s="59">
        <v>6428</v>
      </c>
      <c r="P80" s="59">
        <v>6026</v>
      </c>
      <c r="Q80" s="685">
        <f t="shared" si="1"/>
        <v>7764.4</v>
      </c>
      <c r="W80" s="532" t="s">
        <v>430</v>
      </c>
      <c r="X80" s="45">
        <v>9993</v>
      </c>
      <c r="Y80" s="50">
        <f t="shared" si="0"/>
        <v>9.7727228274688525</v>
      </c>
      <c r="Z80" s="422">
        <v>11007.333333333334</v>
      </c>
    </row>
    <row r="81" spans="1:26" ht="11.25" customHeight="1">
      <c r="A81" s="532" t="s">
        <v>438</v>
      </c>
      <c r="B81" s="37">
        <v>6235</v>
      </c>
      <c r="C81" s="60">
        <v>6695</v>
      </c>
      <c r="D81" s="60">
        <v>6375</v>
      </c>
      <c r="E81" s="60">
        <v>6228</v>
      </c>
      <c r="F81" s="60">
        <v>6127</v>
      </c>
      <c r="G81" s="60">
        <v>6188</v>
      </c>
      <c r="H81" s="60">
        <v>5928</v>
      </c>
      <c r="I81" s="60">
        <v>6123</v>
      </c>
      <c r="J81" s="60">
        <v>6350</v>
      </c>
      <c r="K81" s="60">
        <v>6580</v>
      </c>
      <c r="L81" s="60">
        <v>6617</v>
      </c>
      <c r="M81" s="60">
        <v>6103</v>
      </c>
      <c r="N81" s="60">
        <v>6097</v>
      </c>
      <c r="O81" s="60">
        <v>6054</v>
      </c>
      <c r="P81" s="60">
        <v>5555</v>
      </c>
      <c r="Q81" s="685">
        <f t="shared" si="1"/>
        <v>6217</v>
      </c>
      <c r="W81" s="631" t="s">
        <v>487</v>
      </c>
      <c r="X81" s="45">
        <v>9369</v>
      </c>
      <c r="Y81" s="50">
        <f t="shared" si="0"/>
        <v>9.1624777514816049</v>
      </c>
      <c r="Z81" s="422">
        <v>11724.4</v>
      </c>
    </row>
    <row r="82" spans="1:26" ht="11.25" customHeight="1">
      <c r="A82" s="532" t="s">
        <v>472</v>
      </c>
      <c r="B82" s="62">
        <v>4547</v>
      </c>
      <c r="C82" s="59">
        <v>4547</v>
      </c>
      <c r="D82" s="59">
        <v>3932</v>
      </c>
      <c r="E82" s="59">
        <v>3876</v>
      </c>
      <c r="F82" s="59">
        <v>4150</v>
      </c>
      <c r="G82" s="59">
        <v>4283</v>
      </c>
      <c r="H82" s="59">
        <v>4168</v>
      </c>
      <c r="I82" s="59">
        <v>4001</v>
      </c>
      <c r="J82" s="59">
        <v>3747</v>
      </c>
      <c r="K82" s="59">
        <v>3746</v>
      </c>
      <c r="L82" s="59">
        <v>3588</v>
      </c>
      <c r="M82" s="59">
        <v>3279</v>
      </c>
      <c r="N82" s="59">
        <v>3105</v>
      </c>
      <c r="O82" s="59">
        <v>2984</v>
      </c>
      <c r="P82" s="59">
        <v>2943</v>
      </c>
      <c r="Q82" s="685">
        <f t="shared" si="1"/>
        <v>3793.0666666666666</v>
      </c>
      <c r="W82" s="532" t="s">
        <v>471</v>
      </c>
      <c r="X82" s="45">
        <v>6026</v>
      </c>
      <c r="Y82" s="50">
        <f t="shared" si="0"/>
        <v>5.89316799342813</v>
      </c>
      <c r="Z82" s="422">
        <v>7764.4</v>
      </c>
    </row>
    <row r="83" spans="1:26" ht="11.25" customHeight="1">
      <c r="A83" s="532" t="s">
        <v>432</v>
      </c>
      <c r="B83" s="61">
        <v>9281</v>
      </c>
      <c r="C83" s="57">
        <v>9286</v>
      </c>
      <c r="D83" s="57">
        <v>8992</v>
      </c>
      <c r="E83" s="57">
        <v>9579</v>
      </c>
      <c r="F83" s="57">
        <v>9467</v>
      </c>
      <c r="G83" s="57">
        <v>10131</v>
      </c>
      <c r="H83" s="57">
        <v>9368</v>
      </c>
      <c r="I83" s="57">
        <v>9611</v>
      </c>
      <c r="J83" s="57">
        <v>10057</v>
      </c>
      <c r="K83" s="57">
        <v>11111</v>
      </c>
      <c r="L83" s="57">
        <v>10964</v>
      </c>
      <c r="M83" s="57">
        <v>10641</v>
      </c>
      <c r="N83" s="57">
        <v>10432</v>
      </c>
      <c r="O83" s="57">
        <v>10302</v>
      </c>
      <c r="P83" s="57">
        <v>10146</v>
      </c>
      <c r="Q83" s="685">
        <f t="shared" si="1"/>
        <v>9957.8666666666668</v>
      </c>
      <c r="W83" s="532" t="s">
        <v>486</v>
      </c>
      <c r="X83" s="45">
        <v>5898</v>
      </c>
      <c r="Y83" s="50">
        <f t="shared" si="0"/>
        <v>5.7679895163025403</v>
      </c>
      <c r="Z83" s="422">
        <v>6103.8666666666668</v>
      </c>
    </row>
    <row r="84" spans="1:26" ht="11.25" customHeight="1">
      <c r="A84" s="532" t="s">
        <v>433</v>
      </c>
      <c r="B84" s="62">
        <v>13343</v>
      </c>
      <c r="C84" s="59">
        <v>14417</v>
      </c>
      <c r="D84" s="59">
        <v>14170</v>
      </c>
      <c r="E84" s="59">
        <v>13217</v>
      </c>
      <c r="F84" s="59">
        <v>13514</v>
      </c>
      <c r="G84" s="59">
        <v>13359</v>
      </c>
      <c r="H84" s="59">
        <v>14022</v>
      </c>
      <c r="I84" s="59">
        <v>14216</v>
      </c>
      <c r="J84" s="59">
        <v>15171</v>
      </c>
      <c r="K84" s="59">
        <v>16257</v>
      </c>
      <c r="L84" s="59">
        <v>16023</v>
      </c>
      <c r="M84" s="59">
        <v>15705</v>
      </c>
      <c r="N84" s="59">
        <v>15344</v>
      </c>
      <c r="O84" s="59">
        <v>15549</v>
      </c>
      <c r="P84" s="59">
        <v>15180</v>
      </c>
      <c r="Q84" s="685">
        <f t="shared" si="1"/>
        <v>14632.466666666667</v>
      </c>
      <c r="W84" s="532" t="s">
        <v>482</v>
      </c>
      <c r="X84" s="45">
        <v>5784</v>
      </c>
      <c r="Y84" s="50">
        <f t="shared" si="0"/>
        <v>5.6565024351125626</v>
      </c>
      <c r="Z84" s="422">
        <v>6629.6</v>
      </c>
    </row>
    <row r="85" spans="1:26" ht="11.25" customHeight="1">
      <c r="A85" s="532" t="s">
        <v>441</v>
      </c>
      <c r="B85" s="61">
        <v>5196</v>
      </c>
      <c r="C85" s="57">
        <v>5258</v>
      </c>
      <c r="D85" s="57">
        <v>4762</v>
      </c>
      <c r="E85" s="57">
        <v>5018</v>
      </c>
      <c r="F85" s="57">
        <v>4927</v>
      </c>
      <c r="G85" s="57">
        <v>5025</v>
      </c>
      <c r="H85" s="57">
        <v>5240</v>
      </c>
      <c r="I85" s="57">
        <v>5264</v>
      </c>
      <c r="J85" s="57">
        <v>5364</v>
      </c>
      <c r="K85" s="57">
        <v>5060</v>
      </c>
      <c r="L85" s="57">
        <v>4994</v>
      </c>
      <c r="M85" s="57">
        <v>4654</v>
      </c>
      <c r="N85" s="57">
        <v>4390</v>
      </c>
      <c r="O85" s="57">
        <v>4384</v>
      </c>
      <c r="P85" s="57">
        <v>4354</v>
      </c>
      <c r="Q85" s="685">
        <f t="shared" si="1"/>
        <v>4926</v>
      </c>
      <c r="W85" s="532" t="s">
        <v>438</v>
      </c>
      <c r="X85" s="45">
        <v>5555</v>
      </c>
      <c r="Y85" s="50">
        <f t="shared" si="0"/>
        <v>5.4325503158800634</v>
      </c>
      <c r="Z85" s="422">
        <v>6217</v>
      </c>
    </row>
    <row r="86" spans="1:26" ht="11.25" customHeight="1">
      <c r="A86" s="532" t="s">
        <v>487</v>
      </c>
      <c r="B86" s="62">
        <v>13190</v>
      </c>
      <c r="C86" s="59">
        <v>13115</v>
      </c>
      <c r="D86" s="59">
        <v>13079</v>
      </c>
      <c r="E86" s="59">
        <v>12577</v>
      </c>
      <c r="F86" s="59">
        <v>12515</v>
      </c>
      <c r="G86" s="59">
        <v>12537</v>
      </c>
      <c r="H86" s="59">
        <v>12183</v>
      </c>
      <c r="I86" s="59">
        <v>12121</v>
      </c>
      <c r="J86" s="59">
        <v>12057</v>
      </c>
      <c r="K86" s="59">
        <v>11490</v>
      </c>
      <c r="L86" s="59">
        <v>11287</v>
      </c>
      <c r="M86" s="59">
        <v>10564</v>
      </c>
      <c r="N86" s="59">
        <v>10207</v>
      </c>
      <c r="O86" s="59">
        <v>9575</v>
      </c>
      <c r="P86" s="59">
        <v>9369</v>
      </c>
      <c r="Q86" s="685">
        <f t="shared" si="1"/>
        <v>11724.4</v>
      </c>
      <c r="W86" s="532" t="s">
        <v>441</v>
      </c>
      <c r="X86" s="45">
        <v>4354</v>
      </c>
      <c r="Y86" s="50">
        <f t="shared" si="0"/>
        <v>4.2580241359751207</v>
      </c>
      <c r="Z86" s="422">
        <v>4926</v>
      </c>
    </row>
    <row r="87" spans="1:26" ht="11.25" customHeight="1">
      <c r="A87" s="532" t="s">
        <v>431</v>
      </c>
      <c r="B87" s="61">
        <v>13881</v>
      </c>
      <c r="C87" s="57">
        <v>14020</v>
      </c>
      <c r="D87" s="57">
        <v>14271</v>
      </c>
      <c r="E87" s="57">
        <v>13968</v>
      </c>
      <c r="F87" s="57">
        <v>14097</v>
      </c>
      <c r="G87" s="57">
        <v>14461</v>
      </c>
      <c r="H87" s="57">
        <v>14691</v>
      </c>
      <c r="I87" s="57">
        <v>14902</v>
      </c>
      <c r="J87" s="57">
        <v>15608</v>
      </c>
      <c r="K87" s="57">
        <v>15699</v>
      </c>
      <c r="L87" s="57">
        <v>15723</v>
      </c>
      <c r="M87" s="57">
        <v>14680</v>
      </c>
      <c r="N87" s="57">
        <v>14436</v>
      </c>
      <c r="O87" s="57">
        <v>14375</v>
      </c>
      <c r="P87" s="57">
        <v>14473</v>
      </c>
      <c r="Q87" s="685">
        <f t="shared" si="1"/>
        <v>14619</v>
      </c>
      <c r="W87" s="532" t="s">
        <v>435</v>
      </c>
      <c r="X87" s="45">
        <v>3042</v>
      </c>
      <c r="Y87" s="50">
        <f t="shared" si="0"/>
        <v>2.9749447454378313</v>
      </c>
      <c r="Z87" s="422">
        <v>3775.5333333333333</v>
      </c>
    </row>
    <row r="88" spans="1:26" ht="11.25" customHeight="1">
      <c r="A88" s="532" t="s">
        <v>434</v>
      </c>
      <c r="B88" s="62">
        <v>2369</v>
      </c>
      <c r="C88" s="59">
        <v>2247</v>
      </c>
      <c r="D88" s="59">
        <v>2166</v>
      </c>
      <c r="E88" s="59">
        <v>1967</v>
      </c>
      <c r="F88" s="59">
        <v>1814</v>
      </c>
      <c r="G88" s="59">
        <v>1618</v>
      </c>
      <c r="H88" s="59">
        <v>1483</v>
      </c>
      <c r="I88" s="59">
        <v>1776</v>
      </c>
      <c r="J88" s="59">
        <v>1828</v>
      </c>
      <c r="K88" s="59">
        <v>1735</v>
      </c>
      <c r="L88" s="59">
        <v>1744</v>
      </c>
      <c r="M88" s="59">
        <v>1677</v>
      </c>
      <c r="N88" s="59">
        <v>1780</v>
      </c>
      <c r="O88" s="59">
        <v>1639</v>
      </c>
      <c r="P88" s="59">
        <v>1662</v>
      </c>
      <c r="Q88" s="685">
        <f t="shared" si="1"/>
        <v>1833.6666666666667</v>
      </c>
      <c r="W88" s="532" t="s">
        <v>472</v>
      </c>
      <c r="X88" s="45">
        <v>2943</v>
      </c>
      <c r="Y88" s="50">
        <f t="shared" si="0"/>
        <v>2.8781270170360083</v>
      </c>
      <c r="Z88" s="422">
        <v>3793.0666666666666</v>
      </c>
    </row>
    <row r="89" spans="1:26" ht="11.25" customHeight="1">
      <c r="A89" s="532" t="s">
        <v>436</v>
      </c>
      <c r="B89" s="61">
        <v>2028</v>
      </c>
      <c r="C89" s="57">
        <v>1843</v>
      </c>
      <c r="D89" s="57">
        <v>1912</v>
      </c>
      <c r="E89" s="57">
        <v>1696</v>
      </c>
      <c r="F89" s="57">
        <v>1363</v>
      </c>
      <c r="G89" s="57">
        <v>1324</v>
      </c>
      <c r="H89" s="57">
        <v>1205</v>
      </c>
      <c r="I89" s="57">
        <v>1180</v>
      </c>
      <c r="J89" s="57">
        <v>1217</v>
      </c>
      <c r="K89" s="57">
        <v>1290</v>
      </c>
      <c r="L89" s="57">
        <v>1359</v>
      </c>
      <c r="M89" s="57">
        <v>1235</v>
      </c>
      <c r="N89" s="57">
        <v>1338</v>
      </c>
      <c r="O89" s="57">
        <v>1167</v>
      </c>
      <c r="P89" s="57">
        <v>1287</v>
      </c>
      <c r="Q89" s="685">
        <f t="shared" si="1"/>
        <v>1429.6</v>
      </c>
      <c r="W89" s="532" t="s">
        <v>437</v>
      </c>
      <c r="X89" s="45">
        <v>1922</v>
      </c>
      <c r="Y89" s="50">
        <f t="shared" si="0"/>
        <v>1.8796330705889257</v>
      </c>
      <c r="Z89" s="422">
        <v>1916.2</v>
      </c>
    </row>
    <row r="90" spans="1:26" ht="11.25" customHeight="1">
      <c r="A90" s="532" t="s">
        <v>439</v>
      </c>
      <c r="B90" s="62">
        <v>1764</v>
      </c>
      <c r="C90" s="59">
        <v>1664</v>
      </c>
      <c r="D90" s="59">
        <v>1481</v>
      </c>
      <c r="E90" s="59">
        <v>1372</v>
      </c>
      <c r="F90" s="59">
        <v>1679</v>
      </c>
      <c r="G90" s="59">
        <v>1692</v>
      </c>
      <c r="H90" s="59">
        <v>1593</v>
      </c>
      <c r="I90" s="59">
        <v>1550</v>
      </c>
      <c r="J90" s="59">
        <v>1489</v>
      </c>
      <c r="K90" s="59">
        <v>1433</v>
      </c>
      <c r="L90" s="59">
        <v>1330</v>
      </c>
      <c r="M90" s="59">
        <v>1260</v>
      </c>
      <c r="N90" s="59">
        <v>1211</v>
      </c>
      <c r="O90" s="59">
        <v>1225</v>
      </c>
      <c r="P90" s="59">
        <v>1207</v>
      </c>
      <c r="Q90" s="685">
        <f t="shared" si="1"/>
        <v>1463.3333333333333</v>
      </c>
      <c r="W90" s="532" t="s">
        <v>481</v>
      </c>
      <c r="X90" s="45">
        <v>1613</v>
      </c>
      <c r="Y90" s="50">
        <f t="shared" si="0"/>
        <v>1.5774444031529329</v>
      </c>
      <c r="Z90" s="422">
        <v>2211.0666666666666</v>
      </c>
    </row>
    <row r="91" spans="1:26" ht="11.25" customHeight="1">
      <c r="A91" s="532" t="s">
        <v>474</v>
      </c>
      <c r="B91" s="37">
        <v>1635</v>
      </c>
      <c r="C91" s="60">
        <v>1575</v>
      </c>
      <c r="D91" s="60">
        <v>1550</v>
      </c>
      <c r="E91" s="60">
        <v>1178</v>
      </c>
      <c r="F91" s="60">
        <v>1064</v>
      </c>
      <c r="G91" s="60">
        <v>1171</v>
      </c>
      <c r="H91" s="60">
        <v>1095</v>
      </c>
      <c r="I91" s="60">
        <v>1064</v>
      </c>
      <c r="J91" s="60">
        <v>1191</v>
      </c>
      <c r="K91" s="60">
        <v>1249</v>
      </c>
      <c r="L91" s="60">
        <v>1298</v>
      </c>
      <c r="M91" s="60">
        <v>1133</v>
      </c>
      <c r="N91" s="60">
        <v>1305</v>
      </c>
      <c r="O91" s="60">
        <v>1052</v>
      </c>
      <c r="P91" s="60">
        <v>1305</v>
      </c>
      <c r="Q91" s="685">
        <f t="shared" si="1"/>
        <v>1257.6666666666667</v>
      </c>
      <c r="W91" s="532" t="s">
        <v>434</v>
      </c>
      <c r="X91" s="45">
        <v>1662</v>
      </c>
      <c r="Y91" s="50">
        <f t="shared" si="0"/>
        <v>1.6253642889275726</v>
      </c>
      <c r="Z91" s="422">
        <v>1833.6666666666667</v>
      </c>
    </row>
    <row r="92" spans="1:26" ht="11.25" customHeight="1">
      <c r="A92" s="532" t="s">
        <v>435</v>
      </c>
      <c r="B92" s="62">
        <v>4865</v>
      </c>
      <c r="C92" s="59">
        <v>4331</v>
      </c>
      <c r="D92" s="59">
        <v>4011</v>
      </c>
      <c r="E92" s="59">
        <v>3956</v>
      </c>
      <c r="F92" s="59">
        <v>4056</v>
      </c>
      <c r="G92" s="59">
        <v>3945</v>
      </c>
      <c r="H92" s="59">
        <v>3815</v>
      </c>
      <c r="I92" s="59">
        <v>4039</v>
      </c>
      <c r="J92" s="59">
        <v>4051</v>
      </c>
      <c r="K92" s="59">
        <v>3769</v>
      </c>
      <c r="L92" s="59">
        <v>3454</v>
      </c>
      <c r="M92" s="59">
        <v>3143</v>
      </c>
      <c r="N92" s="59">
        <v>3172</v>
      </c>
      <c r="O92" s="59">
        <v>2984</v>
      </c>
      <c r="P92" s="59">
        <v>3042</v>
      </c>
      <c r="Q92" s="685">
        <f t="shared" si="1"/>
        <v>3775.5333333333333</v>
      </c>
      <c r="W92" s="532" t="s">
        <v>436</v>
      </c>
      <c r="X92" s="45">
        <v>1287</v>
      </c>
      <c r="Y92" s="50">
        <f t="shared" si="0"/>
        <v>1.2586304692236978</v>
      </c>
      <c r="Z92" s="422">
        <v>1429.6</v>
      </c>
    </row>
    <row r="93" spans="1:26" ht="11.25" customHeight="1">
      <c r="A93" s="532" t="s">
        <v>440</v>
      </c>
      <c r="B93" s="61">
        <v>578</v>
      </c>
      <c r="C93" s="57">
        <v>436</v>
      </c>
      <c r="D93" s="57">
        <v>454</v>
      </c>
      <c r="E93" s="57">
        <v>583</v>
      </c>
      <c r="F93" s="57">
        <v>191</v>
      </c>
      <c r="G93" s="57">
        <v>155</v>
      </c>
      <c r="H93" s="57">
        <v>163</v>
      </c>
      <c r="I93" s="57">
        <v>160</v>
      </c>
      <c r="J93" s="57">
        <v>231</v>
      </c>
      <c r="K93" s="57">
        <v>324</v>
      </c>
      <c r="L93" s="57">
        <v>336</v>
      </c>
      <c r="M93" s="57">
        <v>384</v>
      </c>
      <c r="N93" s="57">
        <v>305</v>
      </c>
      <c r="O93" s="57">
        <v>334</v>
      </c>
      <c r="P93" s="57">
        <v>337</v>
      </c>
      <c r="Q93" s="685">
        <f t="shared" si="1"/>
        <v>331.4</v>
      </c>
      <c r="W93" s="532" t="s">
        <v>439</v>
      </c>
      <c r="X93" s="45">
        <v>1207</v>
      </c>
      <c r="Y93" s="50">
        <f t="shared" si="0"/>
        <v>1.1803939210202046</v>
      </c>
      <c r="Z93" s="422">
        <v>1463.3333333333333</v>
      </c>
    </row>
    <row r="94" spans="1:26" ht="11.25" customHeight="1">
      <c r="A94" s="532" t="s">
        <v>482</v>
      </c>
      <c r="B94" s="62">
        <v>7160</v>
      </c>
      <c r="C94" s="59">
        <v>6871</v>
      </c>
      <c r="D94" s="59">
        <v>6824</v>
      </c>
      <c r="E94" s="59">
        <v>7067</v>
      </c>
      <c r="F94" s="59">
        <v>6787</v>
      </c>
      <c r="G94" s="59">
        <v>6760</v>
      </c>
      <c r="H94" s="59">
        <v>6913</v>
      </c>
      <c r="I94" s="59">
        <v>6691</v>
      </c>
      <c r="J94" s="59">
        <v>6836</v>
      </c>
      <c r="K94" s="59">
        <v>7125</v>
      </c>
      <c r="L94" s="59">
        <v>6763</v>
      </c>
      <c r="M94" s="59">
        <v>6209</v>
      </c>
      <c r="N94" s="59">
        <v>5964</v>
      </c>
      <c r="O94" s="59">
        <v>5690</v>
      </c>
      <c r="P94" s="59">
        <v>5784</v>
      </c>
      <c r="Q94" s="685">
        <f t="shared" si="1"/>
        <v>6629.6</v>
      </c>
      <c r="W94" s="532" t="s">
        <v>474</v>
      </c>
      <c r="X94" s="45">
        <v>1305</v>
      </c>
      <c r="Y94" s="50">
        <f t="shared" si="0"/>
        <v>1.2762336925694837</v>
      </c>
      <c r="Z94" s="422">
        <v>1257.6666666666667</v>
      </c>
    </row>
    <row r="95" spans="1:26" ht="11.25" customHeight="1">
      <c r="A95" s="532" t="s">
        <v>430</v>
      </c>
      <c r="B95" s="61">
        <v>11361</v>
      </c>
      <c r="C95" s="57">
        <v>11525</v>
      </c>
      <c r="D95" s="57">
        <v>11395</v>
      </c>
      <c r="E95" s="57">
        <v>9855</v>
      </c>
      <c r="F95" s="57">
        <v>10887</v>
      </c>
      <c r="G95" s="57">
        <v>10594</v>
      </c>
      <c r="H95" s="57">
        <v>10783</v>
      </c>
      <c r="I95" s="57">
        <v>10731</v>
      </c>
      <c r="J95" s="57">
        <v>11588</v>
      </c>
      <c r="K95" s="57">
        <v>11961</v>
      </c>
      <c r="L95" s="57">
        <v>11622</v>
      </c>
      <c r="M95" s="57">
        <v>11141</v>
      </c>
      <c r="N95" s="57">
        <v>10774</v>
      </c>
      <c r="O95" s="57">
        <v>10900</v>
      </c>
      <c r="P95" s="57">
        <v>9993</v>
      </c>
      <c r="Q95" s="685">
        <f t="shared" si="1"/>
        <v>11007.333333333334</v>
      </c>
      <c r="W95" s="532" t="s">
        <v>440</v>
      </c>
      <c r="X95" s="45">
        <v>337</v>
      </c>
      <c r="Y95" s="50">
        <f t="shared" si="0"/>
        <v>0.32957145930721538</v>
      </c>
      <c r="Z95" s="422">
        <v>331.4</v>
      </c>
    </row>
    <row r="96" spans="1:26" ht="11.25" customHeight="1">
      <c r="A96" s="532" t="s">
        <v>475</v>
      </c>
      <c r="B96" s="62">
        <v>150</v>
      </c>
      <c r="C96" s="59">
        <v>57</v>
      </c>
      <c r="D96" s="59">
        <v>71</v>
      </c>
      <c r="E96" s="59">
        <v>37</v>
      </c>
      <c r="F96" s="59">
        <v>66</v>
      </c>
      <c r="G96" s="59">
        <v>55</v>
      </c>
      <c r="H96" s="59">
        <v>64</v>
      </c>
      <c r="I96" s="59">
        <v>61</v>
      </c>
      <c r="J96" s="59">
        <v>50</v>
      </c>
      <c r="K96" s="59">
        <v>59</v>
      </c>
      <c r="L96" s="59">
        <v>43</v>
      </c>
      <c r="M96" s="59">
        <v>35</v>
      </c>
      <c r="N96" s="59">
        <v>18</v>
      </c>
      <c r="O96" s="59">
        <v>30</v>
      </c>
      <c r="P96" s="59">
        <v>37</v>
      </c>
      <c r="Q96" s="685">
        <f t="shared" si="1"/>
        <v>55.533333333333331</v>
      </c>
      <c r="W96" s="532" t="s">
        <v>475</v>
      </c>
      <c r="X96" s="45">
        <v>37</v>
      </c>
      <c r="Y96" s="51">
        <f t="shared" si="0"/>
        <v>3.6184403544115638E-2</v>
      </c>
      <c r="Z96" s="422">
        <v>55.533333333333331</v>
      </c>
    </row>
    <row r="97" spans="1:25" ht="11.25" customHeight="1">
      <c r="A97" s="532" t="s">
        <v>483</v>
      </c>
      <c r="B97" s="61">
        <v>8039</v>
      </c>
      <c r="C97" s="57">
        <v>4187</v>
      </c>
      <c r="D97" s="57">
        <v>4543</v>
      </c>
      <c r="E97" s="57">
        <v>3563</v>
      </c>
      <c r="F97" s="57">
        <v>3003</v>
      </c>
      <c r="G97" s="57">
        <v>3057</v>
      </c>
      <c r="H97" s="57">
        <v>2287</v>
      </c>
      <c r="I97" s="57">
        <v>2839</v>
      </c>
      <c r="J97" s="57">
        <v>2389</v>
      </c>
      <c r="K97" s="57">
        <v>761</v>
      </c>
      <c r="L97" s="57">
        <v>567</v>
      </c>
      <c r="M97" s="57">
        <v>635</v>
      </c>
      <c r="N97" s="57">
        <v>117</v>
      </c>
      <c r="O97" s="57">
        <v>275</v>
      </c>
      <c r="P97" s="57">
        <v>121</v>
      </c>
      <c r="Q97" s="685">
        <f t="shared" si="1"/>
        <v>2425.5333333333333</v>
      </c>
      <c r="W97" s="532" t="s">
        <v>483</v>
      </c>
      <c r="X97" s="45">
        <v>121</v>
      </c>
      <c r="Y97" s="50">
        <f t="shared" si="0"/>
        <v>0.11833277915778356</v>
      </c>
    </row>
    <row r="98" spans="1:25" ht="11.25" customHeight="1">
      <c r="A98" s="393" t="s">
        <v>677</v>
      </c>
      <c r="B98" s="393">
        <f>SUM(B77:B97)</f>
        <v>126066</v>
      </c>
      <c r="C98" s="393">
        <f t="shared" ref="C98:O98" si="2">SUM(C77:C97)</f>
        <v>122863</v>
      </c>
      <c r="D98" s="393">
        <f t="shared" si="2"/>
        <v>119352</v>
      </c>
      <c r="E98" s="393">
        <f>SUM(E77:E97)</f>
        <v>115275</v>
      </c>
      <c r="F98" s="393">
        <f t="shared" si="2"/>
        <v>113901</v>
      </c>
      <c r="G98" s="393">
        <f t="shared" si="2"/>
        <v>113678</v>
      </c>
      <c r="H98" s="393">
        <f t="shared" si="2"/>
        <v>112478</v>
      </c>
      <c r="I98" s="393">
        <f t="shared" si="2"/>
        <v>113918</v>
      </c>
      <c r="J98" s="393">
        <f t="shared" si="2"/>
        <v>117228</v>
      </c>
      <c r="K98" s="393">
        <f t="shared" si="2"/>
        <v>117563</v>
      </c>
      <c r="L98" s="393">
        <f t="shared" si="2"/>
        <v>115659</v>
      </c>
      <c r="M98" s="393">
        <f t="shared" si="2"/>
        <v>110032</v>
      </c>
      <c r="N98" s="393">
        <f t="shared" si="2"/>
        <v>106228</v>
      </c>
      <c r="O98" s="393">
        <f t="shared" si="2"/>
        <v>104623</v>
      </c>
      <c r="P98" s="393">
        <f>SUM(P77:P97)</f>
        <v>102254</v>
      </c>
      <c r="Q98" s="393">
        <f t="shared" si="1"/>
        <v>114074.53333333334</v>
      </c>
      <c r="W98" s="47" t="s">
        <v>485</v>
      </c>
      <c r="X98" s="49">
        <f>SUM(X77:X97)</f>
        <v>102254</v>
      </c>
      <c r="Y98" s="46">
        <f t="shared" si="0"/>
        <v>100</v>
      </c>
    </row>
    <row r="99" spans="1:25" ht="11.25" customHeight="1">
      <c r="A99" s="397" t="s">
        <v>676</v>
      </c>
      <c r="B99" s="385">
        <v>126067</v>
      </c>
      <c r="C99" s="386">
        <v>122863</v>
      </c>
      <c r="D99" s="386">
        <v>119352</v>
      </c>
      <c r="E99" s="386">
        <v>115245</v>
      </c>
      <c r="F99" s="386">
        <v>113901</v>
      </c>
      <c r="G99" s="386">
        <v>113678</v>
      </c>
      <c r="H99" s="386">
        <v>112478</v>
      </c>
      <c r="I99" s="386">
        <v>113918</v>
      </c>
      <c r="J99" s="386">
        <v>117228</v>
      </c>
      <c r="K99" s="386">
        <v>117590</v>
      </c>
      <c r="L99" s="386">
        <v>115799</v>
      </c>
      <c r="M99" s="386">
        <v>110947</v>
      </c>
      <c r="N99" s="386">
        <v>107007</v>
      </c>
      <c r="O99" s="386">
        <v>105451</v>
      </c>
      <c r="P99" s="386">
        <v>103244</v>
      </c>
      <c r="Q99" s="394"/>
      <c r="R99" s="395"/>
      <c r="S99" s="396"/>
    </row>
    <row r="100" spans="1:25" ht="11.25" customHeight="1">
      <c r="A100" s="453" t="s">
        <v>678</v>
      </c>
      <c r="B100" s="451">
        <f>B99-B98</f>
        <v>1</v>
      </c>
      <c r="C100" s="451">
        <f t="shared" ref="C100:P100" si="3">C99-C98</f>
        <v>0</v>
      </c>
      <c r="D100" s="451">
        <f t="shared" si="3"/>
        <v>0</v>
      </c>
      <c r="E100" s="451">
        <f t="shared" si="3"/>
        <v>-30</v>
      </c>
      <c r="F100" s="451">
        <f t="shared" si="3"/>
        <v>0</v>
      </c>
      <c r="G100" s="451">
        <f t="shared" si="3"/>
        <v>0</v>
      </c>
      <c r="H100" s="451">
        <f t="shared" si="3"/>
        <v>0</v>
      </c>
      <c r="I100" s="451">
        <f t="shared" si="3"/>
        <v>0</v>
      </c>
      <c r="J100" s="451">
        <f t="shared" si="3"/>
        <v>0</v>
      </c>
      <c r="K100" s="451">
        <f t="shared" si="3"/>
        <v>27</v>
      </c>
      <c r="L100" s="451">
        <f t="shared" si="3"/>
        <v>140</v>
      </c>
      <c r="M100" s="451">
        <f t="shared" si="3"/>
        <v>915</v>
      </c>
      <c r="N100" s="451">
        <f t="shared" si="3"/>
        <v>779</v>
      </c>
      <c r="O100" s="451">
        <f t="shared" si="3"/>
        <v>828</v>
      </c>
      <c r="P100" s="452">
        <f t="shared" si="3"/>
        <v>990</v>
      </c>
      <c r="R100" s="48"/>
      <c r="S100" s="48"/>
    </row>
    <row r="101" spans="1:25" ht="11.25" customHeight="1">
      <c r="A101" s="381" t="s">
        <v>480</v>
      </c>
      <c r="J101" s="28"/>
      <c r="K101" s="28"/>
      <c r="L101" s="28"/>
      <c r="M101" s="28"/>
      <c r="N101" s="28"/>
      <c r="O101" s="28"/>
      <c r="P101" s="28"/>
    </row>
    <row r="102" spans="1:25" ht="11.25" customHeight="1">
      <c r="A102" s="43" t="s">
        <v>477</v>
      </c>
      <c r="B102" s="4" t="s">
        <v>488</v>
      </c>
      <c r="J102" s="28"/>
      <c r="K102" s="28"/>
      <c r="L102" s="28"/>
      <c r="M102" s="28"/>
      <c r="N102" s="28"/>
      <c r="O102" s="28"/>
      <c r="P102" s="28"/>
    </row>
    <row r="103" spans="1:25" ht="11.25" customHeight="1">
      <c r="A103" s="43" t="s">
        <v>478</v>
      </c>
      <c r="B103" s="4" t="s">
        <v>484</v>
      </c>
      <c r="J103" s="28"/>
      <c r="K103" s="28"/>
      <c r="L103" s="28"/>
      <c r="M103" s="28"/>
      <c r="N103" s="28"/>
      <c r="O103" s="28"/>
      <c r="P103" s="28"/>
    </row>
    <row r="104" spans="1:25" ht="11.25" customHeight="1">
      <c r="A104" s="43" t="s">
        <v>479</v>
      </c>
      <c r="B104" s="4" t="s">
        <v>492</v>
      </c>
      <c r="J104" s="28"/>
      <c r="K104" s="28"/>
      <c r="L104" s="28"/>
      <c r="M104" s="28"/>
      <c r="N104" s="28"/>
      <c r="O104" s="28"/>
      <c r="P104" s="28"/>
    </row>
    <row r="105" spans="1:25" ht="11.25" customHeight="1">
      <c r="A105" s="380" t="s">
        <v>672</v>
      </c>
    </row>
    <row r="106" spans="1:25" ht="22.5" customHeight="1">
      <c r="A106" s="43" t="s">
        <v>477</v>
      </c>
      <c r="B106" s="759" t="s">
        <v>673</v>
      </c>
      <c r="C106" s="759"/>
      <c r="D106" s="759"/>
      <c r="E106" s="759"/>
      <c r="F106" s="759"/>
      <c r="G106" s="759"/>
      <c r="H106" s="759"/>
      <c r="I106" s="759"/>
      <c r="J106" s="759"/>
      <c r="K106" s="759"/>
      <c r="L106" s="759"/>
      <c r="M106" s="759"/>
      <c r="N106" s="759"/>
      <c r="O106" s="759"/>
      <c r="P106" s="759"/>
      <c r="Q106" s="759"/>
      <c r="R106" s="759"/>
      <c r="S106" s="759"/>
      <c r="T106" s="759"/>
      <c r="U106" s="759"/>
      <c r="V106" s="459"/>
      <c r="W106" s="43">
        <v>2013</v>
      </c>
      <c r="X106" s="4" t="s">
        <v>492</v>
      </c>
    </row>
    <row r="107" spans="1:25" ht="22.5" customHeight="1">
      <c r="A107" s="43" t="s">
        <v>674</v>
      </c>
      <c r="B107" s="759" t="s">
        <v>675</v>
      </c>
      <c r="C107" s="759"/>
      <c r="D107" s="759"/>
      <c r="E107" s="759"/>
      <c r="F107" s="759"/>
      <c r="G107" s="759"/>
      <c r="H107" s="759"/>
      <c r="I107" s="759"/>
      <c r="J107" s="759"/>
      <c r="K107" s="759"/>
      <c r="L107" s="759"/>
      <c r="M107" s="759"/>
      <c r="N107" s="759"/>
      <c r="O107" s="759"/>
      <c r="P107" s="759"/>
      <c r="Q107" s="759"/>
      <c r="R107" s="759"/>
      <c r="S107" s="759"/>
      <c r="T107" s="759"/>
      <c r="U107" s="759"/>
      <c r="V107" s="459"/>
    </row>
    <row r="108" spans="1:25" ht="22.5" customHeight="1">
      <c r="A108" s="43">
        <v>2013</v>
      </c>
      <c r="B108" s="759" t="s">
        <v>1087</v>
      </c>
      <c r="C108" s="759"/>
      <c r="D108" s="759"/>
      <c r="E108" s="759"/>
      <c r="F108" s="759"/>
      <c r="G108" s="759"/>
      <c r="H108" s="759"/>
      <c r="I108" s="759"/>
      <c r="J108" s="759"/>
      <c r="K108" s="759"/>
      <c r="L108" s="759"/>
      <c r="M108" s="759"/>
      <c r="N108" s="759"/>
      <c r="O108" s="759"/>
      <c r="P108" s="759"/>
      <c r="Q108" s="759"/>
      <c r="R108" s="759"/>
      <c r="S108" s="759"/>
      <c r="T108" s="759"/>
      <c r="U108" s="759"/>
      <c r="V108" s="459"/>
    </row>
    <row r="109" spans="1:25" ht="15" customHeight="1">
      <c r="A109" s="43"/>
      <c r="B109" s="382"/>
      <c r="C109" s="382"/>
      <c r="D109" s="382"/>
      <c r="E109" s="382"/>
      <c r="F109" s="382"/>
      <c r="G109" s="382"/>
      <c r="H109" s="382"/>
      <c r="I109" s="382"/>
      <c r="J109" s="382"/>
      <c r="K109" s="382"/>
      <c r="L109" s="382"/>
      <c r="M109" s="382"/>
      <c r="N109" s="382"/>
      <c r="O109" s="382"/>
      <c r="P109" s="382"/>
      <c r="Q109" s="382"/>
      <c r="R109" s="382"/>
      <c r="S109" s="382"/>
      <c r="T109" s="382"/>
    </row>
    <row r="110" spans="1:25" ht="15" customHeight="1">
      <c r="A110" s="43"/>
      <c r="B110" s="382"/>
      <c r="C110" s="382"/>
      <c r="D110" s="382"/>
      <c r="E110" s="382"/>
      <c r="F110" s="382"/>
      <c r="G110" s="382"/>
      <c r="H110" s="382"/>
      <c r="I110" s="382"/>
      <c r="J110" s="382"/>
      <c r="K110" s="382"/>
      <c r="L110" s="382"/>
      <c r="M110" s="382"/>
      <c r="N110" s="382"/>
      <c r="O110" s="382"/>
      <c r="P110" s="382"/>
      <c r="Q110" s="382"/>
      <c r="R110" s="382"/>
      <c r="S110" s="382"/>
      <c r="T110" s="382"/>
    </row>
    <row r="111" spans="1:25" ht="15" customHeight="1">
      <c r="A111" s="43"/>
      <c r="B111" s="382"/>
      <c r="C111" s="382"/>
      <c r="D111" s="382"/>
      <c r="E111" s="382"/>
      <c r="F111" s="382"/>
      <c r="G111" s="382"/>
      <c r="H111" s="382"/>
      <c r="I111" s="382"/>
      <c r="J111" s="382"/>
      <c r="K111" s="382"/>
      <c r="L111" s="382"/>
      <c r="M111" s="382"/>
      <c r="N111" s="382"/>
      <c r="O111" s="382"/>
      <c r="P111" s="382"/>
      <c r="Q111" s="382"/>
      <c r="R111" s="382"/>
      <c r="S111" s="382"/>
      <c r="T111" s="382"/>
    </row>
    <row r="112" spans="1:25" ht="14.25" customHeight="1">
      <c r="A112" s="671" t="s">
        <v>267</v>
      </c>
      <c r="U112" s="43"/>
      <c r="V112" s="4"/>
    </row>
    <row r="113" spans="1:22" ht="11.25" customHeight="1">
      <c r="A113" s="41"/>
      <c r="U113" s="43"/>
      <c r="V113" s="4"/>
    </row>
    <row r="114" spans="1:22" ht="11.25" customHeight="1">
      <c r="A114" s="41"/>
      <c r="U114" s="43"/>
      <c r="V114" s="4"/>
    </row>
    <row r="115" spans="1:22" ht="11.25" customHeight="1">
      <c r="A115" s="41"/>
      <c r="U115" s="43"/>
      <c r="V115" s="4"/>
    </row>
    <row r="116" spans="1:22" ht="11.25" customHeight="1">
      <c r="A116" s="41"/>
      <c r="U116" s="43"/>
      <c r="V116" s="4"/>
    </row>
    <row r="117" spans="1:22" ht="11.25" customHeight="1">
      <c r="A117" s="41"/>
      <c r="U117" s="43"/>
      <c r="V117" s="4"/>
    </row>
    <row r="118" spans="1:22" ht="11.25" customHeight="1">
      <c r="A118" s="41"/>
      <c r="U118" s="43"/>
      <c r="V118" s="4"/>
    </row>
    <row r="119" spans="1:22" ht="11.25" customHeight="1">
      <c r="A119" s="41"/>
      <c r="U119" s="43"/>
      <c r="V119" s="4"/>
    </row>
    <row r="120" spans="1:22" ht="11.25" customHeight="1">
      <c r="A120" s="41"/>
      <c r="U120" s="43"/>
      <c r="V120" s="4"/>
    </row>
    <row r="121" spans="1:22" ht="11.25" customHeight="1">
      <c r="A121" s="41"/>
      <c r="U121" s="43"/>
      <c r="V121" s="4"/>
    </row>
    <row r="122" spans="1:22" ht="11.25" customHeight="1">
      <c r="A122" s="41"/>
      <c r="U122" s="43"/>
      <c r="V122" s="4"/>
    </row>
    <row r="123" spans="1:22" ht="11.25" customHeight="1">
      <c r="A123" s="41"/>
      <c r="U123" s="43"/>
      <c r="V123" s="4"/>
    </row>
    <row r="124" spans="1:22" ht="11.25" customHeight="1">
      <c r="A124" s="41"/>
      <c r="U124" s="43"/>
      <c r="V124" s="4"/>
    </row>
    <row r="125" spans="1:22" ht="11.25" customHeight="1">
      <c r="A125" s="41"/>
      <c r="U125" s="43"/>
      <c r="V125" s="4"/>
    </row>
    <row r="126" spans="1:22" ht="11.25" customHeight="1">
      <c r="A126" s="41"/>
      <c r="U126" s="43"/>
      <c r="V126" s="4"/>
    </row>
    <row r="127" spans="1:22" ht="11.25" customHeight="1">
      <c r="A127" s="41"/>
      <c r="U127" s="43"/>
      <c r="V127" s="4"/>
    </row>
    <row r="128" spans="1:22" ht="11.25" customHeight="1">
      <c r="A128" s="41"/>
      <c r="U128" s="43"/>
      <c r="V128" s="4"/>
    </row>
    <row r="129" spans="1:22" ht="11.25" customHeight="1">
      <c r="U129" s="43"/>
      <c r="V129" s="4"/>
    </row>
    <row r="130" spans="1:22" ht="11.25" customHeight="1">
      <c r="U130" s="43"/>
      <c r="V130" s="4"/>
    </row>
    <row r="131" spans="1:22" ht="11.25" customHeight="1">
      <c r="U131" s="43"/>
      <c r="V131" s="4"/>
    </row>
    <row r="132" spans="1:22" ht="11.25" customHeight="1">
      <c r="U132" s="43"/>
      <c r="V132" s="4"/>
    </row>
    <row r="133" spans="1:22" ht="11.25" customHeight="1">
      <c r="A133" s="41"/>
      <c r="U133" s="43"/>
      <c r="V133" s="4"/>
    </row>
    <row r="134" spans="1:22" ht="11.25" customHeight="1">
      <c r="A134" s="41"/>
      <c r="U134" s="43"/>
      <c r="V134" s="4"/>
    </row>
    <row r="135" spans="1:22" ht="11.25" customHeight="1">
      <c r="A135" s="41"/>
      <c r="U135" s="43"/>
      <c r="V135" s="4"/>
    </row>
    <row r="136" spans="1:22" ht="11.25" customHeight="1">
      <c r="A136" s="41"/>
      <c r="U136" s="43"/>
      <c r="V136" s="4"/>
    </row>
    <row r="137" spans="1:22" ht="11.25" customHeight="1">
      <c r="A137" s="41"/>
      <c r="U137" s="43"/>
      <c r="V137" s="4"/>
    </row>
    <row r="138" spans="1:22" ht="11.25" customHeight="1">
      <c r="U138" s="43"/>
      <c r="V138" s="4"/>
    </row>
    <row r="139" spans="1:22" ht="11.25" customHeight="1">
      <c r="A139" s="41"/>
      <c r="U139" s="43"/>
      <c r="V139" s="4"/>
    </row>
    <row r="140" spans="1:22" ht="11.25" customHeight="1">
      <c r="A140" s="381" t="s">
        <v>480</v>
      </c>
      <c r="J140" s="28"/>
      <c r="K140" s="28"/>
      <c r="L140" s="28"/>
      <c r="M140" s="28"/>
      <c r="N140" s="28"/>
      <c r="O140" s="28"/>
      <c r="P140" s="28"/>
    </row>
    <row r="141" spans="1:22" ht="11.25" customHeight="1">
      <c r="A141" s="43" t="s">
        <v>477</v>
      </c>
      <c r="B141" s="4" t="s">
        <v>488</v>
      </c>
      <c r="J141" s="28"/>
      <c r="K141" s="28"/>
      <c r="L141" s="28"/>
      <c r="M141" s="28"/>
      <c r="N141" s="28"/>
      <c r="O141" s="28"/>
      <c r="P141" s="28"/>
      <c r="V141" s="4"/>
    </row>
    <row r="142" spans="1:22" ht="11.25" customHeight="1">
      <c r="A142" s="43" t="s">
        <v>478</v>
      </c>
      <c r="B142" s="4" t="s">
        <v>484</v>
      </c>
      <c r="J142" s="28"/>
      <c r="K142" s="28"/>
      <c r="L142" s="28"/>
      <c r="M142" s="28"/>
      <c r="N142" s="28"/>
      <c r="O142" s="28"/>
      <c r="P142" s="28"/>
      <c r="V142" s="4"/>
    </row>
    <row r="143" spans="1:22" ht="11.25" customHeight="1">
      <c r="A143" s="43" t="s">
        <v>479</v>
      </c>
      <c r="B143" s="4" t="s">
        <v>492</v>
      </c>
      <c r="J143" s="28"/>
      <c r="K143" s="28"/>
      <c r="L143" s="28"/>
      <c r="M143" s="28"/>
      <c r="N143" s="28"/>
      <c r="O143" s="28"/>
      <c r="P143" s="28"/>
    </row>
    <row r="144" spans="1:22" ht="11.25" customHeight="1">
      <c r="A144" s="380" t="s">
        <v>672</v>
      </c>
    </row>
    <row r="145" spans="1:23" ht="11.25" customHeight="1">
      <c r="A145" s="43" t="s">
        <v>477</v>
      </c>
      <c r="B145" s="759" t="s">
        <v>673</v>
      </c>
      <c r="C145" s="759"/>
      <c r="D145" s="759"/>
      <c r="E145" s="759"/>
      <c r="F145" s="759"/>
      <c r="G145" s="759"/>
      <c r="H145" s="759"/>
      <c r="I145" s="759"/>
      <c r="J145" s="759"/>
      <c r="K145" s="759"/>
      <c r="L145" s="759"/>
      <c r="M145" s="759"/>
      <c r="N145" s="759"/>
      <c r="O145" s="759"/>
      <c r="P145" s="759"/>
      <c r="Q145" s="759"/>
      <c r="R145" s="759"/>
      <c r="S145" s="759"/>
      <c r="T145" s="759"/>
      <c r="U145" s="759"/>
    </row>
    <row r="146" spans="1:23" ht="11.25" customHeight="1">
      <c r="A146" s="43" t="s">
        <v>674</v>
      </c>
      <c r="B146" s="759" t="s">
        <v>675</v>
      </c>
      <c r="C146" s="759"/>
      <c r="D146" s="759"/>
      <c r="E146" s="759"/>
      <c r="F146" s="759"/>
      <c r="G146" s="759"/>
      <c r="H146" s="759"/>
      <c r="I146" s="759"/>
      <c r="J146" s="759"/>
      <c r="K146" s="759"/>
      <c r="L146" s="759"/>
      <c r="M146" s="759"/>
      <c r="N146" s="759"/>
      <c r="O146" s="759"/>
      <c r="P146" s="759"/>
      <c r="Q146" s="759"/>
      <c r="R146" s="759"/>
      <c r="S146" s="759"/>
      <c r="T146" s="759"/>
      <c r="U146" s="759"/>
    </row>
    <row r="147" spans="1:23" ht="11.25" customHeight="1">
      <c r="A147" s="43">
        <v>2013</v>
      </c>
      <c r="B147" s="759" t="s">
        <v>1087</v>
      </c>
      <c r="C147" s="759"/>
      <c r="D147" s="759"/>
      <c r="E147" s="759"/>
      <c r="F147" s="759"/>
      <c r="G147" s="759"/>
      <c r="H147" s="759"/>
      <c r="I147" s="759"/>
      <c r="J147" s="759"/>
      <c r="K147" s="759"/>
      <c r="L147" s="759"/>
      <c r="M147" s="759"/>
      <c r="N147" s="759"/>
      <c r="O147" s="759"/>
      <c r="P147" s="759"/>
      <c r="Q147" s="759"/>
      <c r="R147" s="759"/>
      <c r="S147" s="759"/>
      <c r="T147" s="759"/>
      <c r="U147" s="759"/>
    </row>
    <row r="148" spans="1:23" ht="11.25" customHeight="1">
      <c r="A148" s="4"/>
      <c r="B148" s="4"/>
      <c r="J148" s="32"/>
    </row>
    <row r="149" spans="1:23" ht="11.25" customHeight="1">
      <c r="A149" s="4"/>
      <c r="B149" s="4"/>
      <c r="J149" s="32"/>
    </row>
    <row r="150" spans="1:23" ht="11.25" customHeight="1">
      <c r="A150" s="4"/>
      <c r="B150" s="4"/>
      <c r="J150" s="32"/>
    </row>
    <row r="151" spans="1:23" ht="11.25" customHeight="1">
      <c r="A151" s="4"/>
      <c r="B151" s="4"/>
      <c r="J151" s="32"/>
    </row>
    <row r="152" spans="1:23" ht="11.25" customHeight="1">
      <c r="A152" s="4"/>
      <c r="B152" s="4"/>
      <c r="J152" s="32"/>
    </row>
    <row r="153" spans="1:23" ht="11.25" customHeight="1">
      <c r="A153" s="4"/>
      <c r="B153" s="4"/>
      <c r="J153" s="32"/>
    </row>
    <row r="154" spans="1:23" ht="11.25" customHeight="1">
      <c r="A154" s="4"/>
      <c r="B154" s="4"/>
      <c r="J154" s="32"/>
    </row>
    <row r="155" spans="1:23" ht="11.25" customHeight="1">
      <c r="A155" s="4"/>
      <c r="B155" s="4"/>
      <c r="J155" s="32"/>
    </row>
    <row r="156" spans="1:23" ht="11.25" customHeight="1">
      <c r="A156" s="4"/>
      <c r="B156" s="4"/>
      <c r="J156" s="32"/>
    </row>
    <row r="157" spans="1:23" ht="15" customHeight="1">
      <c r="A157" s="134" t="s">
        <v>908</v>
      </c>
      <c r="B157" s="4"/>
      <c r="J157" s="32"/>
      <c r="W157" s="671" t="s">
        <v>268</v>
      </c>
    </row>
    <row r="158" spans="1:23" ht="15" customHeight="1">
      <c r="A158" s="43"/>
      <c r="B158" s="4"/>
      <c r="J158" s="32"/>
    </row>
    <row r="159" spans="1:23" ht="15" customHeight="1">
      <c r="A159" s="671" t="s">
        <v>373</v>
      </c>
    </row>
    <row r="160" spans="1:23" ht="15" customHeight="1">
      <c r="A160" s="454" t="s">
        <v>493</v>
      </c>
      <c r="B160" s="454" t="s">
        <v>680</v>
      </c>
      <c r="C160" s="454" t="s">
        <v>681</v>
      </c>
      <c r="D160" s="454" t="s">
        <v>682</v>
      </c>
      <c r="E160" s="454" t="s">
        <v>683</v>
      </c>
      <c r="F160" s="454" t="s">
        <v>684</v>
      </c>
      <c r="G160" s="454" t="s">
        <v>685</v>
      </c>
      <c r="H160" s="454">
        <v>2005</v>
      </c>
      <c r="I160" s="454">
        <v>2006</v>
      </c>
      <c r="J160" s="454">
        <v>2007</v>
      </c>
      <c r="K160" s="454">
        <v>2008</v>
      </c>
      <c r="L160" s="454">
        <v>2009</v>
      </c>
      <c r="M160" s="454">
        <v>2010</v>
      </c>
      <c r="N160" s="454">
        <v>2011</v>
      </c>
      <c r="O160" s="454">
        <v>2012</v>
      </c>
      <c r="P160" s="454">
        <v>2013</v>
      </c>
      <c r="Q160" s="29"/>
      <c r="R160" s="29"/>
      <c r="S160" s="29"/>
      <c r="T160" s="29"/>
      <c r="U160" s="52"/>
    </row>
    <row r="161" spans="1:16" ht="11.25" customHeight="1">
      <c r="A161" s="532" t="s">
        <v>405</v>
      </c>
      <c r="B161" s="61">
        <v>626</v>
      </c>
      <c r="C161" s="57">
        <v>540</v>
      </c>
      <c r="D161" s="57">
        <v>510</v>
      </c>
      <c r="E161" s="57">
        <v>445</v>
      </c>
      <c r="F161" s="57">
        <v>481</v>
      </c>
      <c r="G161" s="57">
        <v>490</v>
      </c>
      <c r="H161" s="57">
        <v>489</v>
      </c>
      <c r="I161" s="57">
        <v>544</v>
      </c>
      <c r="J161" s="57">
        <v>526</v>
      </c>
      <c r="K161" s="57">
        <v>586</v>
      </c>
      <c r="L161" s="57">
        <v>573</v>
      </c>
      <c r="M161" s="57">
        <v>515</v>
      </c>
      <c r="N161" s="57">
        <v>456</v>
      </c>
      <c r="O161" s="57">
        <v>485</v>
      </c>
      <c r="P161" s="57">
        <v>422</v>
      </c>
    </row>
    <row r="162" spans="1:16" ht="11.25" customHeight="1">
      <c r="A162" s="532" t="s">
        <v>406</v>
      </c>
      <c r="B162" s="62">
        <v>22965</v>
      </c>
      <c r="C162" s="59">
        <v>21903</v>
      </c>
      <c r="D162" s="59">
        <v>21347</v>
      </c>
      <c r="E162" s="59">
        <v>20165</v>
      </c>
      <c r="F162" s="59">
        <v>19625</v>
      </c>
      <c r="G162" s="59">
        <v>19115</v>
      </c>
      <c r="H162" s="59">
        <v>18964</v>
      </c>
      <c r="I162" s="59">
        <v>19778</v>
      </c>
      <c r="J162" s="59">
        <v>21095</v>
      </c>
      <c r="K162" s="59">
        <v>21009</v>
      </c>
      <c r="L162" s="59">
        <v>20675</v>
      </c>
      <c r="M162" s="59">
        <v>19325</v>
      </c>
      <c r="N162" s="59">
        <v>19003</v>
      </c>
      <c r="O162" s="59">
        <v>19022</v>
      </c>
      <c r="P162" s="59">
        <v>17974</v>
      </c>
    </row>
    <row r="163" spans="1:16" ht="11.25" customHeight="1">
      <c r="A163" s="532" t="s">
        <v>407</v>
      </c>
      <c r="B163" s="61">
        <v>35126</v>
      </c>
      <c r="C163" s="57">
        <v>34341</v>
      </c>
      <c r="D163" s="57">
        <v>33145</v>
      </c>
      <c r="E163" s="57">
        <v>32541</v>
      </c>
      <c r="F163" s="57">
        <v>32432</v>
      </c>
      <c r="G163" s="57">
        <v>32278</v>
      </c>
      <c r="H163" s="57">
        <v>32420</v>
      </c>
      <c r="I163" s="57">
        <v>32612</v>
      </c>
      <c r="J163" s="57">
        <v>32800</v>
      </c>
      <c r="K163" s="57">
        <v>32883</v>
      </c>
      <c r="L163" s="57">
        <v>31669</v>
      </c>
      <c r="M163" s="57">
        <v>30071</v>
      </c>
      <c r="N163" s="57">
        <v>28578</v>
      </c>
      <c r="O163" s="57">
        <v>28306</v>
      </c>
      <c r="P163" s="57">
        <v>27778</v>
      </c>
    </row>
    <row r="164" spans="1:16" ht="11.25" customHeight="1">
      <c r="A164" s="631" t="s">
        <v>408</v>
      </c>
      <c r="B164" s="62">
        <v>29946</v>
      </c>
      <c r="C164" s="59">
        <v>28849</v>
      </c>
      <c r="D164" s="59">
        <v>27748</v>
      </c>
      <c r="E164" s="59">
        <v>26446</v>
      </c>
      <c r="F164" s="59">
        <v>26594</v>
      </c>
      <c r="G164" s="59">
        <v>27119</v>
      </c>
      <c r="H164" s="59">
        <v>27205</v>
      </c>
      <c r="I164" s="59">
        <v>27733</v>
      </c>
      <c r="J164" s="59">
        <v>28915</v>
      </c>
      <c r="K164" s="59">
        <v>29143</v>
      </c>
      <c r="L164" s="59">
        <v>28926</v>
      </c>
      <c r="M164" s="59">
        <v>27383</v>
      </c>
      <c r="N164" s="59">
        <v>25402</v>
      </c>
      <c r="O164" s="59">
        <v>24685</v>
      </c>
      <c r="P164" s="59">
        <v>23922</v>
      </c>
    </row>
    <row r="165" spans="1:16" ht="11.25" customHeight="1">
      <c r="A165" s="532" t="s">
        <v>409</v>
      </c>
      <c r="B165" s="37">
        <v>22419</v>
      </c>
      <c r="C165" s="60">
        <v>22141</v>
      </c>
      <c r="D165" s="60">
        <v>21359</v>
      </c>
      <c r="E165" s="60">
        <v>20445</v>
      </c>
      <c r="F165" s="60">
        <v>20087</v>
      </c>
      <c r="G165" s="60">
        <v>19587</v>
      </c>
      <c r="H165" s="60">
        <v>19192</v>
      </c>
      <c r="I165" s="60">
        <v>19116</v>
      </c>
      <c r="J165" s="60">
        <v>19592</v>
      </c>
      <c r="K165" s="60">
        <v>19793</v>
      </c>
      <c r="L165" s="60">
        <v>20147</v>
      </c>
      <c r="M165" s="60">
        <v>20256</v>
      </c>
      <c r="N165" s="60">
        <v>19866</v>
      </c>
      <c r="O165" s="60">
        <v>19686</v>
      </c>
      <c r="P165" s="60">
        <v>19436</v>
      </c>
    </row>
    <row r="166" spans="1:16" ht="11.25" customHeight="1">
      <c r="A166" s="532" t="s">
        <v>410</v>
      </c>
      <c r="B166" s="62">
        <v>11792</v>
      </c>
      <c r="C166" s="59">
        <v>11814</v>
      </c>
      <c r="D166" s="59">
        <v>11673</v>
      </c>
      <c r="E166" s="59">
        <v>11693</v>
      </c>
      <c r="F166" s="59">
        <v>11325</v>
      </c>
      <c r="G166" s="59">
        <v>11412</v>
      </c>
      <c r="H166" s="59">
        <v>11001</v>
      </c>
      <c r="I166" s="59">
        <v>10839</v>
      </c>
      <c r="J166" s="59">
        <v>11125</v>
      </c>
      <c r="K166" s="59">
        <v>10866</v>
      </c>
      <c r="L166" s="59">
        <v>10684</v>
      </c>
      <c r="M166" s="59">
        <v>10213</v>
      </c>
      <c r="N166" s="59">
        <v>10059</v>
      </c>
      <c r="O166" s="59">
        <v>9699</v>
      </c>
      <c r="P166" s="59">
        <v>10081</v>
      </c>
    </row>
    <row r="167" spans="1:16" ht="11.25" customHeight="1">
      <c r="A167" s="532" t="s">
        <v>411</v>
      </c>
      <c r="B167" s="61">
        <v>2517</v>
      </c>
      <c r="C167" s="57">
        <v>2701</v>
      </c>
      <c r="D167" s="57">
        <v>2875</v>
      </c>
      <c r="E167" s="57">
        <v>2915</v>
      </c>
      <c r="F167" s="57">
        <v>2865</v>
      </c>
      <c r="G167" s="57">
        <v>3167</v>
      </c>
      <c r="H167" s="57">
        <v>2955</v>
      </c>
      <c r="I167" s="57">
        <v>3022</v>
      </c>
      <c r="J167" s="57">
        <v>2899</v>
      </c>
      <c r="K167" s="57">
        <v>2916</v>
      </c>
      <c r="L167" s="57">
        <v>2864</v>
      </c>
      <c r="M167" s="57">
        <v>2802</v>
      </c>
      <c r="N167" s="57">
        <v>2602</v>
      </c>
      <c r="O167" s="57">
        <v>2521</v>
      </c>
      <c r="P167" s="57">
        <v>2444</v>
      </c>
    </row>
    <row r="168" spans="1:16" ht="11.25" customHeight="1">
      <c r="A168" s="532" t="s">
        <v>412</v>
      </c>
      <c r="B168" s="62">
        <v>167</v>
      </c>
      <c r="C168" s="59">
        <v>182</v>
      </c>
      <c r="D168" s="59">
        <v>158</v>
      </c>
      <c r="E168" s="59">
        <v>161</v>
      </c>
      <c r="F168" s="59">
        <v>163</v>
      </c>
      <c r="G168" s="59">
        <v>169</v>
      </c>
      <c r="H168" s="59">
        <v>151</v>
      </c>
      <c r="I168" s="59">
        <v>196</v>
      </c>
      <c r="J168" s="59">
        <v>212</v>
      </c>
      <c r="K168" s="59">
        <v>182</v>
      </c>
      <c r="L168" s="59">
        <v>173</v>
      </c>
      <c r="M168" s="59">
        <v>216</v>
      </c>
      <c r="N168" s="59">
        <v>215</v>
      </c>
      <c r="O168" s="59">
        <v>180</v>
      </c>
      <c r="P168" s="59">
        <v>163</v>
      </c>
    </row>
    <row r="169" spans="1:16" ht="11.25" customHeight="1">
      <c r="A169" s="532" t="s">
        <v>413</v>
      </c>
      <c r="B169" s="61">
        <v>53</v>
      </c>
      <c r="C169" s="57">
        <v>43</v>
      </c>
      <c r="D169" s="57">
        <v>5</v>
      </c>
      <c r="E169" s="57">
        <v>5</v>
      </c>
      <c r="F169" s="57">
        <v>14</v>
      </c>
      <c r="G169" s="57">
        <v>43</v>
      </c>
      <c r="H169" s="57">
        <v>4</v>
      </c>
      <c r="I169" s="57">
        <v>11</v>
      </c>
      <c r="J169" s="57">
        <v>7</v>
      </c>
      <c r="K169" s="57">
        <v>48</v>
      </c>
      <c r="L169" s="57">
        <v>16</v>
      </c>
      <c r="M169" s="57">
        <v>45</v>
      </c>
      <c r="N169" s="57">
        <v>41</v>
      </c>
      <c r="O169" s="57">
        <v>39</v>
      </c>
      <c r="P169" s="57">
        <v>34</v>
      </c>
    </row>
    <row r="170" spans="1:16" ht="11.25" customHeight="1">
      <c r="A170" s="532" t="s">
        <v>414</v>
      </c>
      <c r="B170" s="62">
        <v>356</v>
      </c>
      <c r="C170" s="59">
        <v>349</v>
      </c>
      <c r="D170" s="59">
        <v>532</v>
      </c>
      <c r="E170" s="59">
        <v>532</v>
      </c>
      <c r="F170" s="59">
        <v>215</v>
      </c>
      <c r="G170" s="59">
        <v>298</v>
      </c>
      <c r="H170" s="59">
        <v>97</v>
      </c>
      <c r="I170" s="59">
        <v>67</v>
      </c>
      <c r="J170" s="59">
        <v>57</v>
      </c>
      <c r="K170" s="59">
        <v>164</v>
      </c>
      <c r="L170" s="59">
        <v>42</v>
      </c>
      <c r="M170" s="59">
        <v>16</v>
      </c>
      <c r="N170" s="59">
        <v>6</v>
      </c>
      <c r="O170" s="59">
        <v>0</v>
      </c>
      <c r="P170" s="59">
        <v>0</v>
      </c>
    </row>
    <row r="171" spans="1:16" ht="11.25" customHeight="1">
      <c r="A171" s="455" t="s">
        <v>491</v>
      </c>
      <c r="B171" s="455">
        <f>SUM(B161:B170)</f>
        <v>125967</v>
      </c>
      <c r="C171" s="455">
        <f t="shared" ref="C171:P171" si="4">SUM(C161:C170)</f>
        <v>122863</v>
      </c>
      <c r="D171" s="455">
        <f t="shared" si="4"/>
        <v>119352</v>
      </c>
      <c r="E171" s="455">
        <f t="shared" si="4"/>
        <v>115348</v>
      </c>
      <c r="F171" s="455">
        <f t="shared" si="4"/>
        <v>113801</v>
      </c>
      <c r="G171" s="455">
        <f t="shared" si="4"/>
        <v>113678</v>
      </c>
      <c r="H171" s="455">
        <f t="shared" si="4"/>
        <v>112478</v>
      </c>
      <c r="I171" s="455">
        <f t="shared" si="4"/>
        <v>113918</v>
      </c>
      <c r="J171" s="455">
        <f t="shared" si="4"/>
        <v>117228</v>
      </c>
      <c r="K171" s="455">
        <f t="shared" si="4"/>
        <v>117590</v>
      </c>
      <c r="L171" s="455">
        <f t="shared" si="4"/>
        <v>115769</v>
      </c>
      <c r="M171" s="455">
        <f t="shared" si="4"/>
        <v>110842</v>
      </c>
      <c r="N171" s="455">
        <f t="shared" si="4"/>
        <v>106228</v>
      </c>
      <c r="O171" s="455">
        <f t="shared" si="4"/>
        <v>104623</v>
      </c>
      <c r="P171" s="455">
        <f t="shared" si="4"/>
        <v>102254</v>
      </c>
    </row>
    <row r="172" spans="1:16" ht="11.25" customHeight="1">
      <c r="A172" s="453" t="s">
        <v>489</v>
      </c>
      <c r="B172" s="456">
        <f t="shared" ref="B172:P172" si="5">B170/B171*100</f>
        <v>0.2826137004136004</v>
      </c>
      <c r="C172" s="456">
        <f t="shared" si="5"/>
        <v>0.28405622522647173</v>
      </c>
      <c r="D172" s="456">
        <f t="shared" si="5"/>
        <v>0.44574033112138883</v>
      </c>
      <c r="E172" s="456">
        <f t="shared" si="5"/>
        <v>0.46121302493324545</v>
      </c>
      <c r="F172" s="456">
        <f t="shared" si="5"/>
        <v>0.18892628360031985</v>
      </c>
      <c r="G172" s="456">
        <f t="shared" si="5"/>
        <v>0.2621439504565527</v>
      </c>
      <c r="H172" s="456">
        <f t="shared" si="5"/>
        <v>8.6239086754743149E-2</v>
      </c>
      <c r="I172" s="456">
        <f t="shared" si="5"/>
        <v>5.8814234800470516E-2</v>
      </c>
      <c r="J172" s="456">
        <f t="shared" si="5"/>
        <v>4.8623195823523389E-2</v>
      </c>
      <c r="K172" s="456">
        <f t="shared" si="5"/>
        <v>0.13946764180627605</v>
      </c>
      <c r="L172" s="456">
        <f t="shared" si="5"/>
        <v>3.6279142084668606E-2</v>
      </c>
      <c r="M172" s="456">
        <f t="shared" si="5"/>
        <v>1.443496147669656E-2</v>
      </c>
      <c r="N172" s="456">
        <f t="shared" si="5"/>
        <v>5.6482283390443195E-3</v>
      </c>
      <c r="O172" s="456">
        <f t="shared" si="5"/>
        <v>0</v>
      </c>
      <c r="P172" s="457">
        <f t="shared" si="5"/>
        <v>0</v>
      </c>
    </row>
    <row r="173" spans="1:16" ht="12" customHeight="1">
      <c r="A173" s="381" t="s">
        <v>480</v>
      </c>
    </row>
    <row r="174" spans="1:16" ht="12" customHeight="1">
      <c r="A174" s="43" t="s">
        <v>1088</v>
      </c>
      <c r="B174" s="4" t="s">
        <v>488</v>
      </c>
    </row>
    <row r="175" spans="1:16" ht="12" customHeight="1">
      <c r="A175" s="43" t="s">
        <v>478</v>
      </c>
      <c r="B175" s="4" t="s">
        <v>484</v>
      </c>
    </row>
    <row r="176" spans="1:16" ht="12" customHeight="1">
      <c r="A176" s="43" t="s">
        <v>479</v>
      </c>
      <c r="B176" s="4" t="s">
        <v>492</v>
      </c>
    </row>
    <row r="177" spans="1:24" ht="14.25" customHeight="1">
      <c r="A177" s="380" t="s">
        <v>672</v>
      </c>
    </row>
    <row r="178" spans="1:24" ht="24.75" customHeight="1">
      <c r="A178" s="43" t="s">
        <v>679</v>
      </c>
      <c r="B178" s="754" t="s">
        <v>673</v>
      </c>
      <c r="C178" s="754"/>
      <c r="D178" s="754"/>
      <c r="E178" s="754"/>
      <c r="F178" s="754"/>
      <c r="G178" s="754"/>
      <c r="H178" s="754"/>
      <c r="I178" s="754"/>
      <c r="J178" s="754"/>
      <c r="K178" s="754"/>
      <c r="L178" s="754"/>
      <c r="M178" s="754"/>
      <c r="N178" s="754"/>
      <c r="O178" s="754"/>
      <c r="P178" s="754"/>
      <c r="Q178" s="754"/>
      <c r="R178" s="754"/>
      <c r="S178" s="754"/>
      <c r="T178" s="754"/>
      <c r="U178" s="754"/>
      <c r="V178" s="458"/>
    </row>
    <row r="179" spans="1:24" ht="11.25" customHeight="1">
      <c r="A179" s="43"/>
      <c r="B179" s="754"/>
      <c r="C179" s="754"/>
      <c r="D179" s="754"/>
      <c r="E179" s="754"/>
      <c r="F179" s="754"/>
      <c r="G179" s="754"/>
      <c r="H179" s="754"/>
      <c r="I179" s="754"/>
      <c r="J179" s="754"/>
      <c r="K179" s="754"/>
      <c r="L179" s="754"/>
      <c r="M179" s="754"/>
      <c r="N179" s="754"/>
      <c r="O179" s="754"/>
      <c r="P179" s="754"/>
      <c r="Q179" s="754"/>
      <c r="R179" s="754"/>
      <c r="S179" s="754"/>
      <c r="T179" s="754"/>
    </row>
    <row r="180" spans="1:24" ht="11.25" customHeight="1">
      <c r="A180" s="43"/>
      <c r="B180" s="382"/>
      <c r="C180" s="382"/>
      <c r="D180" s="382"/>
      <c r="E180" s="382"/>
      <c r="F180" s="382"/>
      <c r="G180" s="382"/>
      <c r="H180" s="382"/>
      <c r="I180" s="382"/>
      <c r="J180" s="382"/>
      <c r="K180" s="382"/>
      <c r="L180" s="382"/>
      <c r="M180" s="382"/>
      <c r="N180" s="382"/>
      <c r="O180" s="382"/>
      <c r="P180" s="382"/>
      <c r="Q180" s="382"/>
      <c r="R180" s="382"/>
      <c r="S180" s="382"/>
      <c r="T180" s="382"/>
    </row>
    <row r="181" spans="1:24" ht="11.25" customHeight="1">
      <c r="A181" s="43"/>
      <c r="B181" s="382"/>
      <c r="C181" s="382"/>
      <c r="D181" s="382"/>
      <c r="E181" s="382"/>
      <c r="F181" s="382"/>
      <c r="G181" s="382"/>
      <c r="H181" s="382"/>
      <c r="I181" s="382"/>
      <c r="J181" s="382"/>
      <c r="K181" s="382"/>
      <c r="L181" s="382"/>
      <c r="M181" s="382"/>
      <c r="N181" s="382"/>
      <c r="O181" s="382"/>
      <c r="P181" s="382"/>
      <c r="Q181" s="382"/>
      <c r="R181" s="382"/>
      <c r="S181" s="382"/>
      <c r="T181" s="382"/>
    </row>
    <row r="182" spans="1:24" ht="11.25" customHeight="1">
      <c r="A182" s="43"/>
      <c r="B182" s="382"/>
      <c r="C182" s="382"/>
      <c r="D182" s="382"/>
      <c r="E182" s="382"/>
      <c r="F182" s="382"/>
      <c r="G182" s="382"/>
      <c r="H182" s="382"/>
      <c r="I182" s="382"/>
      <c r="J182" s="382"/>
      <c r="K182" s="382"/>
      <c r="L182" s="382"/>
      <c r="M182" s="382"/>
      <c r="N182" s="382"/>
      <c r="O182" s="382"/>
      <c r="P182" s="382"/>
      <c r="Q182" s="382"/>
      <c r="R182" s="382"/>
      <c r="S182" s="382"/>
      <c r="T182" s="382"/>
    </row>
    <row r="183" spans="1:24" ht="11.25" customHeight="1">
      <c r="A183" s="43"/>
      <c r="B183" s="382"/>
      <c r="C183" s="382"/>
      <c r="D183" s="382"/>
      <c r="E183" s="382"/>
      <c r="F183" s="382"/>
      <c r="G183" s="382"/>
      <c r="H183" s="382"/>
      <c r="I183" s="382"/>
      <c r="J183" s="382"/>
      <c r="K183" s="382"/>
      <c r="L183" s="382"/>
      <c r="M183" s="382"/>
      <c r="N183" s="382"/>
      <c r="O183" s="382"/>
      <c r="P183" s="382"/>
      <c r="Q183" s="382"/>
      <c r="R183" s="382"/>
      <c r="S183" s="382"/>
      <c r="T183" s="382"/>
    </row>
    <row r="184" spans="1:24" ht="11.25" customHeight="1">
      <c r="A184" s="43"/>
      <c r="B184" s="382"/>
      <c r="C184" s="382"/>
      <c r="D184" s="382"/>
      <c r="E184" s="382"/>
      <c r="F184" s="382"/>
      <c r="G184" s="382"/>
      <c r="H184" s="382"/>
      <c r="I184" s="382"/>
      <c r="J184" s="382"/>
      <c r="K184" s="382"/>
      <c r="L184" s="382"/>
      <c r="M184" s="382"/>
      <c r="N184" s="382"/>
      <c r="O184" s="382"/>
      <c r="P184" s="382"/>
      <c r="Q184" s="382"/>
      <c r="R184" s="382"/>
      <c r="S184" s="382"/>
      <c r="T184" s="382"/>
    </row>
    <row r="185" spans="1:24" ht="11.25" customHeight="1">
      <c r="A185" s="43"/>
      <c r="B185" s="382"/>
      <c r="C185" s="382"/>
      <c r="D185" s="382"/>
      <c r="E185" s="382"/>
      <c r="F185" s="382"/>
      <c r="G185" s="382"/>
      <c r="H185" s="382"/>
      <c r="I185" s="382"/>
      <c r="J185" s="382"/>
      <c r="K185" s="382"/>
      <c r="L185" s="382"/>
      <c r="M185" s="382"/>
      <c r="N185" s="382"/>
      <c r="O185" s="382"/>
      <c r="P185" s="382"/>
      <c r="Q185" s="382"/>
      <c r="R185" s="382"/>
      <c r="S185" s="382"/>
      <c r="T185" s="382"/>
    </row>
    <row r="186" spans="1:24" ht="11.25" customHeight="1">
      <c r="A186" s="43"/>
      <c r="B186" s="382"/>
      <c r="C186" s="382"/>
      <c r="D186" s="382"/>
      <c r="E186" s="382"/>
      <c r="F186" s="382"/>
      <c r="G186" s="382"/>
      <c r="H186" s="382"/>
      <c r="I186" s="382"/>
      <c r="J186" s="382"/>
      <c r="K186" s="382"/>
      <c r="L186" s="382"/>
      <c r="M186" s="382"/>
      <c r="N186" s="382"/>
      <c r="O186" s="382"/>
      <c r="P186" s="382"/>
      <c r="Q186" s="382"/>
      <c r="R186" s="382"/>
      <c r="S186" s="382"/>
      <c r="T186" s="382"/>
      <c r="W186" s="4" t="s">
        <v>480</v>
      </c>
    </row>
    <row r="187" spans="1:24" ht="11.25" customHeight="1">
      <c r="A187" s="43"/>
      <c r="B187" s="382"/>
      <c r="C187" s="382"/>
      <c r="D187" s="382"/>
      <c r="E187" s="382"/>
      <c r="F187" s="382"/>
      <c r="G187" s="382"/>
      <c r="H187" s="382"/>
      <c r="I187" s="382"/>
      <c r="J187" s="382"/>
      <c r="K187" s="382"/>
      <c r="L187" s="382"/>
      <c r="M187" s="382"/>
      <c r="N187" s="382"/>
      <c r="O187" s="382"/>
      <c r="P187" s="382"/>
      <c r="Q187" s="382"/>
      <c r="R187" s="382"/>
      <c r="S187" s="382"/>
      <c r="T187" s="382"/>
      <c r="W187" s="43" t="s">
        <v>478</v>
      </c>
      <c r="X187" s="4" t="s">
        <v>484</v>
      </c>
    </row>
    <row r="188" spans="1:24" ht="11.25" customHeight="1">
      <c r="A188" s="43"/>
      <c r="B188" s="382"/>
      <c r="C188" s="382"/>
      <c r="D188" s="382"/>
      <c r="E188" s="382"/>
      <c r="F188" s="382"/>
      <c r="G188" s="382"/>
      <c r="H188" s="382"/>
      <c r="I188" s="382"/>
      <c r="J188" s="382"/>
      <c r="K188" s="382"/>
      <c r="L188" s="382"/>
      <c r="M188" s="382"/>
      <c r="N188" s="382"/>
      <c r="O188" s="382"/>
      <c r="P188" s="382"/>
      <c r="Q188" s="382"/>
      <c r="R188" s="382"/>
      <c r="S188" s="382"/>
      <c r="T188" s="382"/>
      <c r="W188" s="43" t="s">
        <v>479</v>
      </c>
      <c r="X188" s="4" t="s">
        <v>492</v>
      </c>
    </row>
    <row r="189" spans="1:24" ht="11.25" customHeight="1">
      <c r="A189" s="43"/>
      <c r="B189" s="382"/>
      <c r="C189" s="382"/>
      <c r="D189" s="382"/>
      <c r="E189" s="382"/>
      <c r="F189" s="382"/>
      <c r="G189" s="382"/>
      <c r="H189" s="382"/>
      <c r="I189" s="382"/>
      <c r="J189" s="382"/>
      <c r="K189" s="382"/>
      <c r="L189" s="382"/>
      <c r="M189" s="382"/>
      <c r="N189" s="382"/>
      <c r="O189" s="382"/>
      <c r="P189" s="382"/>
      <c r="Q189" s="382"/>
      <c r="R189" s="382"/>
      <c r="S189" s="382"/>
      <c r="T189" s="382"/>
    </row>
    <row r="190" spans="1:24" ht="11.25" customHeight="1">
      <c r="A190" s="43"/>
      <c r="B190" s="382"/>
      <c r="C190" s="382"/>
      <c r="D190" s="382"/>
      <c r="E190" s="382"/>
      <c r="F190" s="382"/>
      <c r="G190" s="382"/>
      <c r="H190" s="382"/>
      <c r="I190" s="382"/>
      <c r="J190" s="382"/>
      <c r="K190" s="382"/>
      <c r="L190" s="382"/>
      <c r="M190" s="382"/>
      <c r="N190" s="382"/>
      <c r="O190" s="382"/>
      <c r="P190" s="382"/>
      <c r="Q190" s="382"/>
      <c r="R190" s="382"/>
      <c r="S190" s="382"/>
      <c r="T190" s="382"/>
    </row>
    <row r="191" spans="1:24" ht="11.25" customHeight="1">
      <c r="A191" s="43"/>
      <c r="B191" s="382"/>
      <c r="C191" s="382"/>
      <c r="D191" s="382"/>
      <c r="E191" s="382"/>
      <c r="F191" s="382"/>
      <c r="G191" s="382"/>
      <c r="H191" s="382"/>
      <c r="I191" s="382"/>
      <c r="J191" s="382"/>
      <c r="K191" s="382"/>
      <c r="L191" s="382"/>
      <c r="M191" s="382"/>
      <c r="N191" s="382"/>
      <c r="O191" s="382"/>
      <c r="P191" s="382"/>
      <c r="Q191" s="382"/>
      <c r="R191" s="382"/>
      <c r="S191" s="382"/>
      <c r="T191" s="382"/>
    </row>
    <row r="192" spans="1:24" ht="11.25" customHeight="1">
      <c r="A192" s="43"/>
      <c r="B192" s="382"/>
      <c r="C192" s="382"/>
      <c r="D192" s="382"/>
      <c r="E192" s="382"/>
      <c r="F192" s="382"/>
      <c r="G192" s="382"/>
      <c r="H192" s="382"/>
      <c r="I192" s="382"/>
      <c r="J192" s="382"/>
      <c r="K192" s="382"/>
      <c r="L192" s="382"/>
      <c r="M192" s="382"/>
      <c r="N192" s="382"/>
      <c r="O192" s="382"/>
      <c r="P192" s="382"/>
      <c r="Q192" s="382"/>
      <c r="R192" s="382"/>
      <c r="S192" s="382"/>
      <c r="T192" s="382"/>
    </row>
    <row r="193" spans="1:30" ht="11.25" customHeight="1">
      <c r="A193" s="43"/>
      <c r="B193" s="382"/>
      <c r="C193" s="382"/>
      <c r="D193" s="382"/>
      <c r="E193" s="382"/>
      <c r="F193" s="382"/>
      <c r="G193" s="382"/>
      <c r="H193" s="382"/>
      <c r="I193" s="382"/>
      <c r="J193" s="382"/>
      <c r="K193" s="382"/>
      <c r="L193" s="382"/>
      <c r="M193" s="382"/>
      <c r="N193" s="382"/>
      <c r="O193" s="382"/>
      <c r="P193" s="382"/>
      <c r="Q193" s="382"/>
      <c r="R193" s="382"/>
      <c r="S193" s="382"/>
      <c r="T193" s="382"/>
    </row>
    <row r="194" spans="1:30" ht="11.25" customHeight="1">
      <c r="A194" s="43"/>
      <c r="B194" s="382"/>
      <c r="C194" s="382"/>
      <c r="D194" s="382"/>
      <c r="E194" s="382"/>
      <c r="F194" s="382"/>
      <c r="G194" s="382"/>
      <c r="H194" s="382"/>
      <c r="I194" s="382"/>
      <c r="J194" s="382"/>
      <c r="K194" s="382"/>
      <c r="L194" s="382"/>
      <c r="M194" s="382"/>
      <c r="N194" s="382"/>
      <c r="O194" s="382"/>
      <c r="P194" s="382"/>
      <c r="Q194" s="382"/>
      <c r="R194" s="382"/>
      <c r="S194" s="382"/>
      <c r="T194" s="382"/>
    </row>
    <row r="195" spans="1:30" ht="11.25" customHeight="1">
      <c r="A195" s="43"/>
      <c r="B195" s="382"/>
      <c r="C195" s="382"/>
      <c r="D195" s="382"/>
      <c r="E195" s="382"/>
      <c r="F195" s="382"/>
      <c r="G195" s="382"/>
      <c r="H195" s="382"/>
      <c r="I195" s="382"/>
      <c r="J195" s="382"/>
      <c r="K195" s="382"/>
      <c r="L195" s="382"/>
      <c r="M195" s="382"/>
      <c r="N195" s="382"/>
      <c r="O195" s="382"/>
      <c r="P195" s="382"/>
      <c r="Q195" s="382"/>
      <c r="R195" s="382"/>
      <c r="S195" s="382"/>
      <c r="T195" s="382"/>
    </row>
    <row r="196" spans="1:30" ht="11.25" customHeight="1">
      <c r="A196" s="43"/>
      <c r="B196" s="382"/>
      <c r="C196" s="382"/>
      <c r="D196" s="382"/>
      <c r="E196" s="382"/>
      <c r="F196" s="382"/>
      <c r="G196" s="382"/>
      <c r="H196" s="382"/>
      <c r="I196" s="382"/>
      <c r="J196" s="382"/>
      <c r="K196" s="382"/>
      <c r="L196" s="382"/>
      <c r="M196" s="382"/>
      <c r="N196" s="382"/>
      <c r="O196" s="382"/>
      <c r="P196" s="382"/>
      <c r="Q196" s="382"/>
      <c r="R196" s="382"/>
      <c r="S196" s="382"/>
      <c r="T196" s="382"/>
    </row>
    <row r="197" spans="1:30" ht="11.25" customHeight="1">
      <c r="A197" s="43"/>
      <c r="B197" s="382"/>
      <c r="C197" s="382"/>
      <c r="D197" s="382"/>
      <c r="E197" s="382"/>
      <c r="F197" s="382"/>
      <c r="G197" s="382"/>
      <c r="H197" s="382"/>
      <c r="I197" s="382"/>
      <c r="J197" s="382"/>
      <c r="K197" s="382"/>
      <c r="L197" s="382"/>
      <c r="M197" s="382"/>
      <c r="N197" s="382"/>
      <c r="O197" s="382"/>
      <c r="P197" s="382"/>
      <c r="Q197" s="382"/>
      <c r="R197" s="382"/>
      <c r="S197" s="382"/>
      <c r="T197" s="382"/>
    </row>
    <row r="198" spans="1:30" ht="11.25" customHeight="1">
      <c r="A198" s="43"/>
      <c r="B198" s="382"/>
      <c r="C198" s="382"/>
      <c r="D198" s="382"/>
      <c r="E198" s="382"/>
      <c r="F198" s="382"/>
      <c r="G198" s="382"/>
      <c r="H198" s="382"/>
      <c r="I198" s="382"/>
      <c r="J198" s="382"/>
      <c r="K198" s="382"/>
      <c r="L198" s="382"/>
      <c r="M198" s="382"/>
      <c r="N198" s="382"/>
      <c r="O198" s="382"/>
      <c r="P198" s="382"/>
      <c r="Q198" s="382"/>
      <c r="R198" s="382"/>
      <c r="S198" s="382"/>
      <c r="T198" s="382"/>
    </row>
    <row r="199" spans="1:30" ht="11.25" customHeight="1"/>
    <row r="200" spans="1:30" ht="14.25" customHeight="1">
      <c r="A200" s="695" t="s">
        <v>871</v>
      </c>
    </row>
    <row r="201" spans="1:30" ht="11.25" customHeight="1"/>
    <row r="202" spans="1:30" ht="14.25" customHeight="1">
      <c r="A202" s="671" t="s">
        <v>374</v>
      </c>
      <c r="W202" s="671" t="s">
        <v>270</v>
      </c>
      <c r="AD202" s="671" t="s">
        <v>271</v>
      </c>
    </row>
    <row r="203" spans="1:30" ht="11.25" customHeight="1">
      <c r="B203" s="65"/>
      <c r="C203" s="65"/>
      <c r="D203" s="65"/>
      <c r="E203" s="65"/>
      <c r="S203" s="70"/>
    </row>
    <row r="204" spans="1:30" ht="11.25" customHeight="1">
      <c r="A204" s="454" t="s">
        <v>490</v>
      </c>
      <c r="B204" s="454">
        <v>1999</v>
      </c>
      <c r="C204" s="454">
        <v>2000</v>
      </c>
      <c r="D204" s="454">
        <v>2001</v>
      </c>
      <c r="E204" s="454">
        <v>2002</v>
      </c>
      <c r="F204" s="454">
        <v>2003</v>
      </c>
      <c r="G204" s="454">
        <v>2004</v>
      </c>
      <c r="H204" s="454">
        <v>2005</v>
      </c>
      <c r="I204" s="454">
        <v>2006</v>
      </c>
      <c r="J204" s="454">
        <v>2007</v>
      </c>
      <c r="K204" s="454">
        <v>2008</v>
      </c>
      <c r="L204" s="454">
        <v>2009</v>
      </c>
      <c r="M204" s="454">
        <v>2010</v>
      </c>
      <c r="N204" s="454">
        <v>2011</v>
      </c>
      <c r="O204" s="454">
        <v>2012</v>
      </c>
      <c r="P204" s="454">
        <v>2013</v>
      </c>
      <c r="W204" s="71"/>
      <c r="X204" s="390" t="s">
        <v>686</v>
      </c>
      <c r="Y204" s="44" t="s">
        <v>495</v>
      </c>
    </row>
    <row r="205" spans="1:30" ht="11.25" customHeight="1">
      <c r="A205" s="532" t="s">
        <v>486</v>
      </c>
      <c r="B205" s="61">
        <v>29</v>
      </c>
      <c r="C205" s="57">
        <v>23</v>
      </c>
      <c r="D205" s="57">
        <v>19</v>
      </c>
      <c r="E205" s="57">
        <v>19</v>
      </c>
      <c r="F205" s="61">
        <v>17</v>
      </c>
      <c r="G205" s="61">
        <v>13</v>
      </c>
      <c r="H205" s="61">
        <v>16</v>
      </c>
      <c r="I205" s="61">
        <v>25</v>
      </c>
      <c r="J205" s="61">
        <v>16</v>
      </c>
      <c r="K205" s="61">
        <v>16</v>
      </c>
      <c r="L205" s="61">
        <v>20</v>
      </c>
      <c r="M205" s="61">
        <v>22</v>
      </c>
      <c r="N205" s="61">
        <v>11</v>
      </c>
      <c r="O205" s="61">
        <v>19</v>
      </c>
      <c r="P205" s="61">
        <v>11</v>
      </c>
      <c r="W205" s="465" t="s">
        <v>430</v>
      </c>
      <c r="X205" s="72">
        <v>84</v>
      </c>
      <c r="Y205" s="74">
        <f t="shared" ref="Y205:Y225" si="6">X205/$X$226*100</f>
        <v>19.90521327014218</v>
      </c>
    </row>
    <row r="206" spans="1:30" ht="11.25" customHeight="1">
      <c r="A206" s="532" t="s">
        <v>437</v>
      </c>
      <c r="B206" s="62">
        <v>6</v>
      </c>
      <c r="C206" s="59">
        <v>3</v>
      </c>
      <c r="D206" s="59">
        <v>4</v>
      </c>
      <c r="E206" s="59">
        <v>5</v>
      </c>
      <c r="F206" s="62">
        <v>7</v>
      </c>
      <c r="G206" s="59">
        <v>4</v>
      </c>
      <c r="H206" s="59">
        <v>7</v>
      </c>
      <c r="I206" s="59">
        <v>2</v>
      </c>
      <c r="J206" s="62">
        <v>1</v>
      </c>
      <c r="K206" s="59">
        <v>3</v>
      </c>
      <c r="L206" s="59">
        <v>1</v>
      </c>
      <c r="M206" s="59">
        <v>3</v>
      </c>
      <c r="N206" s="59">
        <v>6</v>
      </c>
      <c r="O206" s="59">
        <v>2</v>
      </c>
      <c r="P206" s="59">
        <v>4</v>
      </c>
      <c r="W206" s="532" t="s">
        <v>431</v>
      </c>
      <c r="X206" s="72">
        <v>60</v>
      </c>
      <c r="Y206" s="74">
        <f t="shared" si="6"/>
        <v>14.218009478672986</v>
      </c>
    </row>
    <row r="207" spans="1:30" ht="11.25" customHeight="1">
      <c r="A207" s="532" t="s">
        <v>481</v>
      </c>
      <c r="B207" s="61">
        <v>20</v>
      </c>
      <c r="C207" s="57">
        <v>18</v>
      </c>
      <c r="D207" s="57">
        <v>9</v>
      </c>
      <c r="E207" s="57">
        <v>10</v>
      </c>
      <c r="F207" s="61">
        <v>21</v>
      </c>
      <c r="G207" s="61">
        <v>18</v>
      </c>
      <c r="H207" s="61">
        <v>18</v>
      </c>
      <c r="I207" s="61">
        <v>26</v>
      </c>
      <c r="J207" s="61">
        <v>12</v>
      </c>
      <c r="K207" s="61">
        <v>14</v>
      </c>
      <c r="L207" s="61">
        <v>12</v>
      </c>
      <c r="M207" s="61">
        <v>11</v>
      </c>
      <c r="N207" s="61">
        <v>9</v>
      </c>
      <c r="O207" s="61">
        <v>10</v>
      </c>
      <c r="P207" s="61">
        <v>14</v>
      </c>
      <c r="W207" s="532" t="s">
        <v>433</v>
      </c>
      <c r="X207" s="75">
        <v>43</v>
      </c>
      <c r="Y207" s="74">
        <f t="shared" si="6"/>
        <v>10.189573459715639</v>
      </c>
    </row>
    <row r="208" spans="1:30" ht="11.25" customHeight="1">
      <c r="A208" s="631" t="s">
        <v>471</v>
      </c>
      <c r="B208" s="62">
        <v>59</v>
      </c>
      <c r="C208" s="59">
        <v>43</v>
      </c>
      <c r="D208" s="59">
        <v>36</v>
      </c>
      <c r="E208" s="59">
        <v>47</v>
      </c>
      <c r="F208" s="62">
        <v>29</v>
      </c>
      <c r="G208" s="59">
        <v>57</v>
      </c>
      <c r="H208" s="59">
        <v>33</v>
      </c>
      <c r="I208" s="59">
        <v>52</v>
      </c>
      <c r="J208" s="62">
        <v>56</v>
      </c>
      <c r="K208" s="59">
        <v>58</v>
      </c>
      <c r="L208" s="59">
        <v>41</v>
      </c>
      <c r="M208" s="59">
        <v>54</v>
      </c>
      <c r="N208" s="59">
        <v>33</v>
      </c>
      <c r="O208" s="59">
        <v>50</v>
      </c>
      <c r="P208" s="59">
        <v>28</v>
      </c>
      <c r="W208" s="532" t="s">
        <v>432</v>
      </c>
      <c r="X208" s="72">
        <v>41</v>
      </c>
      <c r="Y208" s="74">
        <f t="shared" si="6"/>
        <v>9.7156398104265413</v>
      </c>
    </row>
    <row r="209" spans="1:25" ht="11.25" customHeight="1">
      <c r="A209" s="532" t="s">
        <v>438</v>
      </c>
      <c r="B209" s="37">
        <v>40</v>
      </c>
      <c r="C209" s="60">
        <v>36</v>
      </c>
      <c r="D209" s="60">
        <v>38</v>
      </c>
      <c r="E209" s="60">
        <v>43</v>
      </c>
      <c r="F209" s="61">
        <v>38</v>
      </c>
      <c r="G209" s="61">
        <v>34</v>
      </c>
      <c r="H209" s="61">
        <v>31</v>
      </c>
      <c r="I209" s="61">
        <v>38</v>
      </c>
      <c r="J209" s="61">
        <v>39</v>
      </c>
      <c r="K209" s="61">
        <v>60</v>
      </c>
      <c r="L209" s="61">
        <v>51</v>
      </c>
      <c r="M209" s="61">
        <v>43</v>
      </c>
      <c r="N209" s="61">
        <v>41</v>
      </c>
      <c r="O209" s="61">
        <v>35</v>
      </c>
      <c r="P209" s="61">
        <v>28</v>
      </c>
      <c r="W209" s="631" t="s">
        <v>482</v>
      </c>
      <c r="X209" s="75">
        <v>32</v>
      </c>
      <c r="Y209" s="74">
        <f t="shared" si="6"/>
        <v>7.5829383886255926</v>
      </c>
    </row>
    <row r="210" spans="1:25" ht="11.25" customHeight="1">
      <c r="A210" s="532" t="s">
        <v>472</v>
      </c>
      <c r="B210" s="62">
        <v>29</v>
      </c>
      <c r="C210" s="59">
        <v>14</v>
      </c>
      <c r="D210" s="59">
        <v>18</v>
      </c>
      <c r="E210" s="59">
        <v>14</v>
      </c>
      <c r="F210" s="62">
        <v>15</v>
      </c>
      <c r="G210" s="59">
        <v>15</v>
      </c>
      <c r="H210" s="59">
        <v>18</v>
      </c>
      <c r="I210" s="59">
        <v>12</v>
      </c>
      <c r="J210" s="62">
        <v>16</v>
      </c>
      <c r="K210" s="59">
        <v>11</v>
      </c>
      <c r="L210" s="59">
        <v>13</v>
      </c>
      <c r="M210" s="59">
        <v>12</v>
      </c>
      <c r="N210" s="59">
        <v>8</v>
      </c>
      <c r="O210" s="59">
        <v>14</v>
      </c>
      <c r="P210" s="59">
        <v>9</v>
      </c>
      <c r="W210" s="532" t="s">
        <v>471</v>
      </c>
      <c r="X210" s="75">
        <v>28</v>
      </c>
      <c r="Y210" s="74">
        <f t="shared" si="6"/>
        <v>6.6350710900473935</v>
      </c>
    </row>
    <row r="211" spans="1:25" ht="11.25" customHeight="1">
      <c r="A211" s="532" t="s">
        <v>432</v>
      </c>
      <c r="B211" s="61">
        <v>58</v>
      </c>
      <c r="C211" s="57">
        <v>49</v>
      </c>
      <c r="D211" s="57">
        <v>42</v>
      </c>
      <c r="E211" s="57">
        <v>35</v>
      </c>
      <c r="F211" s="61">
        <v>54</v>
      </c>
      <c r="G211" s="61">
        <v>49</v>
      </c>
      <c r="H211" s="61">
        <v>48</v>
      </c>
      <c r="I211" s="61">
        <v>37</v>
      </c>
      <c r="J211" s="61">
        <v>62</v>
      </c>
      <c r="K211" s="61">
        <v>67</v>
      </c>
      <c r="L211" s="61">
        <v>76</v>
      </c>
      <c r="M211" s="61">
        <v>52</v>
      </c>
      <c r="N211" s="61">
        <v>55</v>
      </c>
      <c r="O211" s="61">
        <v>48</v>
      </c>
      <c r="P211" s="61">
        <v>41</v>
      </c>
      <c r="W211" s="532" t="s">
        <v>438</v>
      </c>
      <c r="X211" s="72">
        <v>28</v>
      </c>
      <c r="Y211" s="74">
        <f t="shared" si="6"/>
        <v>6.6350710900473935</v>
      </c>
    </row>
    <row r="212" spans="1:25" ht="11.25" customHeight="1">
      <c r="A212" s="532" t="s">
        <v>433</v>
      </c>
      <c r="B212" s="62">
        <v>50</v>
      </c>
      <c r="C212" s="59">
        <v>65</v>
      </c>
      <c r="D212" s="59">
        <v>50</v>
      </c>
      <c r="E212" s="59">
        <v>50</v>
      </c>
      <c r="F212" s="62">
        <v>55</v>
      </c>
      <c r="G212" s="59">
        <v>61</v>
      </c>
      <c r="H212" s="59">
        <v>56</v>
      </c>
      <c r="I212" s="59">
        <v>69</v>
      </c>
      <c r="J212" s="62">
        <v>62</v>
      </c>
      <c r="K212" s="59">
        <v>78</v>
      </c>
      <c r="L212" s="59">
        <v>78</v>
      </c>
      <c r="M212" s="59">
        <v>69</v>
      </c>
      <c r="N212" s="59">
        <v>68</v>
      </c>
      <c r="O212" s="59">
        <v>78</v>
      </c>
      <c r="P212" s="59">
        <v>43</v>
      </c>
      <c r="W212" s="532" t="s">
        <v>487</v>
      </c>
      <c r="X212" s="75">
        <v>19</v>
      </c>
      <c r="Y212" s="74">
        <f t="shared" si="6"/>
        <v>4.5023696682464456</v>
      </c>
    </row>
    <row r="213" spans="1:25" ht="11.25" customHeight="1">
      <c r="A213" s="532" t="s">
        <v>441</v>
      </c>
      <c r="B213" s="61">
        <v>13</v>
      </c>
      <c r="C213" s="57">
        <v>16</v>
      </c>
      <c r="D213" s="57">
        <v>8</v>
      </c>
      <c r="E213" s="57">
        <v>12</v>
      </c>
      <c r="F213" s="61">
        <v>11</v>
      </c>
      <c r="G213" s="61">
        <v>13</v>
      </c>
      <c r="H213" s="61">
        <v>17</v>
      </c>
      <c r="I213" s="61">
        <v>15</v>
      </c>
      <c r="J213" s="61">
        <v>8</v>
      </c>
      <c r="K213" s="61">
        <v>12</v>
      </c>
      <c r="L213" s="61">
        <v>18</v>
      </c>
      <c r="M213" s="61">
        <v>15</v>
      </c>
      <c r="N213" s="61">
        <v>10</v>
      </c>
      <c r="O213" s="61">
        <v>16</v>
      </c>
      <c r="P213" s="61">
        <v>16</v>
      </c>
      <c r="W213" s="532" t="s">
        <v>441</v>
      </c>
      <c r="X213" s="72">
        <v>16</v>
      </c>
      <c r="Y213" s="74">
        <f t="shared" si="6"/>
        <v>3.7914691943127963</v>
      </c>
    </row>
    <row r="214" spans="1:25" ht="11.25" customHeight="1">
      <c r="A214" s="532" t="s">
        <v>487</v>
      </c>
      <c r="B214" s="62">
        <v>45</v>
      </c>
      <c r="C214" s="59">
        <v>33</v>
      </c>
      <c r="D214" s="59">
        <v>42</v>
      </c>
      <c r="E214" s="59">
        <v>29</v>
      </c>
      <c r="F214" s="62">
        <v>41</v>
      </c>
      <c r="G214" s="59">
        <v>31</v>
      </c>
      <c r="H214" s="59">
        <v>30</v>
      </c>
      <c r="I214" s="59">
        <v>35</v>
      </c>
      <c r="J214" s="62">
        <v>29</v>
      </c>
      <c r="K214" s="59">
        <v>23</v>
      </c>
      <c r="L214" s="59">
        <v>36</v>
      </c>
      <c r="M214" s="59">
        <v>24</v>
      </c>
      <c r="N214" s="59">
        <v>28</v>
      </c>
      <c r="O214" s="59">
        <v>28</v>
      </c>
      <c r="P214" s="59">
        <v>19</v>
      </c>
      <c r="W214" s="532" t="s">
        <v>481</v>
      </c>
      <c r="X214" s="72">
        <v>14</v>
      </c>
      <c r="Y214" s="74">
        <f t="shared" si="6"/>
        <v>3.3175355450236967</v>
      </c>
    </row>
    <row r="215" spans="1:25" ht="11.25" customHeight="1">
      <c r="A215" s="465" t="s">
        <v>431</v>
      </c>
      <c r="B215" s="61">
        <v>51</v>
      </c>
      <c r="C215" s="57">
        <v>41</v>
      </c>
      <c r="D215" s="57">
        <v>51</v>
      </c>
      <c r="E215" s="57">
        <v>40</v>
      </c>
      <c r="F215" s="61">
        <v>36</v>
      </c>
      <c r="G215" s="61">
        <v>43</v>
      </c>
      <c r="H215" s="61">
        <v>50</v>
      </c>
      <c r="I215" s="61">
        <v>54</v>
      </c>
      <c r="J215" s="61">
        <v>50</v>
      </c>
      <c r="K215" s="61">
        <v>44</v>
      </c>
      <c r="L215" s="61">
        <v>47</v>
      </c>
      <c r="M215" s="61">
        <v>52</v>
      </c>
      <c r="N215" s="61">
        <v>51</v>
      </c>
      <c r="O215" s="61">
        <v>36</v>
      </c>
      <c r="P215" s="61">
        <v>60</v>
      </c>
      <c r="W215" s="532" t="s">
        <v>486</v>
      </c>
      <c r="X215" s="72">
        <v>11</v>
      </c>
      <c r="Y215" s="74">
        <f t="shared" si="6"/>
        <v>2.6066350710900474</v>
      </c>
    </row>
    <row r="216" spans="1:25" ht="11.25" customHeight="1">
      <c r="A216" s="532" t="s">
        <v>434</v>
      </c>
      <c r="B216" s="62">
        <v>8</v>
      </c>
      <c r="C216" s="59">
        <v>4</v>
      </c>
      <c r="D216" s="59">
        <v>8</v>
      </c>
      <c r="E216" s="59">
        <v>3</v>
      </c>
      <c r="F216" s="62">
        <v>6</v>
      </c>
      <c r="G216" s="59">
        <v>3</v>
      </c>
      <c r="H216" s="59">
        <v>6</v>
      </c>
      <c r="I216" s="59">
        <v>5</v>
      </c>
      <c r="J216" s="62">
        <v>7</v>
      </c>
      <c r="K216" s="59">
        <v>4</v>
      </c>
      <c r="L216" s="59">
        <v>4</v>
      </c>
      <c r="M216" s="59">
        <v>5</v>
      </c>
      <c r="N216" s="59">
        <v>5</v>
      </c>
      <c r="O216" s="59">
        <v>4</v>
      </c>
      <c r="P216" s="59">
        <v>3</v>
      </c>
      <c r="W216" s="532" t="s">
        <v>439</v>
      </c>
      <c r="X216" s="75">
        <v>11</v>
      </c>
      <c r="Y216" s="74">
        <f t="shared" si="6"/>
        <v>2.6066350710900474</v>
      </c>
    </row>
    <row r="217" spans="1:25" ht="11.25" customHeight="1">
      <c r="A217" s="532" t="s">
        <v>436</v>
      </c>
      <c r="B217" s="61">
        <v>4</v>
      </c>
      <c r="C217" s="57">
        <v>5</v>
      </c>
      <c r="D217" s="57">
        <v>4</v>
      </c>
      <c r="E217" s="57">
        <v>1</v>
      </c>
      <c r="F217" s="61">
        <v>2</v>
      </c>
      <c r="G217" s="61">
        <v>6</v>
      </c>
      <c r="H217" s="61">
        <v>3</v>
      </c>
      <c r="I217" s="61">
        <v>1</v>
      </c>
      <c r="J217" s="61">
        <v>2</v>
      </c>
      <c r="K217" s="61">
        <v>0</v>
      </c>
      <c r="L217" s="61">
        <v>2</v>
      </c>
      <c r="M217" s="61">
        <v>2</v>
      </c>
      <c r="N217" s="61">
        <v>2</v>
      </c>
      <c r="O217" s="61">
        <v>6</v>
      </c>
      <c r="P217" s="61">
        <v>2</v>
      </c>
      <c r="W217" s="532" t="s">
        <v>472</v>
      </c>
      <c r="X217" s="75">
        <v>9</v>
      </c>
      <c r="Y217" s="74">
        <f t="shared" si="6"/>
        <v>2.1327014218009479</v>
      </c>
    </row>
    <row r="218" spans="1:25" ht="11.25" customHeight="1">
      <c r="A218" s="532" t="s">
        <v>439</v>
      </c>
      <c r="B218" s="62">
        <v>9</v>
      </c>
      <c r="C218" s="59">
        <v>10</v>
      </c>
      <c r="D218" s="59">
        <v>6</v>
      </c>
      <c r="E218" s="59">
        <v>4</v>
      </c>
      <c r="F218" s="62">
        <v>4</v>
      </c>
      <c r="G218" s="59">
        <v>1</v>
      </c>
      <c r="H218" s="59">
        <v>10</v>
      </c>
      <c r="I218" s="59">
        <v>5</v>
      </c>
      <c r="J218" s="62">
        <v>6</v>
      </c>
      <c r="K218" s="59">
        <v>7</v>
      </c>
      <c r="L218" s="59">
        <v>8</v>
      </c>
      <c r="M218" s="59">
        <v>8</v>
      </c>
      <c r="N218" s="59">
        <v>4</v>
      </c>
      <c r="O218" s="59">
        <v>8</v>
      </c>
      <c r="P218" s="59">
        <v>11</v>
      </c>
      <c r="W218" s="532" t="s">
        <v>474</v>
      </c>
      <c r="X218" s="72">
        <v>6</v>
      </c>
      <c r="Y218" s="74">
        <f t="shared" si="6"/>
        <v>1.4218009478672986</v>
      </c>
    </row>
    <row r="219" spans="1:25" ht="11.25" customHeight="1">
      <c r="A219" s="631" t="s">
        <v>474</v>
      </c>
      <c r="B219" s="37">
        <v>7</v>
      </c>
      <c r="C219" s="60">
        <v>3</v>
      </c>
      <c r="D219" s="60">
        <v>8</v>
      </c>
      <c r="E219" s="60">
        <v>4</v>
      </c>
      <c r="F219" s="61">
        <v>3</v>
      </c>
      <c r="G219" s="61">
        <v>1</v>
      </c>
      <c r="H219" s="61">
        <v>4</v>
      </c>
      <c r="I219" s="61">
        <v>2</v>
      </c>
      <c r="J219" s="68">
        <v>6</v>
      </c>
      <c r="K219" s="61">
        <v>4</v>
      </c>
      <c r="L219" s="61">
        <v>1</v>
      </c>
      <c r="M219" s="61">
        <v>1</v>
      </c>
      <c r="N219" s="61">
        <v>5</v>
      </c>
      <c r="O219" s="61">
        <v>5</v>
      </c>
      <c r="P219" s="61">
        <v>6</v>
      </c>
      <c r="W219" s="532" t="s">
        <v>440</v>
      </c>
      <c r="X219" s="72">
        <v>6</v>
      </c>
      <c r="Y219" s="74">
        <f t="shared" si="6"/>
        <v>1.4218009478672986</v>
      </c>
    </row>
    <row r="220" spans="1:25" ht="11.25" customHeight="1">
      <c r="A220" s="532" t="s">
        <v>435</v>
      </c>
      <c r="B220" s="62">
        <v>16</v>
      </c>
      <c r="C220" s="59">
        <v>14</v>
      </c>
      <c r="D220" s="59">
        <v>11</v>
      </c>
      <c r="E220" s="59">
        <v>8</v>
      </c>
      <c r="F220" s="62">
        <v>9</v>
      </c>
      <c r="G220" s="59">
        <v>7</v>
      </c>
      <c r="H220" s="59">
        <v>5</v>
      </c>
      <c r="I220" s="59">
        <v>10</v>
      </c>
      <c r="J220" s="62">
        <v>6</v>
      </c>
      <c r="K220" s="59">
        <v>10</v>
      </c>
      <c r="L220" s="59">
        <v>8</v>
      </c>
      <c r="M220" s="59">
        <v>2</v>
      </c>
      <c r="N220" s="59">
        <v>10</v>
      </c>
      <c r="O220" s="59">
        <v>9</v>
      </c>
      <c r="P220" s="59">
        <v>4</v>
      </c>
      <c r="T220" s="25"/>
      <c r="W220" s="532" t="s">
        <v>437</v>
      </c>
      <c r="X220" s="75">
        <v>4</v>
      </c>
      <c r="Y220" s="74">
        <f t="shared" si="6"/>
        <v>0.94786729857819907</v>
      </c>
    </row>
    <row r="221" spans="1:25" ht="11.25" customHeight="1">
      <c r="A221" s="532" t="s">
        <v>440</v>
      </c>
      <c r="B221" s="61">
        <v>3</v>
      </c>
      <c r="C221" s="57">
        <v>3</v>
      </c>
      <c r="D221" s="57">
        <v>0</v>
      </c>
      <c r="E221" s="57">
        <v>2</v>
      </c>
      <c r="F221" s="61">
        <v>3</v>
      </c>
      <c r="G221" s="61">
        <v>0</v>
      </c>
      <c r="H221" s="61">
        <v>0</v>
      </c>
      <c r="I221" s="61">
        <v>2</v>
      </c>
      <c r="J221" s="61">
        <v>0</v>
      </c>
      <c r="K221" s="61">
        <v>0</v>
      </c>
      <c r="L221" s="61">
        <v>1</v>
      </c>
      <c r="M221" s="61">
        <v>6</v>
      </c>
      <c r="N221" s="61">
        <v>0</v>
      </c>
      <c r="O221" s="61">
        <v>1</v>
      </c>
      <c r="P221" s="61">
        <v>6</v>
      </c>
      <c r="W221" s="532" t="s">
        <v>435</v>
      </c>
      <c r="X221" s="75">
        <v>4</v>
      </c>
      <c r="Y221" s="74">
        <f t="shared" si="6"/>
        <v>0.94786729857819907</v>
      </c>
    </row>
    <row r="222" spans="1:25" ht="11.25" customHeight="1">
      <c r="A222" s="532" t="s">
        <v>482</v>
      </c>
      <c r="B222" s="62">
        <v>42</v>
      </c>
      <c r="C222" s="59">
        <v>51</v>
      </c>
      <c r="D222" s="59">
        <v>37</v>
      </c>
      <c r="E222" s="59">
        <v>25</v>
      </c>
      <c r="F222" s="62">
        <v>38</v>
      </c>
      <c r="G222" s="59">
        <v>35</v>
      </c>
      <c r="H222" s="59">
        <v>37</v>
      </c>
      <c r="I222" s="59">
        <v>40</v>
      </c>
      <c r="J222" s="62">
        <v>29</v>
      </c>
      <c r="K222" s="59">
        <v>65</v>
      </c>
      <c r="L222" s="59">
        <v>34</v>
      </c>
      <c r="M222" s="59">
        <v>39</v>
      </c>
      <c r="N222" s="59">
        <v>32</v>
      </c>
      <c r="O222" s="59">
        <v>25</v>
      </c>
      <c r="P222" s="59">
        <v>32</v>
      </c>
      <c r="W222" s="532" t="s">
        <v>434</v>
      </c>
      <c r="X222" s="75">
        <v>3</v>
      </c>
      <c r="Y222" s="74">
        <f t="shared" si="6"/>
        <v>0.7109004739336493</v>
      </c>
    </row>
    <row r="223" spans="1:25" ht="11.25" customHeight="1">
      <c r="A223" s="532" t="s">
        <v>430</v>
      </c>
      <c r="B223" s="61">
        <v>86</v>
      </c>
      <c r="C223" s="57">
        <v>87</v>
      </c>
      <c r="D223" s="57">
        <v>95</v>
      </c>
      <c r="E223" s="57">
        <v>69</v>
      </c>
      <c r="F223" s="61">
        <v>75</v>
      </c>
      <c r="G223" s="61">
        <v>79</v>
      </c>
      <c r="H223" s="61">
        <v>85</v>
      </c>
      <c r="I223" s="61">
        <v>93</v>
      </c>
      <c r="J223" s="61">
        <v>96</v>
      </c>
      <c r="K223" s="61">
        <v>98</v>
      </c>
      <c r="L223" s="61">
        <v>119</v>
      </c>
      <c r="M223" s="61">
        <v>92</v>
      </c>
      <c r="N223" s="61">
        <v>78</v>
      </c>
      <c r="O223" s="61">
        <v>87</v>
      </c>
      <c r="P223" s="61">
        <v>84</v>
      </c>
      <c r="W223" s="532" t="s">
        <v>436</v>
      </c>
      <c r="X223" s="72">
        <v>2</v>
      </c>
      <c r="Y223" s="74">
        <f t="shared" si="6"/>
        <v>0.47393364928909953</v>
      </c>
    </row>
    <row r="224" spans="1:25" ht="11.25" customHeight="1">
      <c r="A224" s="532" t="s">
        <v>475</v>
      </c>
      <c r="B224" s="62">
        <v>0</v>
      </c>
      <c r="C224" s="59">
        <v>0</v>
      </c>
      <c r="D224" s="59">
        <v>0</v>
      </c>
      <c r="E224" s="59">
        <v>1</v>
      </c>
      <c r="F224" s="59">
        <v>0</v>
      </c>
      <c r="G224" s="59">
        <v>0</v>
      </c>
      <c r="H224" s="59">
        <v>0</v>
      </c>
      <c r="I224" s="59">
        <v>0</v>
      </c>
      <c r="J224" s="59">
        <v>0</v>
      </c>
      <c r="K224" s="59">
        <v>2</v>
      </c>
      <c r="L224" s="59">
        <v>0</v>
      </c>
      <c r="M224" s="59">
        <v>0</v>
      </c>
      <c r="N224" s="59">
        <v>0</v>
      </c>
      <c r="O224" s="59">
        <v>0</v>
      </c>
      <c r="P224" s="59">
        <v>1</v>
      </c>
      <c r="W224" s="532" t="s">
        <v>475</v>
      </c>
      <c r="X224" s="75">
        <v>1</v>
      </c>
      <c r="Y224" s="74">
        <f t="shared" si="6"/>
        <v>0.23696682464454977</v>
      </c>
    </row>
    <row r="225" spans="1:25" ht="11.25" customHeight="1">
      <c r="A225" s="532" t="s">
        <v>483</v>
      </c>
      <c r="B225" s="61">
        <v>51</v>
      </c>
      <c r="C225" s="57">
        <v>22</v>
      </c>
      <c r="D225" s="57">
        <v>24</v>
      </c>
      <c r="E225" s="57">
        <v>24</v>
      </c>
      <c r="F225" s="61">
        <v>17</v>
      </c>
      <c r="G225" s="61">
        <v>20</v>
      </c>
      <c r="H225" s="61">
        <v>15</v>
      </c>
      <c r="I225" s="61">
        <v>21</v>
      </c>
      <c r="J225" s="61">
        <v>23</v>
      </c>
      <c r="K225" s="61">
        <v>10</v>
      </c>
      <c r="L225" s="61">
        <v>3</v>
      </c>
      <c r="M225" s="61">
        <v>3</v>
      </c>
      <c r="N225" s="61">
        <v>0</v>
      </c>
      <c r="O225" s="61">
        <v>4</v>
      </c>
      <c r="P225" s="61">
        <v>0</v>
      </c>
      <c r="U225" s="25"/>
      <c r="V225" s="25"/>
      <c r="W225" s="532" t="s">
        <v>483</v>
      </c>
      <c r="X225" s="72">
        <v>0</v>
      </c>
      <c r="Y225" s="74">
        <f t="shared" si="6"/>
        <v>0</v>
      </c>
    </row>
    <row r="226" spans="1:25" ht="11.25" customHeight="1">
      <c r="A226" s="460" t="s">
        <v>491</v>
      </c>
      <c r="B226" s="455">
        <f>SUM(B205:B225)</f>
        <v>626</v>
      </c>
      <c r="C226" s="455">
        <f>SUM(C205:C225)</f>
        <v>540</v>
      </c>
      <c r="D226" s="455">
        <f t="shared" ref="D226:P226" si="7">SUM(D205:D225)</f>
        <v>510</v>
      </c>
      <c r="E226" s="455">
        <f t="shared" si="7"/>
        <v>445</v>
      </c>
      <c r="F226" s="455">
        <f t="shared" si="7"/>
        <v>481</v>
      </c>
      <c r="G226" s="455">
        <f t="shared" si="7"/>
        <v>490</v>
      </c>
      <c r="H226" s="455">
        <f t="shared" si="7"/>
        <v>489</v>
      </c>
      <c r="I226" s="455">
        <f t="shared" si="7"/>
        <v>544</v>
      </c>
      <c r="J226" s="455">
        <f t="shared" si="7"/>
        <v>526</v>
      </c>
      <c r="K226" s="455">
        <f t="shared" si="7"/>
        <v>586</v>
      </c>
      <c r="L226" s="455">
        <f t="shared" si="7"/>
        <v>573</v>
      </c>
      <c r="M226" s="455">
        <f t="shared" si="7"/>
        <v>515</v>
      </c>
      <c r="N226" s="455">
        <f t="shared" si="7"/>
        <v>456</v>
      </c>
      <c r="O226" s="455">
        <f t="shared" si="7"/>
        <v>485</v>
      </c>
      <c r="P226" s="455">
        <f t="shared" si="7"/>
        <v>422</v>
      </c>
      <c r="W226" s="47" t="s">
        <v>491</v>
      </c>
      <c r="X226" s="513">
        <f>SUM(X205:X225)</f>
        <v>422</v>
      </c>
      <c r="Y226" s="513">
        <f>X226/X226*100</f>
        <v>100</v>
      </c>
    </row>
    <row r="227" spans="1:25" ht="11.25" customHeight="1">
      <c r="A227" s="461" t="s">
        <v>489</v>
      </c>
      <c r="B227" s="462">
        <f t="shared" ref="B227:P227" si="8">B225/B226*100</f>
        <v>8.1469648562300314</v>
      </c>
      <c r="C227" s="462">
        <f t="shared" si="8"/>
        <v>4.0740740740740744</v>
      </c>
      <c r="D227" s="462">
        <f t="shared" si="8"/>
        <v>4.7058823529411766</v>
      </c>
      <c r="E227" s="462">
        <f t="shared" si="8"/>
        <v>5.393258426966292</v>
      </c>
      <c r="F227" s="462">
        <f t="shared" si="8"/>
        <v>3.5343035343035343</v>
      </c>
      <c r="G227" s="462">
        <f t="shared" si="8"/>
        <v>4.0816326530612246</v>
      </c>
      <c r="H227" s="462">
        <f t="shared" si="8"/>
        <v>3.0674846625766872</v>
      </c>
      <c r="I227" s="462">
        <f t="shared" si="8"/>
        <v>3.8602941176470589</v>
      </c>
      <c r="J227" s="462">
        <f t="shared" si="8"/>
        <v>4.3726235741444865</v>
      </c>
      <c r="K227" s="462">
        <f t="shared" si="8"/>
        <v>1.7064846416382253</v>
      </c>
      <c r="L227" s="462">
        <f t="shared" si="8"/>
        <v>0.52356020942408377</v>
      </c>
      <c r="M227" s="462">
        <f t="shared" si="8"/>
        <v>0.58252427184466016</v>
      </c>
      <c r="N227" s="462">
        <f t="shared" si="8"/>
        <v>0</v>
      </c>
      <c r="O227" s="462">
        <f t="shared" si="8"/>
        <v>0.82474226804123718</v>
      </c>
      <c r="P227" s="463">
        <f t="shared" si="8"/>
        <v>0</v>
      </c>
    </row>
    <row r="228" spans="1:25" ht="11.25" customHeight="1">
      <c r="A228" s="381" t="s">
        <v>480</v>
      </c>
      <c r="Q228" s="76"/>
      <c r="R228" s="76"/>
      <c r="S228" s="76"/>
    </row>
    <row r="229" spans="1:25" ht="11.25" customHeight="1">
      <c r="A229" s="43" t="s">
        <v>477</v>
      </c>
      <c r="B229" s="4" t="s">
        <v>488</v>
      </c>
      <c r="J229" s="76"/>
      <c r="K229" s="76"/>
      <c r="L229" s="76"/>
      <c r="M229" s="76"/>
      <c r="N229" s="76"/>
      <c r="O229" s="76"/>
      <c r="P229" s="76"/>
      <c r="Q229" s="76"/>
      <c r="R229" s="76"/>
      <c r="S229" s="76"/>
    </row>
    <row r="230" spans="1:25" ht="11.25" customHeight="1">
      <c r="A230" s="43" t="s">
        <v>478</v>
      </c>
      <c r="B230" s="4" t="s">
        <v>484</v>
      </c>
      <c r="J230" s="76"/>
      <c r="K230" s="76"/>
      <c r="L230" s="76"/>
      <c r="M230" s="76"/>
      <c r="N230" s="76"/>
      <c r="O230" s="76"/>
      <c r="P230" s="76"/>
      <c r="Q230" s="76"/>
      <c r="R230" s="76"/>
      <c r="S230" s="76"/>
    </row>
    <row r="231" spans="1:25" ht="11.25" customHeight="1">
      <c r="A231" s="43" t="s">
        <v>479</v>
      </c>
      <c r="B231" s="4" t="s">
        <v>492</v>
      </c>
      <c r="J231" s="76"/>
      <c r="K231" s="76"/>
      <c r="L231" s="76"/>
      <c r="M231" s="76"/>
      <c r="N231" s="76"/>
      <c r="O231" s="76"/>
      <c r="P231" s="76"/>
      <c r="Q231" s="76"/>
      <c r="R231" s="76"/>
      <c r="S231" s="76"/>
    </row>
    <row r="232" spans="1:25" ht="11.25" customHeight="1">
      <c r="A232" s="69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</row>
    <row r="233" spans="1:25" ht="11.25" customHeight="1">
      <c r="A233" s="69"/>
      <c r="B233" s="57"/>
      <c r="C233" s="57"/>
      <c r="D233" s="57"/>
    </row>
    <row r="234" spans="1:25" ht="11.25" customHeight="1">
      <c r="A234" s="69"/>
      <c r="B234" s="57"/>
      <c r="C234" s="57"/>
      <c r="D234" s="57"/>
    </row>
    <row r="235" spans="1:25" ht="11.25" customHeight="1">
      <c r="A235" s="69"/>
      <c r="B235" s="57"/>
      <c r="C235" s="57"/>
      <c r="D235" s="57"/>
    </row>
    <row r="236" spans="1:25" ht="11.25" customHeight="1">
      <c r="A236" s="69"/>
      <c r="B236" s="57"/>
      <c r="C236" s="57"/>
      <c r="D236" s="57"/>
    </row>
    <row r="237" spans="1:25" ht="11.25" customHeight="1">
      <c r="A237" s="69"/>
      <c r="B237" s="57"/>
      <c r="C237" s="57"/>
      <c r="D237" s="57"/>
    </row>
    <row r="238" spans="1:25" ht="11.25" customHeight="1">
      <c r="A238" s="69"/>
      <c r="B238" s="57"/>
      <c r="C238" s="57"/>
      <c r="D238" s="57"/>
    </row>
    <row r="239" spans="1:25" ht="11.25" customHeight="1">
      <c r="A239" s="69"/>
      <c r="B239" s="57"/>
      <c r="C239" s="57"/>
      <c r="D239" s="57"/>
      <c r="W239" s="4" t="s">
        <v>480</v>
      </c>
    </row>
    <row r="240" spans="1:25" ht="11.25" customHeight="1">
      <c r="A240" s="69"/>
      <c r="B240" s="60"/>
      <c r="C240" s="60"/>
      <c r="D240" s="60"/>
      <c r="W240" s="43">
        <v>2013</v>
      </c>
      <c r="X240" s="4" t="s">
        <v>492</v>
      </c>
    </row>
    <row r="241" spans="1:30" ht="11.25" customHeight="1">
      <c r="A241" s="69"/>
      <c r="B241" s="60"/>
      <c r="C241" s="60"/>
      <c r="D241" s="60"/>
      <c r="W241" s="43"/>
      <c r="X241" s="4"/>
    </row>
    <row r="242" spans="1:30" ht="11.25" customHeight="1">
      <c r="A242" s="69"/>
      <c r="B242" s="60"/>
      <c r="C242" s="60"/>
      <c r="D242" s="60"/>
    </row>
    <row r="243" spans="1:30" ht="11.25" customHeight="1">
      <c r="A243" s="69"/>
      <c r="B243" s="60"/>
      <c r="C243" s="60"/>
      <c r="D243" s="60"/>
    </row>
    <row r="244" spans="1:30" ht="11.25" customHeight="1">
      <c r="A244" s="69"/>
      <c r="B244" s="60"/>
      <c r="C244" s="60"/>
      <c r="D244" s="60"/>
    </row>
    <row r="245" spans="1:30" ht="11.25" customHeight="1">
      <c r="A245" s="69"/>
      <c r="B245" s="60"/>
      <c r="C245" s="60"/>
      <c r="D245" s="60"/>
    </row>
    <row r="246" spans="1:30" ht="14.25" customHeight="1">
      <c r="A246" s="695" t="s">
        <v>872</v>
      </c>
      <c r="B246" s="57"/>
      <c r="C246" s="57"/>
      <c r="D246" s="57"/>
    </row>
    <row r="247" spans="1:30" ht="11.25" customHeight="1">
      <c r="A247" s="77"/>
      <c r="B247" s="57"/>
      <c r="C247" s="57"/>
      <c r="D247" s="57"/>
    </row>
    <row r="248" spans="1:30" ht="14.25" customHeight="1">
      <c r="A248" s="671" t="s">
        <v>375</v>
      </c>
      <c r="B248" s="57"/>
      <c r="C248" s="57"/>
      <c r="D248" s="57"/>
      <c r="W248" s="671" t="s">
        <v>272</v>
      </c>
      <c r="AD248" s="671" t="s">
        <v>273</v>
      </c>
    </row>
    <row r="249" spans="1:30" ht="11.25" customHeight="1">
      <c r="A249" s="69"/>
      <c r="B249" s="57"/>
      <c r="C249" s="57"/>
      <c r="D249" s="57"/>
      <c r="W249" s="398"/>
      <c r="X249" s="399"/>
      <c r="Y249" s="399"/>
    </row>
    <row r="250" spans="1:30" ht="11.25" customHeight="1">
      <c r="A250" s="454" t="s">
        <v>490</v>
      </c>
      <c r="B250" s="454">
        <v>1999</v>
      </c>
      <c r="C250" s="454">
        <v>2000</v>
      </c>
      <c r="D250" s="454">
        <v>2001</v>
      </c>
      <c r="E250" s="454">
        <v>2002</v>
      </c>
      <c r="F250" s="454">
        <v>2003</v>
      </c>
      <c r="G250" s="454">
        <v>2004</v>
      </c>
      <c r="H250" s="454">
        <v>2005</v>
      </c>
      <c r="I250" s="454">
        <v>2006</v>
      </c>
      <c r="J250" s="454">
        <v>2007</v>
      </c>
      <c r="K250" s="454">
        <v>2008</v>
      </c>
      <c r="L250" s="454">
        <v>2009</v>
      </c>
      <c r="M250" s="454">
        <v>2010</v>
      </c>
      <c r="N250" s="454">
        <v>2011</v>
      </c>
      <c r="O250" s="454">
        <v>2012</v>
      </c>
      <c r="P250" s="454">
        <v>2013</v>
      </c>
      <c r="W250" s="71"/>
      <c r="X250" s="390" t="s">
        <v>686</v>
      </c>
      <c r="Y250" s="44" t="s">
        <v>495</v>
      </c>
    </row>
    <row r="251" spans="1:30" ht="11.25" customHeight="1">
      <c r="A251" s="532" t="s">
        <v>486</v>
      </c>
      <c r="B251" s="61">
        <v>878</v>
      </c>
      <c r="C251" s="57">
        <v>828</v>
      </c>
      <c r="D251" s="57">
        <v>813</v>
      </c>
      <c r="E251" s="57">
        <v>703</v>
      </c>
      <c r="F251" s="61">
        <v>691</v>
      </c>
      <c r="G251" s="61">
        <v>636</v>
      </c>
      <c r="H251" s="61">
        <v>636</v>
      </c>
      <c r="I251" s="61">
        <v>646</v>
      </c>
      <c r="J251" s="61">
        <v>668</v>
      </c>
      <c r="K251" s="61">
        <v>826</v>
      </c>
      <c r="L251" s="61">
        <v>792</v>
      </c>
      <c r="M251" s="61">
        <v>672</v>
      </c>
      <c r="N251" s="61">
        <v>642</v>
      </c>
      <c r="O251" s="61">
        <v>599</v>
      </c>
      <c r="P251" s="61">
        <v>603</v>
      </c>
      <c r="W251" s="465" t="s">
        <v>430</v>
      </c>
      <c r="X251" s="72">
        <v>2549</v>
      </c>
      <c r="Y251" s="74">
        <f t="shared" ref="Y251:Y271" si="9">X251/$X$272*100</f>
        <v>14.181595638143985</v>
      </c>
    </row>
    <row r="252" spans="1:30" ht="11.25" customHeight="1">
      <c r="A252" s="532" t="s">
        <v>437</v>
      </c>
      <c r="B252" s="62">
        <v>214</v>
      </c>
      <c r="C252" s="59">
        <v>213</v>
      </c>
      <c r="D252" s="59">
        <v>226</v>
      </c>
      <c r="E252" s="59">
        <v>203</v>
      </c>
      <c r="F252" s="62">
        <v>185</v>
      </c>
      <c r="G252" s="59">
        <v>165</v>
      </c>
      <c r="H252" s="59">
        <v>156</v>
      </c>
      <c r="I252" s="59">
        <v>185</v>
      </c>
      <c r="J252" s="62">
        <v>188</v>
      </c>
      <c r="K252" s="59">
        <v>188</v>
      </c>
      <c r="L252" s="59">
        <v>140</v>
      </c>
      <c r="M252" s="59">
        <v>167</v>
      </c>
      <c r="N252" s="59">
        <v>149</v>
      </c>
      <c r="O252" s="59">
        <v>152</v>
      </c>
      <c r="P252" s="59">
        <v>156</v>
      </c>
      <c r="W252" s="532" t="s">
        <v>433</v>
      </c>
      <c r="X252" s="75">
        <v>2532</v>
      </c>
      <c r="Y252" s="74">
        <f t="shared" si="9"/>
        <v>14.08701457661066</v>
      </c>
    </row>
    <row r="253" spans="1:30" ht="11.25" customHeight="1">
      <c r="A253" s="532" t="s">
        <v>481</v>
      </c>
      <c r="B253" s="61">
        <v>577</v>
      </c>
      <c r="C253" s="57">
        <v>665</v>
      </c>
      <c r="D253" s="57">
        <v>565</v>
      </c>
      <c r="E253" s="57">
        <v>597</v>
      </c>
      <c r="F253" s="61">
        <v>563</v>
      </c>
      <c r="G253" s="61">
        <v>556</v>
      </c>
      <c r="H253" s="61">
        <v>546</v>
      </c>
      <c r="I253" s="61">
        <v>573</v>
      </c>
      <c r="J253" s="61">
        <v>574</v>
      </c>
      <c r="K253" s="61">
        <v>471</v>
      </c>
      <c r="L253" s="61">
        <v>407</v>
      </c>
      <c r="M253" s="61">
        <v>378</v>
      </c>
      <c r="N253" s="61">
        <v>354</v>
      </c>
      <c r="O253" s="61">
        <v>365</v>
      </c>
      <c r="P253" s="61">
        <v>341</v>
      </c>
      <c r="W253" s="532" t="s">
        <v>432</v>
      </c>
      <c r="X253" s="72">
        <v>2227</v>
      </c>
      <c r="Y253" s="74">
        <f t="shared" si="9"/>
        <v>12.390119060865695</v>
      </c>
    </row>
    <row r="254" spans="1:30" ht="11.25" customHeight="1">
      <c r="A254" s="631" t="s">
        <v>471</v>
      </c>
      <c r="B254" s="62">
        <v>1978</v>
      </c>
      <c r="C254" s="59">
        <v>2161</v>
      </c>
      <c r="D254" s="59">
        <v>1933</v>
      </c>
      <c r="E254" s="59">
        <v>1962</v>
      </c>
      <c r="F254" s="62">
        <v>1654</v>
      </c>
      <c r="G254" s="59">
        <v>1610</v>
      </c>
      <c r="H254" s="59">
        <v>1638</v>
      </c>
      <c r="I254" s="59">
        <v>1716</v>
      </c>
      <c r="J254" s="62">
        <v>1869</v>
      </c>
      <c r="K254" s="59">
        <v>1689</v>
      </c>
      <c r="L254" s="59">
        <v>1786</v>
      </c>
      <c r="M254" s="59">
        <v>1744</v>
      </c>
      <c r="N254" s="59">
        <v>1606</v>
      </c>
      <c r="O254" s="59">
        <v>1491</v>
      </c>
      <c r="P254" s="59">
        <v>1403</v>
      </c>
      <c r="W254" s="532" t="s">
        <v>431</v>
      </c>
      <c r="X254" s="72">
        <v>1999</v>
      </c>
      <c r="Y254" s="74">
        <f t="shared" si="9"/>
        <v>11.121620117948147</v>
      </c>
    </row>
    <row r="255" spans="1:30" ht="11.25" customHeight="1">
      <c r="A255" s="532" t="s">
        <v>438</v>
      </c>
      <c r="B255" s="37">
        <v>1557</v>
      </c>
      <c r="C255" s="60">
        <v>1663</v>
      </c>
      <c r="D255" s="60">
        <v>1539</v>
      </c>
      <c r="E255" s="60">
        <v>1483</v>
      </c>
      <c r="F255" s="61">
        <v>1527</v>
      </c>
      <c r="G255" s="61">
        <v>1492</v>
      </c>
      <c r="H255" s="61">
        <v>1420</v>
      </c>
      <c r="I255" s="61">
        <v>1508</v>
      </c>
      <c r="J255" s="61">
        <v>1618</v>
      </c>
      <c r="K255" s="61">
        <v>1661</v>
      </c>
      <c r="L255" s="61">
        <v>1720</v>
      </c>
      <c r="M255" s="61">
        <v>1529</v>
      </c>
      <c r="N255" s="61">
        <v>1590</v>
      </c>
      <c r="O255" s="61">
        <v>1538</v>
      </c>
      <c r="P255" s="61">
        <v>1419</v>
      </c>
      <c r="W255" s="631" t="s">
        <v>438</v>
      </c>
      <c r="X255" s="75">
        <v>1419</v>
      </c>
      <c r="Y255" s="74">
        <f t="shared" si="9"/>
        <v>7.8947368421052628</v>
      </c>
    </row>
    <row r="256" spans="1:30" ht="11.25" customHeight="1">
      <c r="A256" s="532" t="s">
        <v>472</v>
      </c>
      <c r="B256" s="62">
        <v>835</v>
      </c>
      <c r="C256" s="59">
        <v>841</v>
      </c>
      <c r="D256" s="59">
        <v>722</v>
      </c>
      <c r="E256" s="59">
        <v>707</v>
      </c>
      <c r="F256" s="62">
        <v>721</v>
      </c>
      <c r="G256" s="59">
        <v>715</v>
      </c>
      <c r="H256" s="59">
        <v>682</v>
      </c>
      <c r="I256" s="59">
        <v>675</v>
      </c>
      <c r="J256" s="62">
        <v>695</v>
      </c>
      <c r="K256" s="59">
        <v>681</v>
      </c>
      <c r="L256" s="59">
        <v>684</v>
      </c>
      <c r="M256" s="59">
        <v>618</v>
      </c>
      <c r="N256" s="59">
        <v>556</v>
      </c>
      <c r="O256" s="59">
        <v>555</v>
      </c>
      <c r="P256" s="59">
        <v>553</v>
      </c>
      <c r="W256" s="532" t="s">
        <v>471</v>
      </c>
      <c r="X256" s="72">
        <v>1403</v>
      </c>
      <c r="Y256" s="74">
        <f t="shared" si="9"/>
        <v>7.8057193724268394</v>
      </c>
    </row>
    <row r="257" spans="1:25" ht="11.25" customHeight="1">
      <c r="A257" s="532" t="s">
        <v>432</v>
      </c>
      <c r="B257" s="61">
        <v>1951</v>
      </c>
      <c r="C257" s="57">
        <v>1894</v>
      </c>
      <c r="D257" s="57">
        <v>1850</v>
      </c>
      <c r="E257" s="57">
        <v>1969</v>
      </c>
      <c r="F257" s="61">
        <v>1857</v>
      </c>
      <c r="G257" s="61">
        <v>1959</v>
      </c>
      <c r="H257" s="61">
        <v>1882</v>
      </c>
      <c r="I257" s="61">
        <v>2000</v>
      </c>
      <c r="J257" s="61">
        <v>2143</v>
      </c>
      <c r="K257" s="61">
        <v>2419</v>
      </c>
      <c r="L257" s="61">
        <v>2392</v>
      </c>
      <c r="M257" s="61">
        <v>2282</v>
      </c>
      <c r="N257" s="61">
        <v>2266</v>
      </c>
      <c r="O257" s="61">
        <v>2270</v>
      </c>
      <c r="P257" s="61">
        <v>2227</v>
      </c>
      <c r="W257" s="532" t="s">
        <v>487</v>
      </c>
      <c r="X257" s="72">
        <v>1215</v>
      </c>
      <c r="Y257" s="74">
        <f t="shared" si="9"/>
        <v>6.7597641037053524</v>
      </c>
    </row>
    <row r="258" spans="1:25" ht="11.25" customHeight="1">
      <c r="A258" s="532" t="s">
        <v>433</v>
      </c>
      <c r="B258" s="62">
        <v>2363</v>
      </c>
      <c r="C258" s="59">
        <v>2450</v>
      </c>
      <c r="D258" s="59">
        <v>2302</v>
      </c>
      <c r="E258" s="59">
        <v>2078</v>
      </c>
      <c r="F258" s="62">
        <v>2188</v>
      </c>
      <c r="G258" s="59">
        <v>2104</v>
      </c>
      <c r="H258" s="59">
        <v>2240</v>
      </c>
      <c r="I258" s="59">
        <v>2252</v>
      </c>
      <c r="J258" s="62">
        <v>2455</v>
      </c>
      <c r="K258" s="59">
        <v>2743</v>
      </c>
      <c r="L258" s="59">
        <v>2620</v>
      </c>
      <c r="M258" s="59">
        <v>2634</v>
      </c>
      <c r="N258" s="59">
        <v>2546</v>
      </c>
      <c r="O258" s="59">
        <v>2713</v>
      </c>
      <c r="P258" s="59">
        <v>2532</v>
      </c>
      <c r="W258" s="532" t="s">
        <v>482</v>
      </c>
      <c r="X258" s="75">
        <v>1207</v>
      </c>
      <c r="Y258" s="74">
        <f t="shared" si="9"/>
        <v>6.7152553688661394</v>
      </c>
    </row>
    <row r="259" spans="1:25" ht="11.25" customHeight="1">
      <c r="A259" s="532" t="s">
        <v>441</v>
      </c>
      <c r="B259" s="61">
        <v>848</v>
      </c>
      <c r="C259" s="57">
        <v>830</v>
      </c>
      <c r="D259" s="57">
        <v>701</v>
      </c>
      <c r="E259" s="57">
        <v>774</v>
      </c>
      <c r="F259" s="61">
        <v>686</v>
      </c>
      <c r="G259" s="61">
        <v>638</v>
      </c>
      <c r="H259" s="61">
        <v>611</v>
      </c>
      <c r="I259" s="61">
        <v>656</v>
      </c>
      <c r="J259" s="61">
        <v>650</v>
      </c>
      <c r="K259" s="61">
        <v>653</v>
      </c>
      <c r="L259" s="61">
        <v>646</v>
      </c>
      <c r="M259" s="61">
        <v>629</v>
      </c>
      <c r="N259" s="61">
        <v>567</v>
      </c>
      <c r="O259" s="61">
        <v>573</v>
      </c>
      <c r="P259" s="61">
        <v>535</v>
      </c>
      <c r="W259" s="532" t="s">
        <v>486</v>
      </c>
      <c r="X259" s="72">
        <v>603</v>
      </c>
      <c r="Y259" s="74">
        <f t="shared" si="9"/>
        <v>3.3548458885056189</v>
      </c>
    </row>
    <row r="260" spans="1:25" ht="11.25" customHeight="1">
      <c r="A260" s="532" t="s">
        <v>487</v>
      </c>
      <c r="B260" s="62">
        <v>1958</v>
      </c>
      <c r="C260" s="59">
        <v>1864</v>
      </c>
      <c r="D260" s="59">
        <v>1892</v>
      </c>
      <c r="E260" s="59">
        <v>1752</v>
      </c>
      <c r="F260" s="62">
        <v>1652</v>
      </c>
      <c r="G260" s="59">
        <v>1562</v>
      </c>
      <c r="H260" s="59">
        <v>1624</v>
      </c>
      <c r="I260" s="59">
        <v>1598</v>
      </c>
      <c r="J260" s="62">
        <v>1641</v>
      </c>
      <c r="K260" s="59">
        <v>1504</v>
      </c>
      <c r="L260" s="59">
        <v>1394</v>
      </c>
      <c r="M260" s="59">
        <v>1349</v>
      </c>
      <c r="N260" s="59">
        <v>1413</v>
      </c>
      <c r="O260" s="59">
        <v>1348</v>
      </c>
      <c r="P260" s="59">
        <v>1215</v>
      </c>
      <c r="W260" s="532" t="s">
        <v>472</v>
      </c>
      <c r="X260" s="75">
        <v>553</v>
      </c>
      <c r="Y260" s="74">
        <f t="shared" si="9"/>
        <v>3.0766662957605431</v>
      </c>
    </row>
    <row r="261" spans="1:25" ht="11.25" customHeight="1">
      <c r="A261" s="465" t="s">
        <v>431</v>
      </c>
      <c r="B261" s="61">
        <v>2007</v>
      </c>
      <c r="C261" s="57">
        <v>1929</v>
      </c>
      <c r="D261" s="57">
        <v>2069</v>
      </c>
      <c r="E261" s="57">
        <v>1922</v>
      </c>
      <c r="F261" s="61">
        <v>1896</v>
      </c>
      <c r="G261" s="61">
        <v>1804</v>
      </c>
      <c r="H261" s="61">
        <v>1892</v>
      </c>
      <c r="I261" s="61">
        <v>1976</v>
      </c>
      <c r="J261" s="61">
        <v>2276</v>
      </c>
      <c r="K261" s="61">
        <v>2223</v>
      </c>
      <c r="L261" s="61">
        <v>2200</v>
      </c>
      <c r="M261" s="61">
        <v>1975</v>
      </c>
      <c r="N261" s="61">
        <v>1951</v>
      </c>
      <c r="O261" s="61">
        <v>2097</v>
      </c>
      <c r="P261" s="61">
        <v>1999</v>
      </c>
      <c r="W261" s="532" t="s">
        <v>441</v>
      </c>
      <c r="X261" s="72">
        <v>535</v>
      </c>
      <c r="Y261" s="74">
        <f t="shared" si="9"/>
        <v>2.9765216423723153</v>
      </c>
    </row>
    <row r="262" spans="1:25" ht="11.25" customHeight="1">
      <c r="A262" s="532" t="s">
        <v>434</v>
      </c>
      <c r="B262" s="62">
        <v>327</v>
      </c>
      <c r="C262" s="59">
        <v>305</v>
      </c>
      <c r="D262" s="59">
        <v>283</v>
      </c>
      <c r="E262" s="59">
        <v>258</v>
      </c>
      <c r="F262" s="62">
        <v>233</v>
      </c>
      <c r="G262" s="59">
        <v>216</v>
      </c>
      <c r="H262" s="59">
        <v>184</v>
      </c>
      <c r="I262" s="59">
        <v>227</v>
      </c>
      <c r="J262" s="62">
        <v>219</v>
      </c>
      <c r="K262" s="59">
        <v>212</v>
      </c>
      <c r="L262" s="59">
        <v>242</v>
      </c>
      <c r="M262" s="59">
        <v>177</v>
      </c>
      <c r="N262" s="59">
        <v>182</v>
      </c>
      <c r="O262" s="59">
        <v>190</v>
      </c>
      <c r="P262" s="59">
        <v>193</v>
      </c>
      <c r="W262" s="532" t="s">
        <v>435</v>
      </c>
      <c r="X262" s="75">
        <v>417</v>
      </c>
      <c r="Y262" s="74">
        <f t="shared" si="9"/>
        <v>2.3200178034939354</v>
      </c>
    </row>
    <row r="263" spans="1:25" ht="11.25" customHeight="1">
      <c r="A263" s="532" t="s">
        <v>436</v>
      </c>
      <c r="B263" s="61">
        <v>185</v>
      </c>
      <c r="C263" s="57">
        <v>136</v>
      </c>
      <c r="D263" s="57">
        <v>155</v>
      </c>
      <c r="E263" s="57">
        <v>148</v>
      </c>
      <c r="F263" s="61">
        <v>132</v>
      </c>
      <c r="G263" s="61">
        <v>120</v>
      </c>
      <c r="H263" s="61">
        <v>102</v>
      </c>
      <c r="I263" s="61">
        <v>105</v>
      </c>
      <c r="J263" s="61">
        <v>86</v>
      </c>
      <c r="K263" s="61">
        <v>69</v>
      </c>
      <c r="L263" s="61">
        <v>82</v>
      </c>
      <c r="M263" s="61">
        <v>66</v>
      </c>
      <c r="N263" s="61">
        <v>109</v>
      </c>
      <c r="O263" s="61">
        <v>105</v>
      </c>
      <c r="P263" s="61">
        <v>99</v>
      </c>
      <c r="W263" s="532" t="s">
        <v>481</v>
      </c>
      <c r="X263" s="75">
        <v>341</v>
      </c>
      <c r="Y263" s="74">
        <f t="shared" si="9"/>
        <v>1.8971848225214198</v>
      </c>
    </row>
    <row r="264" spans="1:25" ht="11.25" customHeight="1">
      <c r="A264" s="532" t="s">
        <v>439</v>
      </c>
      <c r="B264" s="62">
        <v>315</v>
      </c>
      <c r="C264" s="59">
        <v>261</v>
      </c>
      <c r="D264" s="59">
        <v>258</v>
      </c>
      <c r="E264" s="59">
        <v>228</v>
      </c>
      <c r="F264" s="62">
        <v>274</v>
      </c>
      <c r="G264" s="59">
        <v>283</v>
      </c>
      <c r="H264" s="59">
        <v>248</v>
      </c>
      <c r="I264" s="59">
        <v>271</v>
      </c>
      <c r="J264" s="62">
        <v>263</v>
      </c>
      <c r="K264" s="59">
        <v>214</v>
      </c>
      <c r="L264" s="59">
        <v>244</v>
      </c>
      <c r="M264" s="59">
        <v>217</v>
      </c>
      <c r="N264" s="59">
        <v>250</v>
      </c>
      <c r="O264" s="59">
        <v>251</v>
      </c>
      <c r="P264" s="59">
        <v>203</v>
      </c>
      <c r="W264" s="532" t="s">
        <v>474</v>
      </c>
      <c r="X264" s="72">
        <v>221</v>
      </c>
      <c r="Y264" s="74">
        <f t="shared" si="9"/>
        <v>1.2295537999332369</v>
      </c>
    </row>
    <row r="265" spans="1:25" ht="11.25" customHeight="1">
      <c r="A265" s="631" t="s">
        <v>474</v>
      </c>
      <c r="B265" s="37">
        <v>258</v>
      </c>
      <c r="C265" s="60">
        <v>270</v>
      </c>
      <c r="D265" s="60">
        <v>259</v>
      </c>
      <c r="E265" s="60">
        <v>185</v>
      </c>
      <c r="F265" s="61">
        <v>149</v>
      </c>
      <c r="G265" s="61">
        <v>170</v>
      </c>
      <c r="H265" s="61">
        <v>163</v>
      </c>
      <c r="I265" s="61">
        <v>160</v>
      </c>
      <c r="J265" s="68">
        <v>191</v>
      </c>
      <c r="K265" s="61">
        <v>194</v>
      </c>
      <c r="L265" s="61">
        <v>223</v>
      </c>
      <c r="M265" s="61">
        <v>168</v>
      </c>
      <c r="N265" s="61">
        <v>210</v>
      </c>
      <c r="O265" s="61">
        <v>161</v>
      </c>
      <c r="P265" s="61">
        <v>221</v>
      </c>
      <c r="W265" s="532" t="s">
        <v>439</v>
      </c>
      <c r="X265" s="72">
        <v>203</v>
      </c>
      <c r="Y265" s="74">
        <f t="shared" si="9"/>
        <v>1.1294091465450093</v>
      </c>
    </row>
    <row r="266" spans="1:25" ht="11.25" customHeight="1">
      <c r="A266" s="532" t="s">
        <v>435</v>
      </c>
      <c r="B266" s="62">
        <v>776</v>
      </c>
      <c r="C266" s="59">
        <v>594</v>
      </c>
      <c r="D266" s="59">
        <v>553</v>
      </c>
      <c r="E266" s="59">
        <v>515</v>
      </c>
      <c r="F266" s="62">
        <v>520</v>
      </c>
      <c r="G266" s="59">
        <v>485</v>
      </c>
      <c r="H266" s="59">
        <v>487</v>
      </c>
      <c r="I266" s="59">
        <v>487</v>
      </c>
      <c r="J266" s="62">
        <v>509</v>
      </c>
      <c r="K266" s="59">
        <v>448</v>
      </c>
      <c r="L266" s="59">
        <v>457</v>
      </c>
      <c r="M266" s="59">
        <v>412</v>
      </c>
      <c r="N266" s="59">
        <v>413</v>
      </c>
      <c r="O266" s="59">
        <v>398</v>
      </c>
      <c r="P266" s="59">
        <v>417</v>
      </c>
      <c r="W266" s="532" t="s">
        <v>434</v>
      </c>
      <c r="X266" s="75">
        <v>193</v>
      </c>
      <c r="Y266" s="74">
        <f t="shared" si="9"/>
        <v>1.0737732279959942</v>
      </c>
    </row>
    <row r="267" spans="1:25" ht="11.25" customHeight="1">
      <c r="A267" s="532" t="s">
        <v>440</v>
      </c>
      <c r="B267" s="61">
        <v>105</v>
      </c>
      <c r="C267" s="57">
        <v>95</v>
      </c>
      <c r="D267" s="57">
        <v>90</v>
      </c>
      <c r="E267" s="57">
        <v>129</v>
      </c>
      <c r="F267" s="61">
        <v>39</v>
      </c>
      <c r="G267" s="61">
        <v>27</v>
      </c>
      <c r="H267" s="61">
        <v>22</v>
      </c>
      <c r="I267" s="61">
        <v>24</v>
      </c>
      <c r="J267" s="61">
        <v>39</v>
      </c>
      <c r="K267" s="61">
        <v>65</v>
      </c>
      <c r="L267" s="61">
        <v>55</v>
      </c>
      <c r="M267" s="61">
        <v>57</v>
      </c>
      <c r="N267" s="61">
        <v>69</v>
      </c>
      <c r="O267" s="61">
        <v>48</v>
      </c>
      <c r="P267" s="61">
        <v>59</v>
      </c>
      <c r="W267" s="532" t="s">
        <v>437</v>
      </c>
      <c r="X267" s="72">
        <v>156</v>
      </c>
      <c r="Y267" s="74">
        <f t="shared" si="9"/>
        <v>0.86792032936463781</v>
      </c>
    </row>
    <row r="268" spans="1:25" ht="11.25" customHeight="1">
      <c r="A268" s="532" t="s">
        <v>482</v>
      </c>
      <c r="B268" s="62">
        <v>1478</v>
      </c>
      <c r="C268" s="59">
        <v>1376</v>
      </c>
      <c r="D268" s="59">
        <v>1403</v>
      </c>
      <c r="E268" s="59">
        <v>1441</v>
      </c>
      <c r="F268" s="62">
        <v>1363</v>
      </c>
      <c r="G268" s="59">
        <v>1354</v>
      </c>
      <c r="H268" s="59">
        <v>1412</v>
      </c>
      <c r="I268" s="59">
        <v>1402</v>
      </c>
      <c r="J268" s="62">
        <v>1467</v>
      </c>
      <c r="K268" s="59">
        <v>1476</v>
      </c>
      <c r="L268" s="59">
        <v>1431</v>
      </c>
      <c r="M268" s="59">
        <v>1220</v>
      </c>
      <c r="N268" s="59">
        <v>1236</v>
      </c>
      <c r="O268" s="59">
        <v>1228</v>
      </c>
      <c r="P268" s="59">
        <v>1207</v>
      </c>
      <c r="W268" s="532" t="s">
        <v>436</v>
      </c>
      <c r="X268" s="75">
        <v>99</v>
      </c>
      <c r="Y268" s="74">
        <f t="shared" si="9"/>
        <v>0.55079559363525099</v>
      </c>
    </row>
    <row r="269" spans="1:25" ht="11.25" customHeight="1">
      <c r="A269" s="532" t="s">
        <v>430</v>
      </c>
      <c r="B269" s="61">
        <v>2746</v>
      </c>
      <c r="C269" s="57">
        <v>2725</v>
      </c>
      <c r="D269" s="57">
        <v>2859</v>
      </c>
      <c r="E269" s="57">
        <v>2389</v>
      </c>
      <c r="F269" s="61">
        <v>2714</v>
      </c>
      <c r="G269" s="61">
        <v>2681</v>
      </c>
      <c r="H269" s="61">
        <v>2544</v>
      </c>
      <c r="I269" s="61">
        <v>2730</v>
      </c>
      <c r="J269" s="61">
        <v>3026</v>
      </c>
      <c r="K269" s="61">
        <v>3113</v>
      </c>
      <c r="L269" s="61">
        <v>3047</v>
      </c>
      <c r="M269" s="61">
        <v>2838</v>
      </c>
      <c r="N269" s="61">
        <v>2862</v>
      </c>
      <c r="O269" s="61">
        <v>2854</v>
      </c>
      <c r="P269" s="61">
        <v>2549</v>
      </c>
      <c r="W269" s="532" t="s">
        <v>440</v>
      </c>
      <c r="X269" s="75">
        <v>59</v>
      </c>
      <c r="Y269" s="74">
        <f t="shared" si="9"/>
        <v>0.32825191943918997</v>
      </c>
    </row>
    <row r="270" spans="1:25" ht="11.25" customHeight="1">
      <c r="A270" s="532" t="s">
        <v>475</v>
      </c>
      <c r="B270" s="62">
        <v>33</v>
      </c>
      <c r="C270" s="59">
        <v>16</v>
      </c>
      <c r="D270" s="59">
        <v>15</v>
      </c>
      <c r="E270" s="59">
        <v>11</v>
      </c>
      <c r="F270" s="59">
        <v>15</v>
      </c>
      <c r="G270" s="59">
        <v>9</v>
      </c>
      <c r="H270" s="59">
        <v>8</v>
      </c>
      <c r="I270" s="59">
        <v>14</v>
      </c>
      <c r="J270" s="59">
        <v>10</v>
      </c>
      <c r="K270" s="59">
        <v>6</v>
      </c>
      <c r="L270" s="59">
        <v>11</v>
      </c>
      <c r="M270" s="59">
        <v>7</v>
      </c>
      <c r="N270" s="59">
        <v>7</v>
      </c>
      <c r="O270" s="59">
        <v>6</v>
      </c>
      <c r="P270" s="59">
        <v>11</v>
      </c>
      <c r="W270" s="532" t="s">
        <v>475</v>
      </c>
      <c r="X270" s="75">
        <v>11</v>
      </c>
      <c r="Y270" s="74">
        <f t="shared" si="9"/>
        <v>6.119951040391676E-2</v>
      </c>
    </row>
    <row r="271" spans="1:25" ht="11.25" customHeight="1">
      <c r="A271" s="532" t="s">
        <v>483</v>
      </c>
      <c r="B271" s="61">
        <v>1576</v>
      </c>
      <c r="C271" s="57">
        <v>787</v>
      </c>
      <c r="D271" s="57">
        <v>860</v>
      </c>
      <c r="E271" s="57">
        <v>711</v>
      </c>
      <c r="F271" s="61">
        <v>566</v>
      </c>
      <c r="G271" s="61">
        <v>529</v>
      </c>
      <c r="H271" s="61">
        <v>467</v>
      </c>
      <c r="I271" s="61">
        <v>573</v>
      </c>
      <c r="J271" s="61">
        <v>508</v>
      </c>
      <c r="K271" s="61">
        <v>151</v>
      </c>
      <c r="L271" s="61">
        <v>102</v>
      </c>
      <c r="M271" s="61">
        <v>186</v>
      </c>
      <c r="N271" s="61">
        <v>25</v>
      </c>
      <c r="O271" s="61">
        <v>80</v>
      </c>
      <c r="P271" s="61">
        <v>32</v>
      </c>
      <c r="W271" s="532" t="s">
        <v>483</v>
      </c>
      <c r="X271" s="72">
        <v>32</v>
      </c>
      <c r="Y271" s="74">
        <f t="shared" si="9"/>
        <v>0.17803493935684878</v>
      </c>
    </row>
    <row r="272" spans="1:25" ht="11.25" customHeight="1">
      <c r="A272" s="460" t="s">
        <v>491</v>
      </c>
      <c r="B272" s="464">
        <f t="shared" ref="B272:P272" si="10">SUM(B251:B271)</f>
        <v>22965</v>
      </c>
      <c r="C272" s="464">
        <f t="shared" si="10"/>
        <v>21903</v>
      </c>
      <c r="D272" s="464">
        <f t="shared" si="10"/>
        <v>21347</v>
      </c>
      <c r="E272" s="464">
        <f t="shared" si="10"/>
        <v>20165</v>
      </c>
      <c r="F272" s="464">
        <f t="shared" si="10"/>
        <v>19625</v>
      </c>
      <c r="G272" s="464">
        <f t="shared" si="10"/>
        <v>19115</v>
      </c>
      <c r="H272" s="464">
        <f t="shared" si="10"/>
        <v>18964</v>
      </c>
      <c r="I272" s="464">
        <f t="shared" si="10"/>
        <v>19778</v>
      </c>
      <c r="J272" s="464">
        <f t="shared" si="10"/>
        <v>21095</v>
      </c>
      <c r="K272" s="464">
        <f t="shared" si="10"/>
        <v>21006</v>
      </c>
      <c r="L272" s="464">
        <f t="shared" si="10"/>
        <v>20675</v>
      </c>
      <c r="M272" s="464">
        <f t="shared" si="10"/>
        <v>19325</v>
      </c>
      <c r="N272" s="464">
        <f t="shared" si="10"/>
        <v>19003</v>
      </c>
      <c r="O272" s="464">
        <f t="shared" si="10"/>
        <v>19022</v>
      </c>
      <c r="P272" s="464">
        <f t="shared" si="10"/>
        <v>17974</v>
      </c>
      <c r="W272" s="47" t="s">
        <v>491</v>
      </c>
      <c r="X272" s="73">
        <f>SUM(X251:X271)</f>
        <v>17974</v>
      </c>
      <c r="Y272" s="73">
        <f>X272/X272*100</f>
        <v>100</v>
      </c>
    </row>
    <row r="273" spans="1:26" ht="11.25" customHeight="1">
      <c r="A273" s="453" t="s">
        <v>489</v>
      </c>
      <c r="B273" s="456">
        <f t="shared" ref="B273:P273" si="11">B271/B272*100</f>
        <v>6.8626170259089916</v>
      </c>
      <c r="C273" s="456">
        <f t="shared" si="11"/>
        <v>3.5931150983883482</v>
      </c>
      <c r="D273" s="456">
        <f t="shared" si="11"/>
        <v>4.0286691338361358</v>
      </c>
      <c r="E273" s="456">
        <f t="shared" si="11"/>
        <v>3.5259112323332511</v>
      </c>
      <c r="F273" s="456">
        <f t="shared" si="11"/>
        <v>2.8840764331210194</v>
      </c>
      <c r="G273" s="456">
        <f t="shared" si="11"/>
        <v>2.7674601098613656</v>
      </c>
      <c r="H273" s="456">
        <f t="shared" si="11"/>
        <v>2.4625606412149335</v>
      </c>
      <c r="I273" s="456">
        <f t="shared" si="11"/>
        <v>2.8971584588937205</v>
      </c>
      <c r="J273" s="456">
        <f t="shared" si="11"/>
        <v>2.4081535908983169</v>
      </c>
      <c r="K273" s="456">
        <f t="shared" si="11"/>
        <v>0.71884223555174709</v>
      </c>
      <c r="L273" s="456">
        <f t="shared" si="11"/>
        <v>0.49334945586457069</v>
      </c>
      <c r="M273" s="456">
        <f t="shared" si="11"/>
        <v>0.96248382923673992</v>
      </c>
      <c r="N273" s="456">
        <f t="shared" si="11"/>
        <v>0.13155817502499606</v>
      </c>
      <c r="O273" s="456">
        <f t="shared" si="11"/>
        <v>0.4205656608137946</v>
      </c>
      <c r="P273" s="457">
        <f t="shared" si="11"/>
        <v>0.17803493935684878</v>
      </c>
    </row>
    <row r="274" spans="1:26" ht="11.25" customHeight="1">
      <c r="A274" s="381" t="s">
        <v>480</v>
      </c>
      <c r="D274" s="27"/>
    </row>
    <row r="275" spans="1:26" ht="11.25" customHeight="1">
      <c r="A275" s="43" t="s">
        <v>477</v>
      </c>
      <c r="B275" s="4" t="s">
        <v>488</v>
      </c>
      <c r="D275" s="27"/>
      <c r="Z275" s="27"/>
    </row>
    <row r="276" spans="1:26" ht="11.25" customHeight="1">
      <c r="A276" s="43" t="s">
        <v>478</v>
      </c>
      <c r="B276" s="4" t="s">
        <v>484</v>
      </c>
      <c r="D276" s="27"/>
    </row>
    <row r="277" spans="1:26" ht="11.25" customHeight="1">
      <c r="A277" s="43" t="s">
        <v>479</v>
      </c>
      <c r="B277" s="4" t="s">
        <v>492</v>
      </c>
      <c r="D277" s="27"/>
    </row>
    <row r="278" spans="1:26" ht="11.25" customHeight="1">
      <c r="D278" s="27"/>
    </row>
    <row r="279" spans="1:26" ht="11.25" customHeight="1">
      <c r="D279" s="27"/>
      <c r="W279" s="4" t="s">
        <v>480</v>
      </c>
    </row>
    <row r="280" spans="1:26" ht="11.25" customHeight="1">
      <c r="D280" s="27"/>
      <c r="W280" s="43">
        <v>2013</v>
      </c>
      <c r="X280" s="4" t="s">
        <v>492</v>
      </c>
    </row>
    <row r="281" spans="1:26" ht="11.25" customHeight="1">
      <c r="D281" s="27"/>
    </row>
    <row r="282" spans="1:26" ht="11.25" customHeight="1">
      <c r="D282" s="27"/>
    </row>
    <row r="283" spans="1:26" ht="11.25" customHeight="1">
      <c r="D283" s="27"/>
    </row>
    <row r="284" spans="1:26" ht="11.25" customHeight="1">
      <c r="D284" s="27"/>
    </row>
    <row r="285" spans="1:26" ht="11.25" customHeight="1">
      <c r="D285" s="27"/>
    </row>
    <row r="286" spans="1:26" ht="11.25" customHeight="1">
      <c r="D286" s="27"/>
    </row>
    <row r="287" spans="1:26" ht="11.25" customHeight="1">
      <c r="D287" s="27"/>
    </row>
    <row r="288" spans="1:26" ht="11.25" customHeight="1">
      <c r="D288" s="27"/>
    </row>
    <row r="289" spans="1:25" ht="11.25" customHeight="1">
      <c r="D289" s="27"/>
    </row>
    <row r="290" spans="1:25" ht="11.25" customHeight="1">
      <c r="D290" s="27"/>
    </row>
    <row r="291" spans="1:25" ht="11.25" customHeight="1">
      <c r="D291" s="27"/>
    </row>
    <row r="292" spans="1:25" ht="14.25" customHeight="1">
      <c r="A292" s="140" t="s">
        <v>902</v>
      </c>
      <c r="D292" s="27"/>
    </row>
    <row r="293" spans="1:25" ht="11.25" customHeight="1">
      <c r="A293" s="756" t="s">
        <v>376</v>
      </c>
      <c r="B293" s="756"/>
      <c r="C293" s="756"/>
      <c r="D293" s="756"/>
      <c r="E293" s="756"/>
      <c r="F293" s="756"/>
      <c r="G293" s="756"/>
      <c r="I293" s="760" t="s">
        <v>1023</v>
      </c>
      <c r="J293" s="760"/>
      <c r="K293" s="760"/>
      <c r="L293" s="760"/>
      <c r="M293" s="760"/>
      <c r="N293" s="760"/>
      <c r="O293" s="760"/>
      <c r="P293" s="760"/>
      <c r="Q293" s="760"/>
      <c r="R293" s="760"/>
      <c r="S293" s="760"/>
      <c r="T293" s="760"/>
      <c r="U293" s="760"/>
    </row>
    <row r="294" spans="1:25" ht="14.25" customHeight="1">
      <c r="A294" s="756"/>
      <c r="B294" s="756"/>
      <c r="C294" s="756"/>
      <c r="D294" s="756"/>
      <c r="E294" s="756"/>
      <c r="F294" s="756"/>
      <c r="G294" s="756"/>
      <c r="I294" s="760"/>
      <c r="J294" s="760"/>
      <c r="K294" s="760"/>
      <c r="L294" s="760"/>
      <c r="M294" s="760"/>
      <c r="N294" s="760"/>
      <c r="O294" s="760"/>
      <c r="P294" s="760"/>
      <c r="Q294" s="760"/>
      <c r="R294" s="760"/>
      <c r="S294" s="760"/>
      <c r="T294" s="760"/>
      <c r="U294" s="760"/>
    </row>
    <row r="295" spans="1:25" ht="11.25" customHeight="1">
      <c r="A295" s="454" t="s">
        <v>505</v>
      </c>
      <c r="B295" s="454">
        <v>2008</v>
      </c>
      <c r="C295" s="454">
        <v>2009</v>
      </c>
      <c r="D295" s="454">
        <v>2010</v>
      </c>
      <c r="E295" s="454">
        <v>2011</v>
      </c>
      <c r="F295" s="454">
        <v>2012</v>
      </c>
      <c r="G295" s="454">
        <v>2013</v>
      </c>
      <c r="H295" s="400"/>
      <c r="I295" s="400"/>
      <c r="J295" s="400"/>
      <c r="K295" s="400"/>
      <c r="L295" s="400"/>
      <c r="M295" s="400"/>
      <c r="N295" s="400"/>
      <c r="O295" s="400"/>
      <c r="P295" s="400"/>
      <c r="W295" s="220"/>
      <c r="X295" s="510" t="s">
        <v>470</v>
      </c>
      <c r="Y295" s="29" t="s">
        <v>418</v>
      </c>
    </row>
    <row r="296" spans="1:25" ht="11.25" customHeight="1">
      <c r="A296" s="465" t="s">
        <v>497</v>
      </c>
      <c r="B296" s="61">
        <v>50559</v>
      </c>
      <c r="C296" s="57">
        <v>50804</v>
      </c>
      <c r="D296" s="57">
        <v>49565</v>
      </c>
      <c r="E296" s="57">
        <v>43288</v>
      </c>
      <c r="F296" s="61">
        <v>44442</v>
      </c>
      <c r="G296" s="61">
        <v>43565</v>
      </c>
      <c r="H296" s="61"/>
      <c r="I296" s="61"/>
      <c r="J296" s="61"/>
      <c r="K296" s="61"/>
      <c r="L296" s="61"/>
      <c r="M296" s="61"/>
      <c r="N296" s="61"/>
      <c r="O296" s="61"/>
      <c r="P296" s="61"/>
      <c r="W296" s="42" t="s">
        <v>497</v>
      </c>
      <c r="X296" s="287">
        <v>43565</v>
      </c>
      <c r="Y296" s="699">
        <f t="shared" ref="Y296:Y302" si="12">X296/$X$303*100</f>
        <v>42.955038453953854</v>
      </c>
    </row>
    <row r="297" spans="1:25" ht="11.25" customHeight="1">
      <c r="A297" s="465" t="s">
        <v>498</v>
      </c>
      <c r="B297" s="62">
        <v>25302</v>
      </c>
      <c r="C297" s="59">
        <v>23543</v>
      </c>
      <c r="D297" s="59">
        <v>22277</v>
      </c>
      <c r="E297" s="59">
        <v>19036</v>
      </c>
      <c r="F297" s="62">
        <v>18163</v>
      </c>
      <c r="G297" s="59">
        <v>18019</v>
      </c>
      <c r="H297" s="57"/>
      <c r="I297" s="57"/>
      <c r="J297" s="61"/>
      <c r="K297" s="57"/>
      <c r="L297" s="57"/>
      <c r="M297" s="57"/>
      <c r="N297" s="57"/>
      <c r="O297" s="57"/>
      <c r="P297" s="57"/>
      <c r="W297" s="509" t="s">
        <v>502</v>
      </c>
      <c r="X297" s="700">
        <v>20769</v>
      </c>
      <c r="Y297" s="699">
        <f t="shared" si="12"/>
        <v>20.478209426148688</v>
      </c>
    </row>
    <row r="298" spans="1:25" ht="11.25" customHeight="1">
      <c r="A298" s="465" t="s">
        <v>499</v>
      </c>
      <c r="B298" s="61">
        <v>892</v>
      </c>
      <c r="C298" s="57">
        <v>833</v>
      </c>
      <c r="D298" s="57">
        <v>558</v>
      </c>
      <c r="E298" s="57">
        <v>476</v>
      </c>
      <c r="F298" s="61">
        <v>380</v>
      </c>
      <c r="G298" s="61">
        <v>357</v>
      </c>
      <c r="H298" s="61"/>
      <c r="I298" s="61"/>
      <c r="J298" s="61"/>
      <c r="K298" s="61"/>
      <c r="L298" s="61"/>
      <c r="M298" s="61"/>
      <c r="N298" s="61"/>
      <c r="O298" s="61"/>
      <c r="P298" s="61"/>
      <c r="W298" s="509" t="s">
        <v>501</v>
      </c>
      <c r="X298" s="287">
        <v>18623</v>
      </c>
      <c r="Y298" s="699">
        <f t="shared" si="12"/>
        <v>18.362255965292842</v>
      </c>
    </row>
    <row r="299" spans="1:25" ht="11.25" customHeight="1">
      <c r="A299" s="465" t="s">
        <v>500</v>
      </c>
      <c r="B299" s="62">
        <v>235</v>
      </c>
      <c r="C299" s="59">
        <v>214</v>
      </c>
      <c r="D299" s="59">
        <v>135</v>
      </c>
      <c r="E299" s="59">
        <v>119</v>
      </c>
      <c r="F299" s="62">
        <v>88</v>
      </c>
      <c r="G299" s="59">
        <v>87</v>
      </c>
      <c r="H299" s="57"/>
      <c r="I299" s="57"/>
      <c r="J299" s="61"/>
      <c r="K299" s="57"/>
      <c r="L299" s="57"/>
      <c r="M299" s="57"/>
      <c r="N299" s="57"/>
      <c r="O299" s="57"/>
      <c r="P299" s="57"/>
      <c r="W299" s="509" t="s">
        <v>498</v>
      </c>
      <c r="X299" s="287">
        <v>18019</v>
      </c>
      <c r="Y299" s="699">
        <f t="shared" si="12"/>
        <v>17.766712679944785</v>
      </c>
    </row>
    <row r="300" spans="1:25" ht="11.25" customHeight="1">
      <c r="A300" s="465" t="s">
        <v>501</v>
      </c>
      <c r="B300" s="37">
        <v>22979</v>
      </c>
      <c r="C300" s="60">
        <v>22568</v>
      </c>
      <c r="D300" s="60">
        <v>22398</v>
      </c>
      <c r="E300" s="60">
        <v>19951</v>
      </c>
      <c r="F300" s="61">
        <v>19187</v>
      </c>
      <c r="G300" s="61">
        <v>18623</v>
      </c>
      <c r="H300" s="61"/>
      <c r="I300" s="61"/>
      <c r="J300" s="61"/>
      <c r="K300" s="61"/>
      <c r="L300" s="61"/>
      <c r="M300" s="61"/>
      <c r="N300" s="61"/>
      <c r="O300" s="61"/>
      <c r="P300" s="61"/>
      <c r="W300" s="42" t="s">
        <v>499</v>
      </c>
      <c r="X300" s="700">
        <v>357</v>
      </c>
      <c r="Y300" s="699">
        <f t="shared" si="12"/>
        <v>0.35200157759810691</v>
      </c>
    </row>
    <row r="301" spans="1:25" ht="11.25" customHeight="1">
      <c r="A301" s="465" t="s">
        <v>502</v>
      </c>
      <c r="B301" s="62">
        <v>27843</v>
      </c>
      <c r="C301" s="59">
        <v>26839</v>
      </c>
      <c r="D301" s="59">
        <v>25555</v>
      </c>
      <c r="E301" s="59">
        <v>22485</v>
      </c>
      <c r="F301" s="62">
        <v>20922</v>
      </c>
      <c r="G301" s="59">
        <v>20769</v>
      </c>
      <c r="H301" s="57"/>
      <c r="I301" s="57"/>
      <c r="J301" s="61"/>
      <c r="K301" s="57"/>
      <c r="L301" s="57"/>
      <c r="M301" s="57"/>
      <c r="N301" s="57"/>
      <c r="O301" s="57"/>
      <c r="P301" s="57"/>
      <c r="W301" s="509" t="s">
        <v>500</v>
      </c>
      <c r="X301" s="287">
        <v>87</v>
      </c>
      <c r="Y301" s="699">
        <f t="shared" si="12"/>
        <v>8.5781897061723525E-2</v>
      </c>
    </row>
    <row r="302" spans="1:25" ht="11.25" customHeight="1">
      <c r="A302" s="465" t="s">
        <v>503</v>
      </c>
      <c r="B302" s="61">
        <v>965</v>
      </c>
      <c r="C302" s="57">
        <v>919</v>
      </c>
      <c r="D302" s="57">
        <v>1043</v>
      </c>
      <c r="E302" s="57">
        <v>873</v>
      </c>
      <c r="F302" s="61">
        <v>1441</v>
      </c>
      <c r="G302" s="61">
        <v>834</v>
      </c>
      <c r="H302" s="61"/>
      <c r="I302" s="61"/>
      <c r="J302" s="61"/>
      <c r="K302" s="61"/>
      <c r="L302" s="61"/>
      <c r="M302" s="61"/>
      <c r="N302" s="61"/>
      <c r="O302" s="61"/>
      <c r="P302" s="61"/>
      <c r="W302" s="509" t="s">
        <v>503</v>
      </c>
      <c r="X302" s="287">
        <v>834</v>
      </c>
      <c r="Y302" s="699">
        <f t="shared" si="12"/>
        <v>0.8223230132123841</v>
      </c>
    </row>
    <row r="303" spans="1:25" ht="11.25" customHeight="1">
      <c r="A303" s="466" t="s">
        <v>504</v>
      </c>
      <c r="B303" s="66">
        <v>128775</v>
      </c>
      <c r="C303" s="67">
        <v>125720</v>
      </c>
      <c r="D303" s="67">
        <v>121531</v>
      </c>
      <c r="E303" s="67">
        <v>106228</v>
      </c>
      <c r="F303" s="67">
        <v>104623</v>
      </c>
      <c r="G303" s="67">
        <v>102254</v>
      </c>
      <c r="H303" s="82"/>
      <c r="I303" s="82"/>
      <c r="J303" s="82"/>
      <c r="K303" s="82"/>
      <c r="L303" s="82"/>
      <c r="M303" s="82"/>
      <c r="N303" s="82"/>
      <c r="O303" s="82"/>
      <c r="P303" s="82"/>
      <c r="W303" s="509" t="s">
        <v>504</v>
      </c>
      <c r="X303" s="313">
        <f>SUM(X296:X301)</f>
        <v>101420</v>
      </c>
      <c r="Y303" s="313">
        <f>SUM(Y296:Y301)</f>
        <v>100</v>
      </c>
    </row>
    <row r="304" spans="1:25" ht="11.25" customHeight="1">
      <c r="A304" s="453" t="s">
        <v>489</v>
      </c>
      <c r="B304" s="462">
        <f t="shared" ref="B304:G304" si="13">B302/B303*100</f>
        <v>0.74936905455251401</v>
      </c>
      <c r="C304" s="462">
        <f t="shared" si="13"/>
        <v>0.73098950047725098</v>
      </c>
      <c r="D304" s="462">
        <f t="shared" si="13"/>
        <v>0.85821724498276153</v>
      </c>
      <c r="E304" s="462">
        <f t="shared" si="13"/>
        <v>0.82181722333094853</v>
      </c>
      <c r="F304" s="462">
        <f t="shared" si="13"/>
        <v>1.3773262093421139</v>
      </c>
      <c r="G304" s="463">
        <f t="shared" si="13"/>
        <v>0.81561601502141723</v>
      </c>
      <c r="H304" s="83"/>
      <c r="I304" s="83"/>
      <c r="J304" s="83"/>
      <c r="K304" s="83"/>
      <c r="L304" s="83"/>
      <c r="M304" s="83"/>
      <c r="N304" s="83"/>
      <c r="O304" s="83"/>
      <c r="P304" s="83"/>
    </row>
    <row r="305" spans="1:25" ht="11.25" customHeight="1"/>
    <row r="306" spans="1:25" ht="11.25" customHeight="1">
      <c r="D306" s="27"/>
    </row>
    <row r="307" spans="1:25" ht="11.25" customHeight="1">
      <c r="A307" s="381" t="s">
        <v>480</v>
      </c>
      <c r="B307" s="4"/>
      <c r="D307" s="27"/>
    </row>
    <row r="308" spans="1:25" ht="11.25" customHeight="1">
      <c r="A308" s="79" t="s">
        <v>1089</v>
      </c>
      <c r="B308" s="4"/>
      <c r="D308" s="27"/>
      <c r="K308" s="458"/>
      <c r="L308" s="458"/>
      <c r="M308" s="458"/>
      <c r="N308" s="458"/>
      <c r="O308" s="458"/>
      <c r="P308" s="458"/>
      <c r="Q308" s="458"/>
      <c r="R308" s="458"/>
      <c r="S308" s="458"/>
      <c r="T308" s="458"/>
      <c r="U308" s="458"/>
    </row>
    <row r="309" spans="1:25" ht="11.25" customHeight="1">
      <c r="A309" s="79" t="s">
        <v>1090</v>
      </c>
      <c r="B309" s="4"/>
      <c r="D309" s="27"/>
      <c r="K309" s="458"/>
      <c r="L309" s="458"/>
      <c r="M309" s="458"/>
      <c r="N309" s="458"/>
      <c r="O309" s="458"/>
      <c r="P309" s="458"/>
      <c r="Q309" s="458"/>
      <c r="R309" s="458"/>
      <c r="S309" s="458"/>
      <c r="T309" s="458"/>
      <c r="U309" s="458"/>
    </row>
    <row r="310" spans="1:25" ht="10.5" customHeight="1">
      <c r="D310" s="27"/>
    </row>
    <row r="311" spans="1:25" ht="14.25" customHeight="1">
      <c r="D311" s="27"/>
    </row>
    <row r="312" spans="1:25" ht="14.25" customHeight="1">
      <c r="A312" s="140" t="s">
        <v>901</v>
      </c>
      <c r="D312" s="27"/>
    </row>
    <row r="313" spans="1:25" ht="11.25" customHeight="1">
      <c r="D313" s="27"/>
      <c r="L313" s="27"/>
      <c r="W313" s="701" t="s">
        <v>949</v>
      </c>
    </row>
    <row r="314" spans="1:25" ht="13.5" customHeight="1">
      <c r="A314" s="756" t="s">
        <v>377</v>
      </c>
      <c r="B314" s="756"/>
      <c r="C314" s="756"/>
      <c r="D314" s="756"/>
      <c r="E314" s="756"/>
      <c r="F314" s="756"/>
      <c r="G314" s="756"/>
      <c r="H314" s="400"/>
      <c r="I314" s="760" t="s">
        <v>1024</v>
      </c>
      <c r="J314" s="760"/>
      <c r="K314" s="760"/>
      <c r="L314" s="760"/>
      <c r="M314" s="760"/>
      <c r="N314" s="760"/>
      <c r="O314" s="760"/>
      <c r="P314" s="760"/>
      <c r="Q314" s="760"/>
      <c r="R314" s="760"/>
      <c r="S314" s="760"/>
      <c r="T314" s="760"/>
      <c r="U314" s="760"/>
      <c r="W314" s="220"/>
      <c r="X314" s="510" t="s">
        <v>470</v>
      </c>
      <c r="Y314" s="29" t="s">
        <v>418</v>
      </c>
    </row>
    <row r="315" spans="1:25" ht="13.5" customHeight="1">
      <c r="A315" s="756"/>
      <c r="B315" s="756"/>
      <c r="C315" s="756"/>
      <c r="D315" s="756"/>
      <c r="E315" s="756"/>
      <c r="F315" s="756"/>
      <c r="G315" s="756"/>
      <c r="H315" s="61"/>
      <c r="I315" s="760"/>
      <c r="J315" s="760"/>
      <c r="K315" s="760"/>
      <c r="L315" s="760"/>
      <c r="M315" s="760"/>
      <c r="N315" s="760"/>
      <c r="O315" s="760"/>
      <c r="P315" s="760"/>
      <c r="Q315" s="760"/>
      <c r="R315" s="760"/>
      <c r="S315" s="760"/>
      <c r="T315" s="760"/>
      <c r="U315" s="760"/>
      <c r="W315" s="509" t="s">
        <v>509</v>
      </c>
      <c r="X315" s="700">
        <v>41665</v>
      </c>
      <c r="Y315" s="699">
        <f t="shared" ref="Y315:Y329" si="14">X315/$X$329*100</f>
        <v>40.746572261231833</v>
      </c>
    </row>
    <row r="316" spans="1:25" ht="11.25" customHeight="1">
      <c r="A316" s="454" t="s">
        <v>505</v>
      </c>
      <c r="B316" s="454">
        <v>2008</v>
      </c>
      <c r="C316" s="454">
        <v>2009</v>
      </c>
      <c r="D316" s="454">
        <v>2010</v>
      </c>
      <c r="E316" s="454">
        <v>2011</v>
      </c>
      <c r="F316" s="454">
        <v>2012</v>
      </c>
      <c r="G316" s="454">
        <v>2013</v>
      </c>
      <c r="H316" s="57"/>
      <c r="I316" s="57"/>
      <c r="J316" s="61"/>
      <c r="K316" s="57"/>
      <c r="L316" s="57"/>
      <c r="M316" s="57"/>
      <c r="N316" s="57"/>
      <c r="O316" s="57"/>
      <c r="P316" s="57"/>
      <c r="W316" s="509" t="s">
        <v>514</v>
      </c>
      <c r="X316" s="287">
        <v>18169</v>
      </c>
      <c r="Y316" s="699">
        <f t="shared" si="14"/>
        <v>17.768498053865862</v>
      </c>
    </row>
    <row r="317" spans="1:25" ht="11.25" customHeight="1">
      <c r="A317" s="465" t="s">
        <v>506</v>
      </c>
      <c r="B317" s="61">
        <v>382</v>
      </c>
      <c r="C317" s="57">
        <v>71</v>
      </c>
      <c r="D317" s="57">
        <v>91</v>
      </c>
      <c r="E317" s="57">
        <v>82</v>
      </c>
      <c r="F317" s="61">
        <v>93</v>
      </c>
      <c r="G317" s="61">
        <v>82</v>
      </c>
      <c r="H317" s="61"/>
      <c r="I317" s="61"/>
      <c r="J317" s="61"/>
      <c r="K317" s="61"/>
      <c r="L317" s="61"/>
      <c r="M317" s="61"/>
      <c r="N317" s="61"/>
      <c r="O317" s="61"/>
      <c r="P317" s="61"/>
      <c r="W317" s="509" t="s">
        <v>508</v>
      </c>
      <c r="X317" s="287">
        <v>16844</v>
      </c>
      <c r="Y317" s="699">
        <f t="shared" si="14"/>
        <v>16.472705224245505</v>
      </c>
    </row>
    <row r="318" spans="1:25" ht="11.25" customHeight="1">
      <c r="A318" s="465" t="s">
        <v>507</v>
      </c>
      <c r="B318" s="62">
        <v>13381</v>
      </c>
      <c r="C318" s="59">
        <v>11868</v>
      </c>
      <c r="D318" s="59">
        <v>10204</v>
      </c>
      <c r="E318" s="59">
        <v>8180</v>
      </c>
      <c r="F318" s="62">
        <v>7479</v>
      </c>
      <c r="G318" s="59">
        <v>6688</v>
      </c>
      <c r="H318" s="57"/>
      <c r="I318" s="57"/>
      <c r="J318" s="61"/>
      <c r="K318" s="57"/>
      <c r="L318" s="57"/>
      <c r="M318" s="57"/>
      <c r="N318" s="57"/>
      <c r="O318" s="57"/>
      <c r="P318" s="57"/>
      <c r="W318" s="509" t="s">
        <v>512</v>
      </c>
      <c r="X318" s="287">
        <v>8826</v>
      </c>
      <c r="Y318" s="699">
        <f t="shared" si="14"/>
        <v>8.6314471805503938</v>
      </c>
    </row>
    <row r="319" spans="1:25" ht="11.25" customHeight="1">
      <c r="A319" s="465" t="s">
        <v>508</v>
      </c>
      <c r="B319" s="61">
        <v>38011</v>
      </c>
      <c r="C319" s="57">
        <v>30863</v>
      </c>
      <c r="D319" s="57">
        <v>24782</v>
      </c>
      <c r="E319" s="57">
        <v>20547</v>
      </c>
      <c r="F319" s="61">
        <v>18820</v>
      </c>
      <c r="G319" s="61">
        <v>16844</v>
      </c>
      <c r="H319" s="61"/>
      <c r="I319" s="61"/>
      <c r="J319" s="61"/>
      <c r="K319" s="61"/>
      <c r="L319" s="61"/>
      <c r="M319" s="61"/>
      <c r="N319" s="61"/>
      <c r="O319" s="61"/>
      <c r="P319" s="61"/>
      <c r="W319" s="42" t="s">
        <v>507</v>
      </c>
      <c r="X319" s="700">
        <v>6688</v>
      </c>
      <c r="Y319" s="699">
        <f t="shared" si="14"/>
        <v>6.5405754298120371</v>
      </c>
    </row>
    <row r="320" spans="1:25" ht="11.25" customHeight="1">
      <c r="A320" s="465" t="s">
        <v>509</v>
      </c>
      <c r="B320" s="62">
        <v>37394</v>
      </c>
      <c r="C320" s="59">
        <v>42907</v>
      </c>
      <c r="D320" s="59">
        <v>47519</v>
      </c>
      <c r="E320" s="59">
        <v>41903</v>
      </c>
      <c r="F320" s="62">
        <v>41904</v>
      </c>
      <c r="G320" s="59">
        <v>41665</v>
      </c>
      <c r="H320" s="57"/>
      <c r="I320" s="57"/>
      <c r="J320" s="61"/>
      <c r="K320" s="57"/>
      <c r="L320" s="57"/>
      <c r="M320" s="57"/>
      <c r="N320" s="57"/>
      <c r="O320" s="57"/>
      <c r="P320" s="57"/>
      <c r="W320" s="509" t="s">
        <v>513</v>
      </c>
      <c r="X320" s="700">
        <v>3871</v>
      </c>
      <c r="Y320" s="699">
        <f t="shared" si="14"/>
        <v>3.7856709761965299</v>
      </c>
    </row>
    <row r="321" spans="1:25" ht="11.25" customHeight="1">
      <c r="A321" s="465" t="s">
        <v>510</v>
      </c>
      <c r="B321" s="37">
        <v>1361</v>
      </c>
      <c r="C321" s="60">
        <v>1094</v>
      </c>
      <c r="D321" s="60">
        <v>1624</v>
      </c>
      <c r="E321" s="60">
        <v>1631</v>
      </c>
      <c r="F321" s="61">
        <v>1850</v>
      </c>
      <c r="G321" s="61">
        <v>1802</v>
      </c>
      <c r="H321" s="61"/>
      <c r="I321" s="61"/>
      <c r="J321" s="61"/>
      <c r="K321" s="61"/>
      <c r="L321" s="61"/>
      <c r="M321" s="61"/>
      <c r="N321" s="61"/>
      <c r="O321" s="61"/>
      <c r="P321" s="61"/>
      <c r="W321" s="509" t="s">
        <v>515</v>
      </c>
      <c r="X321" s="700">
        <v>2140</v>
      </c>
      <c r="Y321" s="699">
        <f t="shared" si="14"/>
        <v>2.0928276644434445</v>
      </c>
    </row>
    <row r="322" spans="1:25" ht="11.25" customHeight="1">
      <c r="A322" s="465" t="s">
        <v>511</v>
      </c>
      <c r="B322" s="62">
        <v>132</v>
      </c>
      <c r="C322" s="59">
        <v>89</v>
      </c>
      <c r="D322" s="59">
        <v>73</v>
      </c>
      <c r="E322" s="59">
        <v>30</v>
      </c>
      <c r="F322" s="62">
        <v>18</v>
      </c>
      <c r="G322" s="59">
        <v>32</v>
      </c>
      <c r="H322" s="82"/>
      <c r="I322" s="82"/>
      <c r="J322" s="82"/>
      <c r="K322" s="57"/>
      <c r="L322" s="57"/>
      <c r="M322" s="57"/>
      <c r="N322" s="57"/>
      <c r="O322" s="57"/>
      <c r="P322" s="57"/>
      <c r="W322" s="509" t="s">
        <v>510</v>
      </c>
      <c r="X322" s="287">
        <v>1802</v>
      </c>
      <c r="Y322" s="699">
        <f t="shared" si="14"/>
        <v>1.7622782482836858</v>
      </c>
    </row>
    <row r="323" spans="1:25" ht="11.25" customHeight="1">
      <c r="A323" s="465" t="s">
        <v>512</v>
      </c>
      <c r="B323" s="61">
        <v>8156</v>
      </c>
      <c r="C323" s="57">
        <v>8103</v>
      </c>
      <c r="D323" s="57">
        <v>7654</v>
      </c>
      <c r="E323" s="57">
        <v>8063</v>
      </c>
      <c r="F323" s="61">
        <v>8438</v>
      </c>
      <c r="G323" s="61">
        <v>8826</v>
      </c>
      <c r="H323" s="61"/>
      <c r="I323" s="61"/>
      <c r="J323" s="61"/>
      <c r="K323" s="61"/>
      <c r="L323" s="61"/>
      <c r="M323" s="61"/>
      <c r="N323" s="61"/>
      <c r="O323" s="61"/>
      <c r="P323" s="61"/>
      <c r="W323" s="509" t="s">
        <v>516</v>
      </c>
      <c r="X323" s="287">
        <v>388</v>
      </c>
      <c r="Y323" s="699">
        <f t="shared" si="14"/>
        <v>0.37944725878694235</v>
      </c>
    </row>
    <row r="324" spans="1:25" ht="11.25" customHeight="1">
      <c r="A324" s="465" t="s">
        <v>513</v>
      </c>
      <c r="B324" s="62">
        <v>5318</v>
      </c>
      <c r="C324" s="59">
        <v>5557</v>
      </c>
      <c r="D324" s="59">
        <v>4856</v>
      </c>
      <c r="E324" s="59">
        <v>3736</v>
      </c>
      <c r="F324" s="59">
        <v>3697</v>
      </c>
      <c r="G324" s="59">
        <v>3871</v>
      </c>
      <c r="H324" s="57"/>
      <c r="I324" s="57"/>
      <c r="J324" s="61"/>
      <c r="K324" s="57"/>
      <c r="L324" s="57"/>
      <c r="M324" s="57"/>
      <c r="N324" s="57"/>
      <c r="O324" s="57"/>
      <c r="P324" s="57"/>
      <c r="W324" s="509" t="s">
        <v>518</v>
      </c>
      <c r="X324" s="287">
        <v>164</v>
      </c>
      <c r="Y324" s="699">
        <f t="shared" si="14"/>
        <v>0.16038492381716118</v>
      </c>
    </row>
    <row r="325" spans="1:25" ht="11.25" customHeight="1">
      <c r="A325" s="465" t="s">
        <v>514</v>
      </c>
      <c r="B325" s="61">
        <v>21233</v>
      </c>
      <c r="C325" s="57">
        <v>21280</v>
      </c>
      <c r="D325" s="57">
        <v>20622</v>
      </c>
      <c r="E325" s="57">
        <v>18282</v>
      </c>
      <c r="F325" s="61">
        <v>17953</v>
      </c>
      <c r="G325" s="61">
        <v>18169</v>
      </c>
      <c r="H325" s="61"/>
      <c r="I325" s="61"/>
      <c r="J325" s="61"/>
      <c r="K325" s="61"/>
      <c r="L325" s="61"/>
      <c r="M325" s="61"/>
      <c r="N325" s="61"/>
      <c r="O325" s="61"/>
      <c r="P325" s="61"/>
      <c r="W325" s="509" t="s">
        <v>506</v>
      </c>
      <c r="X325" s="287">
        <v>82</v>
      </c>
      <c r="Y325" s="699">
        <f t="shared" si="14"/>
        <v>8.0192461908580592E-2</v>
      </c>
    </row>
    <row r="326" spans="1:25" ht="11.25" customHeight="1">
      <c r="A326" s="465" t="s">
        <v>515</v>
      </c>
      <c r="B326" s="62">
        <v>1849</v>
      </c>
      <c r="C326" s="59">
        <v>2266</v>
      </c>
      <c r="D326" s="59">
        <v>2073</v>
      </c>
      <c r="E326" s="59">
        <v>2077</v>
      </c>
      <c r="F326" s="62">
        <v>2079</v>
      </c>
      <c r="G326" s="59">
        <v>2140</v>
      </c>
      <c r="H326" s="57"/>
      <c r="I326" s="57"/>
      <c r="J326" s="61"/>
      <c r="K326" s="57"/>
      <c r="L326" s="57"/>
      <c r="M326" s="57"/>
      <c r="N326" s="57"/>
      <c r="O326" s="57"/>
      <c r="P326" s="57"/>
      <c r="W326" s="509" t="s">
        <v>511</v>
      </c>
      <c r="X326" s="700">
        <v>32</v>
      </c>
      <c r="Y326" s="699">
        <f t="shared" si="14"/>
        <v>3.1294619281397304E-2</v>
      </c>
    </row>
    <row r="327" spans="1:25" ht="11.25" customHeight="1">
      <c r="A327" s="465" t="s">
        <v>516</v>
      </c>
      <c r="B327" s="61">
        <v>283</v>
      </c>
      <c r="C327" s="57">
        <v>331</v>
      </c>
      <c r="D327" s="57">
        <v>371</v>
      </c>
      <c r="E327" s="57">
        <v>383</v>
      </c>
      <c r="F327" s="61">
        <v>378</v>
      </c>
      <c r="G327" s="61">
        <v>388</v>
      </c>
      <c r="H327" s="61"/>
      <c r="I327" s="61"/>
      <c r="J327" s="61"/>
      <c r="K327" s="61"/>
      <c r="L327" s="61"/>
      <c r="M327" s="61"/>
      <c r="N327" s="61"/>
      <c r="O327" s="61"/>
      <c r="P327" s="61"/>
      <c r="W327" s="509" t="s">
        <v>517</v>
      </c>
      <c r="X327" s="700">
        <v>32</v>
      </c>
      <c r="Y327" s="699">
        <f t="shared" si="14"/>
        <v>3.1294619281397304E-2</v>
      </c>
    </row>
    <row r="328" spans="1:25" ht="11.25" customHeight="1">
      <c r="A328" s="465" t="s">
        <v>517</v>
      </c>
      <c r="B328" s="62">
        <v>33</v>
      </c>
      <c r="C328" s="59">
        <v>46</v>
      </c>
      <c r="D328" s="59">
        <v>30</v>
      </c>
      <c r="E328" s="59">
        <v>29</v>
      </c>
      <c r="F328" s="62">
        <v>34</v>
      </c>
      <c r="G328" s="59">
        <v>32</v>
      </c>
      <c r="H328" s="57"/>
      <c r="I328" s="57"/>
      <c r="J328" s="61"/>
      <c r="K328" s="57"/>
      <c r="L328" s="57"/>
      <c r="M328" s="57"/>
      <c r="N328" s="57"/>
      <c r="O328" s="57"/>
      <c r="P328" s="57"/>
      <c r="W328" s="509" t="s">
        <v>442</v>
      </c>
      <c r="X328" s="700">
        <v>1551</v>
      </c>
      <c r="Y328" s="699">
        <f t="shared" si="14"/>
        <v>1.5168110782952255</v>
      </c>
    </row>
    <row r="329" spans="1:25" ht="11.25" customHeight="1">
      <c r="A329" s="465" t="s">
        <v>518</v>
      </c>
      <c r="B329" s="37">
        <v>344</v>
      </c>
      <c r="C329" s="60">
        <v>296</v>
      </c>
      <c r="D329" s="60">
        <v>282</v>
      </c>
      <c r="E329" s="60">
        <v>229</v>
      </c>
      <c r="F329" s="61">
        <v>209</v>
      </c>
      <c r="G329" s="61">
        <v>164</v>
      </c>
      <c r="H329" s="61"/>
      <c r="I329" s="61"/>
      <c r="J329" s="61"/>
      <c r="K329" s="81"/>
      <c r="L329" s="81"/>
      <c r="M329" s="81"/>
      <c r="N329" s="81"/>
      <c r="O329" s="81"/>
      <c r="P329" s="81"/>
      <c r="W329" s="509" t="s">
        <v>485</v>
      </c>
      <c r="X329" s="313">
        <f>SUM(X315:X328)</f>
        <v>102254</v>
      </c>
      <c r="Y329" s="313">
        <f t="shared" si="14"/>
        <v>100</v>
      </c>
    </row>
    <row r="330" spans="1:25" ht="11.25" customHeight="1">
      <c r="A330" s="465" t="s">
        <v>442</v>
      </c>
      <c r="B330" s="62">
        <v>898</v>
      </c>
      <c r="C330" s="59">
        <v>949</v>
      </c>
      <c r="D330" s="59">
        <v>1350</v>
      </c>
      <c r="E330" s="59">
        <v>1056</v>
      </c>
      <c r="F330" s="62">
        <v>1671</v>
      </c>
      <c r="G330" s="59">
        <v>1551</v>
      </c>
      <c r="H330" s="83"/>
      <c r="I330" s="83"/>
      <c r="J330" s="83"/>
      <c r="K330" s="83"/>
      <c r="L330" s="83"/>
      <c r="M330" s="83"/>
      <c r="N330" s="83"/>
      <c r="O330" s="83"/>
      <c r="P330" s="83"/>
    </row>
    <row r="331" spans="1:25" ht="11.25" customHeight="1">
      <c r="A331" s="466" t="s">
        <v>485</v>
      </c>
      <c r="B331" s="61">
        <v>128775</v>
      </c>
      <c r="C331" s="57">
        <v>125720</v>
      </c>
      <c r="D331" s="57">
        <v>121531</v>
      </c>
      <c r="E331" s="57">
        <v>106228</v>
      </c>
      <c r="F331" s="61">
        <v>104623</v>
      </c>
      <c r="G331" s="61">
        <v>102254</v>
      </c>
      <c r="H331" s="83"/>
      <c r="I331" s="83"/>
      <c r="J331" s="83"/>
      <c r="K331" s="83"/>
      <c r="L331" s="83"/>
      <c r="M331" s="83"/>
      <c r="N331" s="83"/>
      <c r="O331" s="83"/>
      <c r="P331" s="83"/>
      <c r="Q331" s="77"/>
      <c r="R331" s="82"/>
      <c r="S331" s="38"/>
    </row>
    <row r="332" spans="1:25" ht="11.25" customHeight="1">
      <c r="A332" s="453" t="s">
        <v>489</v>
      </c>
      <c r="B332" s="456">
        <f t="shared" ref="B332:G332" si="15">B330/B331*100</f>
        <v>0.69734032226752085</v>
      </c>
      <c r="C332" s="456">
        <f t="shared" si="15"/>
        <v>0.7548520521794464</v>
      </c>
      <c r="D332" s="456">
        <f t="shared" si="15"/>
        <v>1.1108276900543894</v>
      </c>
      <c r="E332" s="456">
        <f t="shared" si="15"/>
        <v>0.99408818767180018</v>
      </c>
      <c r="F332" s="456">
        <f t="shared" si="15"/>
        <v>1.5971631476826318</v>
      </c>
      <c r="G332" s="457">
        <f t="shared" si="15"/>
        <v>1.5168110782952255</v>
      </c>
    </row>
    <row r="333" spans="1:25" ht="11.25" customHeight="1">
      <c r="D333" s="27"/>
      <c r="I333" s="4"/>
    </row>
    <row r="334" spans="1:25" ht="11.25" customHeight="1">
      <c r="A334" s="381" t="s">
        <v>480</v>
      </c>
      <c r="D334" s="27"/>
    </row>
    <row r="335" spans="1:25" ht="11.25" customHeight="1">
      <c r="A335" s="43" t="s">
        <v>478</v>
      </c>
      <c r="B335" s="4" t="s">
        <v>484</v>
      </c>
      <c r="D335" s="27"/>
    </row>
    <row r="336" spans="1:25" ht="11.25" customHeight="1">
      <c r="A336" s="43" t="s">
        <v>479</v>
      </c>
      <c r="B336" s="4" t="s">
        <v>492</v>
      </c>
      <c r="D336" s="27"/>
    </row>
    <row r="337" spans="1:25" ht="14.25" customHeight="1">
      <c r="A337" s="140" t="s">
        <v>909</v>
      </c>
      <c r="D337" s="27"/>
    </row>
    <row r="338" spans="1:25" ht="11.25" customHeight="1">
      <c r="A338" s="756" t="s">
        <v>378</v>
      </c>
      <c r="B338" s="756"/>
      <c r="C338" s="756"/>
      <c r="D338" s="756"/>
      <c r="E338" s="756"/>
      <c r="F338" s="756"/>
      <c r="G338" s="756"/>
      <c r="H338" s="732"/>
      <c r="J338" s="760" t="s">
        <v>1025</v>
      </c>
      <c r="K338" s="760"/>
      <c r="L338" s="760"/>
      <c r="M338" s="760"/>
      <c r="N338" s="760"/>
      <c r="O338" s="760"/>
      <c r="P338" s="760"/>
      <c r="Q338" s="760"/>
      <c r="R338" s="760"/>
      <c r="S338" s="760"/>
      <c r="T338" s="760"/>
      <c r="U338" s="760"/>
      <c r="V338" s="760"/>
    </row>
    <row r="339" spans="1:25" ht="14.25" customHeight="1">
      <c r="A339" s="756"/>
      <c r="B339" s="756"/>
      <c r="C339" s="756"/>
      <c r="D339" s="756"/>
      <c r="E339" s="756"/>
      <c r="F339" s="756"/>
      <c r="G339" s="756"/>
      <c r="H339" s="732"/>
      <c r="J339" s="760"/>
      <c r="K339" s="760"/>
      <c r="L339" s="760"/>
      <c r="M339" s="760"/>
      <c r="N339" s="760"/>
      <c r="O339" s="760"/>
      <c r="P339" s="760"/>
      <c r="Q339" s="760"/>
      <c r="R339" s="760"/>
      <c r="S339" s="760"/>
      <c r="T339" s="760"/>
      <c r="U339" s="760"/>
      <c r="V339" s="760"/>
      <c r="W339" s="701" t="s">
        <v>0</v>
      </c>
      <c r="X339" s="220"/>
      <c r="Y339" s="220"/>
    </row>
    <row r="340" spans="1:25" ht="11.25" customHeight="1">
      <c r="H340" s="400"/>
      <c r="I340" s="400"/>
      <c r="J340" s="400"/>
      <c r="K340" s="400"/>
      <c r="L340" s="400"/>
      <c r="M340" s="400"/>
      <c r="N340" s="400"/>
      <c r="O340" s="400"/>
      <c r="P340" s="400"/>
      <c r="W340" s="509"/>
      <c r="X340" s="510" t="s">
        <v>470</v>
      </c>
      <c r="Y340" s="29" t="s">
        <v>418</v>
      </c>
    </row>
    <row r="341" spans="1:25" ht="11.25" customHeight="1">
      <c r="A341" s="454" t="s">
        <v>565</v>
      </c>
      <c r="B341" s="454" t="s">
        <v>812</v>
      </c>
      <c r="C341" s="454">
        <v>2009</v>
      </c>
      <c r="D341" s="454">
        <v>2010</v>
      </c>
      <c r="E341" s="454">
        <v>2011</v>
      </c>
      <c r="F341" s="454">
        <v>2012</v>
      </c>
      <c r="G341" s="454">
        <v>2013</v>
      </c>
      <c r="H341" s="61"/>
      <c r="I341" s="61"/>
      <c r="J341" s="61"/>
      <c r="K341" s="61"/>
      <c r="L341" s="61"/>
      <c r="M341" s="61"/>
      <c r="N341" s="61"/>
      <c r="O341" s="61"/>
      <c r="P341" s="61"/>
      <c r="W341" s="509" t="s">
        <v>416</v>
      </c>
      <c r="X341" s="287">
        <v>66</v>
      </c>
      <c r="Y341" s="699">
        <f t="shared" ref="Y341:Y347" si="16">X341/$X$348*100</f>
        <v>6.4545152267881933E-2</v>
      </c>
    </row>
    <row r="342" spans="1:25" ht="11.25" customHeight="1">
      <c r="A342" s="465" t="s">
        <v>416</v>
      </c>
      <c r="B342" s="61">
        <v>127</v>
      </c>
      <c r="C342" s="57">
        <v>148</v>
      </c>
      <c r="D342" s="57">
        <v>91</v>
      </c>
      <c r="E342" s="57">
        <v>69</v>
      </c>
      <c r="F342" s="61">
        <v>73</v>
      </c>
      <c r="G342" s="61">
        <v>66</v>
      </c>
      <c r="H342" s="57"/>
      <c r="I342" s="57"/>
      <c r="J342" s="61"/>
      <c r="K342" s="57"/>
      <c r="L342" s="57"/>
      <c r="M342" s="57"/>
      <c r="N342" s="57"/>
      <c r="O342" s="57"/>
      <c r="P342" s="57"/>
      <c r="W342" s="509" t="s">
        <v>519</v>
      </c>
      <c r="X342" s="287">
        <v>3</v>
      </c>
      <c r="Y342" s="699">
        <f t="shared" si="16"/>
        <v>2.9338705576309972E-3</v>
      </c>
    </row>
    <row r="343" spans="1:25" ht="11.25" customHeight="1">
      <c r="A343" s="465" t="s">
        <v>519</v>
      </c>
      <c r="B343" s="62">
        <v>39</v>
      </c>
      <c r="C343" s="59">
        <v>45</v>
      </c>
      <c r="D343" s="59">
        <v>8</v>
      </c>
      <c r="E343" s="59">
        <v>2</v>
      </c>
      <c r="F343" s="62">
        <v>2</v>
      </c>
      <c r="G343" s="59">
        <v>3</v>
      </c>
      <c r="H343" s="61"/>
      <c r="I343" s="61"/>
      <c r="J343" s="61"/>
      <c r="K343" s="61"/>
      <c r="L343" s="61"/>
      <c r="M343" s="61"/>
      <c r="N343" s="61"/>
      <c r="O343" s="61"/>
      <c r="P343" s="61"/>
      <c r="W343" s="509" t="s">
        <v>520</v>
      </c>
      <c r="X343" s="287">
        <v>10</v>
      </c>
      <c r="Y343" s="699">
        <f t="shared" si="16"/>
        <v>9.7795685254366584E-3</v>
      </c>
    </row>
    <row r="344" spans="1:25" ht="11.25" customHeight="1">
      <c r="A344" s="465" t="s">
        <v>520</v>
      </c>
      <c r="B344" s="61">
        <v>51</v>
      </c>
      <c r="C344" s="57">
        <v>38</v>
      </c>
      <c r="D344" s="57">
        <v>11</v>
      </c>
      <c r="E344" s="57">
        <v>1</v>
      </c>
      <c r="F344" s="61">
        <v>11</v>
      </c>
      <c r="G344" s="61">
        <v>10</v>
      </c>
      <c r="H344" s="57"/>
      <c r="I344" s="57"/>
      <c r="J344" s="61"/>
      <c r="K344" s="57"/>
      <c r="L344" s="57"/>
      <c r="M344" s="57"/>
      <c r="N344" s="57"/>
      <c r="O344" s="57"/>
      <c r="P344" s="57"/>
      <c r="W344" s="42" t="s">
        <v>417</v>
      </c>
      <c r="X344" s="287">
        <v>10</v>
      </c>
      <c r="Y344" s="699">
        <f t="shared" si="16"/>
        <v>9.7795685254366584E-3</v>
      </c>
    </row>
    <row r="345" spans="1:25" ht="11.25" customHeight="1">
      <c r="A345" s="465" t="s">
        <v>417</v>
      </c>
      <c r="B345" s="62">
        <v>20</v>
      </c>
      <c r="C345" s="59">
        <v>18</v>
      </c>
      <c r="D345" s="59">
        <v>15</v>
      </c>
      <c r="E345" s="59">
        <v>1</v>
      </c>
      <c r="F345" s="62">
        <v>6</v>
      </c>
      <c r="G345" s="59">
        <v>10</v>
      </c>
      <c r="H345" s="61"/>
      <c r="I345" s="61"/>
      <c r="J345" s="61"/>
      <c r="K345" s="61"/>
      <c r="L345" s="61"/>
      <c r="M345" s="61"/>
      <c r="N345" s="61"/>
      <c r="O345" s="61"/>
      <c r="P345" s="61"/>
      <c r="W345" s="509" t="s">
        <v>521</v>
      </c>
      <c r="X345" s="287">
        <v>662</v>
      </c>
      <c r="Y345" s="699">
        <f t="shared" si="16"/>
        <v>0.64740743638390674</v>
      </c>
    </row>
    <row r="346" spans="1:25" ht="11.25" customHeight="1">
      <c r="A346" s="465" t="s">
        <v>521</v>
      </c>
      <c r="B346" s="37">
        <v>969</v>
      </c>
      <c r="C346" s="60">
        <v>670</v>
      </c>
      <c r="D346" s="60">
        <v>986</v>
      </c>
      <c r="E346" s="60">
        <v>570</v>
      </c>
      <c r="F346" s="61">
        <v>541</v>
      </c>
      <c r="G346" s="61">
        <v>662</v>
      </c>
      <c r="H346" s="57"/>
      <c r="I346" s="57"/>
      <c r="J346" s="61"/>
      <c r="K346" s="57"/>
      <c r="L346" s="57"/>
      <c r="M346" s="57"/>
      <c r="N346" s="57"/>
      <c r="O346" s="57"/>
      <c r="P346" s="57"/>
      <c r="W346" s="509" t="s">
        <v>522</v>
      </c>
      <c r="X346" s="287">
        <v>101503</v>
      </c>
      <c r="Y346" s="699">
        <f t="shared" si="16"/>
        <v>99.265554403739714</v>
      </c>
    </row>
    <row r="347" spans="1:25" ht="11.25" customHeight="1">
      <c r="A347" s="465" t="s">
        <v>522</v>
      </c>
      <c r="B347" s="62">
        <v>120790</v>
      </c>
      <c r="C347" s="59">
        <v>120007</v>
      </c>
      <c r="D347" s="59">
        <v>119836</v>
      </c>
      <c r="E347" s="59">
        <v>105371</v>
      </c>
      <c r="F347" s="62">
        <v>103990</v>
      </c>
      <c r="G347" s="59">
        <v>101503</v>
      </c>
      <c r="H347" s="61"/>
      <c r="I347" s="61"/>
      <c r="J347" s="61"/>
      <c r="K347" s="61"/>
      <c r="L347" s="61"/>
      <c r="M347" s="61"/>
      <c r="N347" s="61"/>
      <c r="O347" s="61"/>
      <c r="P347" s="61"/>
      <c r="W347" s="509" t="s">
        <v>414</v>
      </c>
      <c r="X347" s="287">
        <v>0</v>
      </c>
      <c r="Y347" s="699">
        <f t="shared" si="16"/>
        <v>0</v>
      </c>
    </row>
    <row r="348" spans="1:25" ht="11.25" customHeight="1">
      <c r="A348" s="465" t="s">
        <v>414</v>
      </c>
      <c r="B348" s="61">
        <v>6779</v>
      </c>
      <c r="C348" s="57">
        <v>4794</v>
      </c>
      <c r="D348" s="57">
        <v>584</v>
      </c>
      <c r="E348" s="57">
        <v>214</v>
      </c>
      <c r="F348" s="61">
        <v>0</v>
      </c>
      <c r="G348" s="61">
        <v>0</v>
      </c>
      <c r="H348" s="82"/>
      <c r="I348" s="82"/>
      <c r="J348" s="82"/>
      <c r="K348" s="82"/>
      <c r="L348" s="82"/>
      <c r="M348" s="82"/>
      <c r="N348" s="57"/>
      <c r="O348" s="57"/>
      <c r="P348" s="57"/>
      <c r="W348" s="509" t="s">
        <v>485</v>
      </c>
      <c r="X348" s="313">
        <f>SUM(X341:X347)</f>
        <v>102254</v>
      </c>
      <c r="Y348" s="313">
        <f>SUM(Y341:Y347)</f>
        <v>100</v>
      </c>
    </row>
    <row r="349" spans="1:25" ht="11.25" customHeight="1">
      <c r="A349" s="466" t="s">
        <v>523</v>
      </c>
      <c r="B349" s="66">
        <v>128775</v>
      </c>
      <c r="C349" s="67">
        <v>125720</v>
      </c>
      <c r="D349" s="67">
        <v>121531</v>
      </c>
      <c r="E349" s="67">
        <v>106228</v>
      </c>
      <c r="F349" s="67">
        <v>104623</v>
      </c>
      <c r="G349" s="67">
        <v>102254</v>
      </c>
      <c r="H349" s="83"/>
      <c r="I349" s="83"/>
      <c r="J349" s="83"/>
      <c r="K349" s="83"/>
      <c r="L349" s="83"/>
      <c r="M349" s="83"/>
      <c r="N349" s="83"/>
      <c r="O349" s="83"/>
      <c r="P349" s="83"/>
    </row>
    <row r="350" spans="1:25" ht="11.25" customHeight="1">
      <c r="A350" s="453" t="s">
        <v>489</v>
      </c>
      <c r="B350" s="462">
        <f t="shared" ref="B350:G350" si="17">B348/B349*100</f>
        <v>5.2642205397010287</v>
      </c>
      <c r="C350" s="462">
        <f t="shared" si="17"/>
        <v>3.8132357620108177</v>
      </c>
      <c r="D350" s="462">
        <f t="shared" si="17"/>
        <v>0.48053583036426917</v>
      </c>
      <c r="E350" s="462">
        <f t="shared" si="17"/>
        <v>0.20145347742591407</v>
      </c>
      <c r="F350" s="462">
        <f t="shared" si="17"/>
        <v>0</v>
      </c>
      <c r="G350" s="463">
        <f t="shared" si="17"/>
        <v>0</v>
      </c>
    </row>
    <row r="351" spans="1:25" ht="11.25" customHeight="1"/>
    <row r="352" spans="1:25" ht="11.25" customHeight="1"/>
    <row r="353" spans="1:26" ht="11.25" customHeight="1">
      <c r="A353" s="381" t="s">
        <v>480</v>
      </c>
    </row>
    <row r="354" spans="1:26" ht="11.25" customHeight="1">
      <c r="A354" s="43" t="s">
        <v>477</v>
      </c>
      <c r="B354" s="4" t="s">
        <v>488</v>
      </c>
      <c r="D354" s="27"/>
      <c r="L354" s="458"/>
      <c r="M354" s="458"/>
      <c r="N354" s="458"/>
      <c r="O354" s="458"/>
      <c r="P354" s="458"/>
      <c r="Q354" s="458"/>
      <c r="R354" s="458"/>
      <c r="S354" s="458"/>
      <c r="T354" s="458"/>
      <c r="U354" s="458"/>
    </row>
    <row r="355" spans="1:26" ht="11.25" customHeight="1">
      <c r="A355" s="43" t="s">
        <v>478</v>
      </c>
      <c r="B355" s="4" t="s">
        <v>484</v>
      </c>
      <c r="D355" s="27"/>
      <c r="L355" s="458"/>
      <c r="M355" s="458"/>
      <c r="N355" s="458"/>
      <c r="O355" s="458"/>
      <c r="P355" s="458"/>
      <c r="Q355" s="458"/>
      <c r="R355" s="458"/>
      <c r="S355" s="458"/>
      <c r="T355" s="458"/>
      <c r="U355" s="458"/>
    </row>
    <row r="356" spans="1:26" ht="11.25" customHeight="1">
      <c r="A356" s="43" t="s">
        <v>479</v>
      </c>
      <c r="B356" s="4" t="s">
        <v>492</v>
      </c>
      <c r="D356" s="27"/>
    </row>
    <row r="357" spans="1:26" ht="11.25" customHeight="1">
      <c r="D357" s="27"/>
    </row>
    <row r="358" spans="1:26" ht="14.25" customHeight="1">
      <c r="A358" s="140" t="s">
        <v>907</v>
      </c>
      <c r="D358" s="27"/>
    </row>
    <row r="359" spans="1:26" ht="11.25" customHeight="1">
      <c r="A359" s="80"/>
      <c r="D359" s="27"/>
    </row>
    <row r="360" spans="1:26" ht="12.75" customHeight="1">
      <c r="A360" s="756" t="s">
        <v>379</v>
      </c>
      <c r="B360" s="756"/>
      <c r="C360" s="756"/>
      <c r="D360" s="756"/>
      <c r="E360" s="756"/>
      <c r="F360" s="756"/>
      <c r="G360" s="756"/>
      <c r="J360" s="671" t="s">
        <v>1026</v>
      </c>
    </row>
    <row r="361" spans="1:26" ht="11.25" customHeight="1">
      <c r="A361" s="756"/>
      <c r="B361" s="756"/>
      <c r="C361" s="756"/>
      <c r="D361" s="756"/>
      <c r="E361" s="756"/>
      <c r="F361" s="756"/>
      <c r="G361" s="756"/>
      <c r="H361" s="400"/>
      <c r="I361" s="400"/>
      <c r="J361" s="400"/>
      <c r="K361" s="400"/>
      <c r="L361" s="400"/>
      <c r="M361" s="400"/>
      <c r="N361" s="400"/>
      <c r="O361" s="400"/>
      <c r="P361" s="400"/>
      <c r="W361" s="509"/>
      <c r="X361" s="510"/>
      <c r="Y361" s="29"/>
      <c r="Z361" s="52"/>
    </row>
    <row r="362" spans="1:26" ht="11.25" customHeight="1">
      <c r="H362" s="61"/>
      <c r="I362" s="61"/>
      <c r="J362" s="61"/>
      <c r="K362" s="61"/>
      <c r="L362" s="61"/>
      <c r="M362" s="61"/>
      <c r="N362" s="61"/>
      <c r="O362" s="61"/>
      <c r="P362" s="61"/>
      <c r="W362" s="509"/>
      <c r="X362" s="156"/>
      <c r="Y362" s="38"/>
      <c r="Z362" s="52"/>
    </row>
    <row r="363" spans="1:26" ht="11.25" customHeight="1">
      <c r="A363" s="454" t="s">
        <v>619</v>
      </c>
      <c r="B363" s="454" t="s">
        <v>688</v>
      </c>
      <c r="C363" s="454" t="s">
        <v>689</v>
      </c>
      <c r="D363" s="454" t="s">
        <v>690</v>
      </c>
      <c r="E363" s="454" t="s">
        <v>691</v>
      </c>
      <c r="F363" s="454">
        <v>2012</v>
      </c>
      <c r="G363" s="454">
        <v>2013</v>
      </c>
      <c r="H363" s="57"/>
      <c r="I363" s="57"/>
      <c r="J363" s="61"/>
      <c r="K363" s="57"/>
      <c r="L363" s="57"/>
      <c r="M363" s="57"/>
      <c r="N363" s="57"/>
      <c r="O363" s="57"/>
      <c r="P363" s="57"/>
      <c r="W363" s="509"/>
      <c r="X363" s="156"/>
      <c r="Y363" s="38"/>
      <c r="Z363" s="52"/>
    </row>
    <row r="364" spans="1:26" ht="11.25" customHeight="1">
      <c r="A364" s="465" t="s">
        <v>626</v>
      </c>
      <c r="B364" s="61">
        <v>72032</v>
      </c>
      <c r="C364" s="57">
        <v>71251</v>
      </c>
      <c r="D364" s="57">
        <v>70301</v>
      </c>
      <c r="E364" s="57">
        <v>68817</v>
      </c>
      <c r="F364" s="61">
        <v>69404</v>
      </c>
      <c r="G364" s="61">
        <v>68707</v>
      </c>
      <c r="H364" s="61"/>
      <c r="I364" s="61"/>
      <c r="J364" s="61"/>
      <c r="K364" s="61"/>
      <c r="L364" s="61"/>
      <c r="M364" s="61"/>
      <c r="N364" s="61"/>
      <c r="O364" s="61"/>
      <c r="P364" s="61"/>
      <c r="W364" s="509"/>
      <c r="X364" s="156"/>
      <c r="Y364" s="38"/>
      <c r="Z364" s="52"/>
    </row>
    <row r="365" spans="1:26" ht="11.25" customHeight="1">
      <c r="A365" s="465" t="s">
        <v>627</v>
      </c>
      <c r="B365" s="62">
        <v>23875</v>
      </c>
      <c r="C365" s="59">
        <v>23580</v>
      </c>
      <c r="D365" s="59">
        <v>24226</v>
      </c>
      <c r="E365" s="59">
        <v>22930</v>
      </c>
      <c r="F365" s="62">
        <v>22349</v>
      </c>
      <c r="G365" s="59">
        <v>21386</v>
      </c>
      <c r="H365" s="57"/>
      <c r="I365" s="57"/>
      <c r="J365" s="61"/>
      <c r="K365" s="57"/>
      <c r="L365" s="57"/>
      <c r="M365" s="57"/>
      <c r="N365" s="57"/>
      <c r="O365" s="57"/>
      <c r="P365" s="57"/>
      <c r="W365" s="42"/>
      <c r="X365" s="156"/>
      <c r="Y365" s="38"/>
      <c r="Z365" s="52"/>
    </row>
    <row r="366" spans="1:26" ht="11.25" customHeight="1">
      <c r="A366" s="465" t="s">
        <v>628</v>
      </c>
      <c r="B366" s="61">
        <v>2747</v>
      </c>
      <c r="C366" s="57">
        <v>2920</v>
      </c>
      <c r="D366" s="57">
        <v>3116</v>
      </c>
      <c r="E366" s="57">
        <v>3249</v>
      </c>
      <c r="F366" s="61">
        <v>3038</v>
      </c>
      <c r="G366" s="61">
        <v>3110</v>
      </c>
      <c r="H366" s="61"/>
      <c r="I366" s="61"/>
      <c r="J366" s="61"/>
      <c r="K366" s="61"/>
      <c r="L366" s="61"/>
      <c r="M366" s="61"/>
      <c r="N366" s="61"/>
      <c r="O366" s="61"/>
      <c r="P366" s="61"/>
      <c r="W366" s="509"/>
      <c r="X366" s="156"/>
      <c r="Y366" s="38"/>
      <c r="Z366" s="52"/>
    </row>
    <row r="367" spans="1:26" ht="11.25" customHeight="1">
      <c r="A367" s="465" t="s">
        <v>687</v>
      </c>
      <c r="B367" s="62">
        <v>353</v>
      </c>
      <c r="C367" s="59">
        <v>233</v>
      </c>
      <c r="D367" s="59">
        <v>146</v>
      </c>
      <c r="E367" s="59">
        <v>49</v>
      </c>
      <c r="F367" s="62">
        <v>37</v>
      </c>
      <c r="G367" s="59">
        <v>34</v>
      </c>
      <c r="H367" s="82"/>
      <c r="I367" s="82"/>
      <c r="J367" s="82"/>
      <c r="K367" s="82"/>
      <c r="L367" s="82"/>
      <c r="M367" s="82"/>
      <c r="N367" s="57"/>
      <c r="O367" s="57"/>
      <c r="P367" s="57"/>
      <c r="W367" s="509"/>
      <c r="X367" s="82"/>
      <c r="Y367" s="82"/>
      <c r="Z367" s="52"/>
    </row>
    <row r="368" spans="1:26" ht="11.25" customHeight="1">
      <c r="A368" s="465" t="s">
        <v>600</v>
      </c>
      <c r="B368" s="37">
        <v>18583</v>
      </c>
      <c r="C368" s="60">
        <v>17815</v>
      </c>
      <c r="D368" s="60">
        <v>13157</v>
      </c>
      <c r="E368" s="60">
        <v>11183</v>
      </c>
      <c r="F368" s="61">
        <v>9795</v>
      </c>
      <c r="G368" s="61">
        <v>9017</v>
      </c>
      <c r="H368" s="83"/>
      <c r="I368" s="83"/>
      <c r="J368" s="83"/>
      <c r="K368" s="83"/>
      <c r="L368" s="83"/>
      <c r="M368" s="83"/>
      <c r="N368" s="83"/>
      <c r="O368" s="83"/>
      <c r="P368" s="83"/>
    </row>
    <row r="369" spans="1:21" ht="11.25" customHeight="1">
      <c r="A369" s="466" t="s">
        <v>523</v>
      </c>
      <c r="B369" s="66">
        <v>117590</v>
      </c>
      <c r="C369" s="67">
        <v>115799</v>
      </c>
      <c r="D369" s="67">
        <v>110946</v>
      </c>
      <c r="E369" s="67">
        <v>106228</v>
      </c>
      <c r="F369" s="67">
        <v>104623</v>
      </c>
      <c r="G369" s="67">
        <v>102254</v>
      </c>
    </row>
    <row r="370" spans="1:21" ht="11.25" customHeight="1">
      <c r="A370" s="453" t="s">
        <v>489</v>
      </c>
      <c r="B370" s="462">
        <f t="shared" ref="B370:G370" si="18">B368/B369*100</f>
        <v>15.803214559061143</v>
      </c>
      <c r="C370" s="462">
        <f t="shared" si="18"/>
        <v>15.384416100311746</v>
      </c>
      <c r="D370" s="462">
        <f t="shared" si="18"/>
        <v>11.858922358624916</v>
      </c>
      <c r="E370" s="462">
        <f t="shared" si="18"/>
        <v>10.527356252588771</v>
      </c>
      <c r="F370" s="462">
        <f t="shared" si="18"/>
        <v>9.3621861349798809</v>
      </c>
      <c r="G370" s="463">
        <f t="shared" si="18"/>
        <v>8.8182369393862334</v>
      </c>
    </row>
    <row r="371" spans="1:21" ht="11.25" customHeight="1"/>
    <row r="372" spans="1:21" ht="11.25" customHeight="1">
      <c r="A372" s="381" t="s">
        <v>480</v>
      </c>
      <c r="D372" s="27"/>
    </row>
    <row r="373" spans="1:21" ht="11.25" customHeight="1">
      <c r="A373" s="43" t="s">
        <v>479</v>
      </c>
      <c r="B373" s="4" t="s">
        <v>492</v>
      </c>
      <c r="D373" s="27"/>
    </row>
    <row r="374" spans="1:21" ht="11.25" customHeight="1">
      <c r="A374" s="711" t="s">
        <v>692</v>
      </c>
      <c r="B374" s="4"/>
      <c r="D374" s="27"/>
    </row>
    <row r="375" spans="1:21" ht="11.25" customHeight="1">
      <c r="A375" s="43" t="s">
        <v>590</v>
      </c>
      <c r="B375" s="4" t="s">
        <v>693</v>
      </c>
      <c r="D375" s="27"/>
    </row>
    <row r="376" spans="1:21" ht="11.25" customHeight="1">
      <c r="A376" s="43"/>
      <c r="B376" s="4"/>
      <c r="D376" s="27"/>
    </row>
    <row r="377" spans="1:21" ht="11.25" customHeight="1">
      <c r="A377" s="43"/>
      <c r="B377" s="4"/>
      <c r="D377" s="27"/>
      <c r="L377" s="458"/>
      <c r="M377" s="458"/>
      <c r="N377" s="458"/>
      <c r="O377" s="458"/>
      <c r="P377" s="458"/>
      <c r="Q377" s="458"/>
      <c r="R377" s="458"/>
      <c r="S377" s="458"/>
      <c r="T377" s="458"/>
      <c r="U377" s="458"/>
    </row>
    <row r="378" spans="1:21" ht="11.25" customHeight="1">
      <c r="A378" s="43"/>
      <c r="B378" s="4"/>
      <c r="D378" s="27"/>
      <c r="L378" s="458"/>
      <c r="M378" s="458"/>
      <c r="N378" s="458"/>
      <c r="O378" s="458"/>
      <c r="P378" s="458"/>
      <c r="Q378" s="458"/>
      <c r="R378" s="458"/>
      <c r="S378" s="458"/>
      <c r="T378" s="458"/>
      <c r="U378" s="458"/>
    </row>
    <row r="379" spans="1:21" ht="11.25" customHeight="1">
      <c r="A379" s="43"/>
      <c r="B379" s="4"/>
      <c r="D379" s="27"/>
      <c r="L379" s="382"/>
      <c r="M379" s="382"/>
      <c r="N379" s="382"/>
      <c r="O379" s="382"/>
      <c r="P379" s="382"/>
      <c r="Q379" s="382"/>
      <c r="R379" s="382"/>
      <c r="S379" s="382"/>
      <c r="T379" s="382"/>
      <c r="U379" s="382"/>
    </row>
    <row r="380" spans="1:21" ht="11.25" customHeight="1">
      <c r="A380" s="43"/>
      <c r="B380" s="4"/>
      <c r="D380" s="27"/>
      <c r="L380" s="382"/>
      <c r="M380" s="382"/>
      <c r="N380" s="382"/>
      <c r="O380" s="382"/>
      <c r="P380" s="382"/>
      <c r="Q380" s="382"/>
      <c r="R380" s="382"/>
      <c r="S380" s="382"/>
      <c r="T380" s="382"/>
      <c r="U380" s="382"/>
    </row>
    <row r="381" spans="1:21" ht="11.25" customHeight="1">
      <c r="A381" s="43"/>
      <c r="B381" s="4"/>
      <c r="D381" s="27"/>
      <c r="L381" s="382"/>
      <c r="M381" s="382"/>
      <c r="N381" s="382"/>
      <c r="O381" s="382"/>
      <c r="P381" s="382"/>
      <c r="Q381" s="382"/>
      <c r="R381" s="382"/>
      <c r="S381" s="382"/>
      <c r="T381" s="382"/>
      <c r="U381" s="382"/>
    </row>
    <row r="382" spans="1:21" ht="14.25" customHeight="1">
      <c r="A382" s="135" t="s">
        <v>318</v>
      </c>
    </row>
    <row r="383" spans="1:21" ht="14.25" customHeight="1">
      <c r="A383" s="84" t="s">
        <v>319</v>
      </c>
    </row>
    <row r="384" spans="1:21" ht="14.25" customHeight="1">
      <c r="A384" s="671" t="s">
        <v>1057</v>
      </c>
    </row>
    <row r="385" spans="1:16" ht="11.25" customHeight="1">
      <c r="A385" s="454" t="s">
        <v>813</v>
      </c>
      <c r="B385" s="454">
        <v>2005</v>
      </c>
      <c r="C385" s="454">
        <v>2006</v>
      </c>
      <c r="D385" s="454">
        <v>2007</v>
      </c>
      <c r="E385" s="454">
        <v>2008</v>
      </c>
      <c r="F385" s="454">
        <v>2009</v>
      </c>
      <c r="G385" s="454">
        <v>2010</v>
      </c>
      <c r="H385" s="454">
        <v>2011</v>
      </c>
      <c r="I385" s="454" t="s">
        <v>694</v>
      </c>
      <c r="J385" s="454" t="s">
        <v>723</v>
      </c>
    </row>
    <row r="386" spans="1:16" ht="11.25" customHeight="1">
      <c r="A386" s="465" t="s">
        <v>569</v>
      </c>
      <c r="B386" s="116">
        <v>112013</v>
      </c>
      <c r="C386" s="116">
        <v>113529</v>
      </c>
      <c r="D386" s="116">
        <v>116796</v>
      </c>
      <c r="E386" s="116">
        <v>117138</v>
      </c>
      <c r="F386" s="116">
        <v>115311</v>
      </c>
      <c r="G386" s="116">
        <v>109780</v>
      </c>
      <c r="H386" s="116">
        <v>105991</v>
      </c>
      <c r="I386" s="116">
        <v>105208</v>
      </c>
      <c r="J386" s="116"/>
    </row>
    <row r="387" spans="1:16" ht="11.25" customHeight="1">
      <c r="A387" s="465" t="s">
        <v>570</v>
      </c>
      <c r="B387" s="58">
        <v>374</v>
      </c>
      <c r="C387" s="58">
        <v>294</v>
      </c>
      <c r="D387" s="58">
        <v>356</v>
      </c>
      <c r="E387" s="58">
        <v>321</v>
      </c>
      <c r="F387" s="58">
        <v>256</v>
      </c>
      <c r="G387" s="58">
        <v>189</v>
      </c>
      <c r="H387" s="58">
        <v>182</v>
      </c>
      <c r="I387" s="58">
        <v>194</v>
      </c>
      <c r="J387" s="58"/>
      <c r="L387" s="381" t="s">
        <v>480</v>
      </c>
    </row>
    <row r="388" spans="1:16" ht="11.25" customHeight="1">
      <c r="A388" s="465" t="s">
        <v>571</v>
      </c>
      <c r="B388" s="116">
        <v>84</v>
      </c>
      <c r="C388" s="116">
        <v>87</v>
      </c>
      <c r="D388" s="116">
        <v>72</v>
      </c>
      <c r="E388" s="116">
        <v>73</v>
      </c>
      <c r="F388" s="116">
        <v>72</v>
      </c>
      <c r="G388" s="116">
        <v>63</v>
      </c>
      <c r="H388" s="116">
        <v>55</v>
      </c>
      <c r="I388" s="116">
        <v>49</v>
      </c>
      <c r="J388" s="116"/>
      <c r="M388" s="43" t="s">
        <v>1093</v>
      </c>
      <c r="N388" s="4" t="s">
        <v>492</v>
      </c>
    </row>
    <row r="389" spans="1:16" ht="11.25" customHeight="1">
      <c r="A389" s="465" t="s">
        <v>442</v>
      </c>
      <c r="B389" s="58">
        <v>7</v>
      </c>
      <c r="C389" s="58">
        <v>8</v>
      </c>
      <c r="D389" s="58">
        <v>4</v>
      </c>
      <c r="E389" s="58">
        <v>31</v>
      </c>
      <c r="F389" s="58">
        <v>20</v>
      </c>
      <c r="G389" s="58">
        <v>0</v>
      </c>
      <c r="H389" s="58">
        <v>0</v>
      </c>
      <c r="I389" s="58">
        <v>0</v>
      </c>
      <c r="J389" s="58"/>
      <c r="L389" s="711" t="s">
        <v>692</v>
      </c>
      <c r="M389" s="4"/>
    </row>
    <row r="390" spans="1:16" ht="11.25" customHeight="1">
      <c r="A390" s="393" t="s">
        <v>523</v>
      </c>
      <c r="B390" s="454">
        <f t="shared" ref="B390:I390" si="19">SUM(B386:B389)</f>
        <v>112478</v>
      </c>
      <c r="C390" s="454">
        <f t="shared" si="19"/>
        <v>113918</v>
      </c>
      <c r="D390" s="454">
        <f t="shared" si="19"/>
        <v>117228</v>
      </c>
      <c r="E390" s="454">
        <f t="shared" si="19"/>
        <v>117563</v>
      </c>
      <c r="F390" s="454">
        <f t="shared" si="19"/>
        <v>115659</v>
      </c>
      <c r="G390" s="454">
        <f t="shared" si="19"/>
        <v>110032</v>
      </c>
      <c r="H390" s="454">
        <f t="shared" si="19"/>
        <v>106228</v>
      </c>
      <c r="I390" s="454">
        <f t="shared" si="19"/>
        <v>105451</v>
      </c>
      <c r="J390" s="454">
        <f>SUM(J386:J389)</f>
        <v>0</v>
      </c>
      <c r="L390" s="43">
        <v>2012</v>
      </c>
      <c r="M390" s="4" t="s">
        <v>1094</v>
      </c>
    </row>
    <row r="391" spans="1:16" ht="11.25" customHeight="1"/>
    <row r="392" spans="1:16" ht="14.25" customHeight="1">
      <c r="A392" s="84" t="s">
        <v>320</v>
      </c>
    </row>
    <row r="393" spans="1:16" ht="14.25" customHeight="1">
      <c r="A393" s="671" t="s">
        <v>1055</v>
      </c>
    </row>
    <row r="394" spans="1:16" ht="11.25" customHeight="1">
      <c r="A394" s="454" t="s">
        <v>814</v>
      </c>
      <c r="B394" s="454">
        <v>2005</v>
      </c>
      <c r="C394" s="454">
        <v>2006</v>
      </c>
      <c r="D394" s="454">
        <v>2007</v>
      </c>
      <c r="E394" s="454">
        <v>2008</v>
      </c>
      <c r="F394" s="454">
        <v>2009</v>
      </c>
      <c r="G394" s="454">
        <v>2010</v>
      </c>
      <c r="H394" s="454">
        <v>2011</v>
      </c>
      <c r="I394" s="454" t="s">
        <v>694</v>
      </c>
      <c r="J394" s="454" t="s">
        <v>723</v>
      </c>
    </row>
    <row r="395" spans="1:16" ht="11.25" customHeight="1">
      <c r="A395" s="465" t="s">
        <v>572</v>
      </c>
      <c r="B395" s="57">
        <v>111983</v>
      </c>
      <c r="C395" s="57">
        <v>113540</v>
      </c>
      <c r="D395" s="57">
        <v>116808</v>
      </c>
      <c r="E395" s="57">
        <v>117184</v>
      </c>
      <c r="F395" s="57">
        <v>115314</v>
      </c>
      <c r="G395" s="57">
        <v>109772</v>
      </c>
      <c r="H395" s="57">
        <v>106013</v>
      </c>
      <c r="I395" s="57">
        <v>105243</v>
      </c>
      <c r="J395" s="57"/>
    </row>
    <row r="396" spans="1:16" ht="11.25" customHeight="1">
      <c r="A396" s="465" t="s">
        <v>573</v>
      </c>
      <c r="B396" s="59">
        <v>54</v>
      </c>
      <c r="C396" s="59">
        <v>30</v>
      </c>
      <c r="D396" s="59">
        <v>34</v>
      </c>
      <c r="E396" s="59">
        <v>26</v>
      </c>
      <c r="F396" s="59">
        <v>41</v>
      </c>
      <c r="G396" s="59">
        <v>57</v>
      </c>
      <c r="H396" s="59">
        <v>10</v>
      </c>
      <c r="I396" s="59">
        <v>4</v>
      </c>
      <c r="J396" s="59"/>
    </row>
    <row r="397" spans="1:16" ht="11.25" customHeight="1">
      <c r="A397" s="465" t="s">
        <v>574</v>
      </c>
      <c r="B397" s="57">
        <v>42</v>
      </c>
      <c r="C397" s="57">
        <v>37</v>
      </c>
      <c r="D397" s="57">
        <v>39</v>
      </c>
      <c r="E397" s="57">
        <v>24</v>
      </c>
      <c r="F397" s="57">
        <v>43</v>
      </c>
      <c r="G397" s="57">
        <v>24</v>
      </c>
      <c r="H397" s="57">
        <v>11</v>
      </c>
      <c r="I397" s="57">
        <v>12</v>
      </c>
      <c r="J397" s="57"/>
    </row>
    <row r="398" spans="1:16" ht="11.25" customHeight="1">
      <c r="A398" s="465" t="s">
        <v>575</v>
      </c>
      <c r="B398" s="59">
        <v>8</v>
      </c>
      <c r="C398" s="59">
        <v>2</v>
      </c>
      <c r="D398" s="59">
        <v>87</v>
      </c>
      <c r="E398" s="59">
        <v>6</v>
      </c>
      <c r="F398" s="59">
        <v>13</v>
      </c>
      <c r="G398" s="59">
        <v>4</v>
      </c>
      <c r="H398" s="59">
        <v>7</v>
      </c>
      <c r="I398" s="59">
        <v>3</v>
      </c>
      <c r="J398" s="59"/>
      <c r="O398" s="27"/>
    </row>
    <row r="399" spans="1:16" ht="11.25" customHeight="1">
      <c r="A399" s="465" t="s">
        <v>576</v>
      </c>
      <c r="B399" s="60">
        <v>124</v>
      </c>
      <c r="C399" s="60">
        <v>59</v>
      </c>
      <c r="D399" s="60">
        <v>249</v>
      </c>
      <c r="E399" s="60">
        <v>73</v>
      </c>
      <c r="F399" s="60">
        <v>40</v>
      </c>
      <c r="G399" s="60">
        <v>13</v>
      </c>
      <c r="H399" s="60">
        <v>14</v>
      </c>
      <c r="I399" s="60">
        <v>20</v>
      </c>
      <c r="J399" s="60"/>
      <c r="L399" s="381" t="s">
        <v>480</v>
      </c>
      <c r="P399" s="27"/>
    </row>
    <row r="400" spans="1:16" ht="11.25" customHeight="1">
      <c r="A400" s="465" t="s">
        <v>571</v>
      </c>
      <c r="B400" s="59">
        <v>256</v>
      </c>
      <c r="C400" s="59">
        <v>243</v>
      </c>
      <c r="D400" s="59">
        <v>11</v>
      </c>
      <c r="E400" s="59">
        <v>243</v>
      </c>
      <c r="F400" s="59">
        <v>201</v>
      </c>
      <c r="G400" s="59">
        <v>160</v>
      </c>
      <c r="H400" s="59">
        <v>170</v>
      </c>
      <c r="I400" s="59">
        <v>169</v>
      </c>
      <c r="J400" s="59"/>
      <c r="M400" s="43" t="s">
        <v>1093</v>
      </c>
      <c r="N400" s="4" t="s">
        <v>492</v>
      </c>
      <c r="O400" s="27"/>
    </row>
    <row r="401" spans="1:16" ht="11.25" customHeight="1">
      <c r="A401" s="465" t="s">
        <v>442</v>
      </c>
      <c r="B401" s="57">
        <v>11</v>
      </c>
      <c r="C401" s="57">
        <v>7</v>
      </c>
      <c r="D401" s="57">
        <v>0</v>
      </c>
      <c r="E401" s="57">
        <v>7</v>
      </c>
      <c r="F401" s="57">
        <v>7</v>
      </c>
      <c r="G401" s="57">
        <v>2</v>
      </c>
      <c r="H401" s="57">
        <v>3</v>
      </c>
      <c r="I401" s="57">
        <v>0</v>
      </c>
      <c r="J401" s="57"/>
      <c r="L401" s="711" t="s">
        <v>692</v>
      </c>
      <c r="M401" s="4"/>
      <c r="O401" s="27"/>
    </row>
    <row r="402" spans="1:16" ht="11.25" customHeight="1">
      <c r="A402" s="454" t="s">
        <v>523</v>
      </c>
      <c r="B402" s="454">
        <f t="shared" ref="B402:I402" si="20">SUM(B395:B401)</f>
        <v>112478</v>
      </c>
      <c r="C402" s="454">
        <f t="shared" si="20"/>
        <v>113918</v>
      </c>
      <c r="D402" s="454">
        <f t="shared" si="20"/>
        <v>117228</v>
      </c>
      <c r="E402" s="454">
        <f t="shared" si="20"/>
        <v>117563</v>
      </c>
      <c r="F402" s="454">
        <f t="shared" si="20"/>
        <v>115659</v>
      </c>
      <c r="G402" s="454">
        <f t="shared" si="20"/>
        <v>110032</v>
      </c>
      <c r="H402" s="454">
        <f t="shared" si="20"/>
        <v>106228</v>
      </c>
      <c r="I402" s="454">
        <f t="shared" si="20"/>
        <v>105451</v>
      </c>
      <c r="J402" s="454">
        <f>SUM(J395:J401)</f>
        <v>0</v>
      </c>
      <c r="L402" s="43">
        <v>2012</v>
      </c>
      <c r="M402" s="4" t="s">
        <v>1094</v>
      </c>
    </row>
    <row r="403" spans="1:16" ht="11.25" customHeight="1">
      <c r="A403" s="180"/>
      <c r="B403" s="180"/>
      <c r="C403" s="180"/>
      <c r="D403" s="180"/>
      <c r="E403" s="180"/>
      <c r="F403" s="180"/>
      <c r="G403" s="180"/>
      <c r="H403" s="180"/>
      <c r="I403" s="180"/>
      <c r="J403" s="180"/>
      <c r="K403" s="180"/>
      <c r="L403" s="180"/>
      <c r="M403" s="402"/>
    </row>
    <row r="404" spans="1:16" ht="14.25" customHeight="1">
      <c r="A404" s="84" t="s">
        <v>321</v>
      </c>
    </row>
    <row r="405" spans="1:16" ht="14.25" customHeight="1">
      <c r="A405" s="671" t="s">
        <v>1056</v>
      </c>
    </row>
    <row r="406" spans="1:16" ht="11.25" customHeight="1">
      <c r="A406" s="454" t="s">
        <v>660</v>
      </c>
      <c r="B406" s="454">
        <v>2005</v>
      </c>
      <c r="C406" s="454">
        <v>2006</v>
      </c>
      <c r="D406" s="454">
        <v>2007</v>
      </c>
      <c r="E406" s="454">
        <v>2008</v>
      </c>
      <c r="F406" s="454">
        <v>2009</v>
      </c>
      <c r="G406" s="454">
        <v>2010</v>
      </c>
      <c r="H406" s="454">
        <v>2011</v>
      </c>
      <c r="I406" s="454" t="s">
        <v>722</v>
      </c>
      <c r="J406" s="454" t="s">
        <v>723</v>
      </c>
    </row>
    <row r="407" spans="1:16" ht="11.25" customHeight="1">
      <c r="A407" s="465" t="s">
        <v>275</v>
      </c>
      <c r="B407" s="57">
        <v>68927</v>
      </c>
      <c r="C407" s="57">
        <v>69580</v>
      </c>
      <c r="D407" s="57">
        <v>70985</v>
      </c>
      <c r="E407" s="57">
        <v>70498</v>
      </c>
      <c r="F407" s="57">
        <v>68144</v>
      </c>
      <c r="G407" s="57">
        <v>65267</v>
      </c>
      <c r="H407" s="57">
        <v>60565</v>
      </c>
      <c r="I407" s="57">
        <v>59446</v>
      </c>
      <c r="J407" s="57">
        <v>56625</v>
      </c>
    </row>
    <row r="408" spans="1:16" ht="11.25" customHeight="1">
      <c r="A408" s="465" t="s">
        <v>276</v>
      </c>
      <c r="B408" s="59">
        <v>37991</v>
      </c>
      <c r="C408" s="59">
        <v>38944</v>
      </c>
      <c r="D408" s="59">
        <v>41006</v>
      </c>
      <c r="E408" s="59">
        <v>42127</v>
      </c>
      <c r="F408" s="59">
        <v>42863</v>
      </c>
      <c r="G408" s="59">
        <v>41449</v>
      </c>
      <c r="H408" s="59">
        <v>41846</v>
      </c>
      <c r="I408" s="59">
        <v>41592</v>
      </c>
      <c r="J408" s="59">
        <v>42580</v>
      </c>
    </row>
    <row r="409" spans="1:16" ht="11.25" customHeight="1">
      <c r="A409" s="465" t="s">
        <v>277</v>
      </c>
      <c r="B409" s="57">
        <v>5014</v>
      </c>
      <c r="C409" s="57">
        <v>4863</v>
      </c>
      <c r="D409" s="57">
        <v>4651</v>
      </c>
      <c r="E409" s="57">
        <v>4454</v>
      </c>
      <c r="F409" s="57">
        <v>4235</v>
      </c>
      <c r="G409" s="57">
        <v>4106</v>
      </c>
      <c r="H409" s="57">
        <v>3790</v>
      </c>
      <c r="I409" s="57">
        <v>3577</v>
      </c>
      <c r="J409" s="57">
        <v>3045</v>
      </c>
    </row>
    <row r="410" spans="1:16" ht="11.25" customHeight="1">
      <c r="A410" s="465" t="s">
        <v>278</v>
      </c>
      <c r="B410" s="59">
        <v>25</v>
      </c>
      <c r="C410" s="59">
        <v>36</v>
      </c>
      <c r="D410" s="59">
        <v>40</v>
      </c>
      <c r="E410" s="59">
        <v>9</v>
      </c>
      <c r="F410" s="59">
        <v>7</v>
      </c>
      <c r="G410" s="59">
        <v>3</v>
      </c>
      <c r="H410" s="59">
        <v>2</v>
      </c>
      <c r="I410" s="59">
        <v>8</v>
      </c>
      <c r="J410" s="59">
        <v>4</v>
      </c>
    </row>
    <row r="411" spans="1:16" ht="11.25" customHeight="1">
      <c r="A411" s="465" t="s">
        <v>115</v>
      </c>
      <c r="B411" s="57">
        <v>521</v>
      </c>
      <c r="C411" s="57">
        <v>495</v>
      </c>
      <c r="D411" s="57">
        <v>546</v>
      </c>
      <c r="E411" s="57">
        <v>502</v>
      </c>
      <c r="F411" s="57">
        <v>550</v>
      </c>
      <c r="G411" s="57">
        <v>121</v>
      </c>
      <c r="H411" s="57">
        <v>25</v>
      </c>
      <c r="I411" s="57">
        <v>0</v>
      </c>
      <c r="J411" s="57">
        <v>0</v>
      </c>
      <c r="L411" s="381" t="s">
        <v>480</v>
      </c>
      <c r="P411" s="27"/>
    </row>
    <row r="412" spans="1:16" ht="11.25" customHeight="1">
      <c r="A412" s="454" t="s">
        <v>523</v>
      </c>
      <c r="B412" s="686">
        <f>SUM(B407:B411)</f>
        <v>112478</v>
      </c>
      <c r="C412" s="686">
        <f t="shared" ref="C412:J412" si="21">SUM(C407:C411)</f>
        <v>113918</v>
      </c>
      <c r="D412" s="686">
        <f t="shared" si="21"/>
        <v>117228</v>
      </c>
      <c r="E412" s="686">
        <f t="shared" si="21"/>
        <v>117590</v>
      </c>
      <c r="F412" s="686">
        <f t="shared" si="21"/>
        <v>115799</v>
      </c>
      <c r="G412" s="686">
        <f t="shared" si="21"/>
        <v>110946</v>
      </c>
      <c r="H412" s="686">
        <f t="shared" si="21"/>
        <v>106228</v>
      </c>
      <c r="I412" s="686">
        <f t="shared" si="21"/>
        <v>104623</v>
      </c>
      <c r="J412" s="686">
        <f t="shared" si="21"/>
        <v>102254</v>
      </c>
      <c r="M412" s="43" t="s">
        <v>1091</v>
      </c>
      <c r="N412" s="4" t="s">
        <v>492</v>
      </c>
      <c r="O412" s="27"/>
    </row>
    <row r="413" spans="1:16" ht="11.25" customHeight="1"/>
    <row r="414" spans="1:16" ht="14.25" customHeight="1">
      <c r="A414" s="84" t="s">
        <v>322</v>
      </c>
    </row>
    <row r="415" spans="1:16" ht="14.25" customHeight="1">
      <c r="A415" s="671" t="s">
        <v>380</v>
      </c>
    </row>
    <row r="416" spans="1:16" ht="11.25" customHeight="1">
      <c r="A416" s="454" t="s">
        <v>815</v>
      </c>
      <c r="B416" s="454">
        <v>2005</v>
      </c>
      <c r="C416" s="454" t="s">
        <v>816</v>
      </c>
      <c r="D416" s="454">
        <v>2006</v>
      </c>
      <c r="E416" s="454">
        <v>2007</v>
      </c>
      <c r="F416" s="454">
        <v>2008</v>
      </c>
      <c r="G416" s="454">
        <v>2009</v>
      </c>
      <c r="H416" s="454">
        <v>2010</v>
      </c>
      <c r="I416" s="454">
        <v>2011</v>
      </c>
      <c r="J416" s="454" t="s">
        <v>694</v>
      </c>
      <c r="K416" s="454" t="s">
        <v>722</v>
      </c>
      <c r="L416" s="454" t="s">
        <v>723</v>
      </c>
    </row>
    <row r="417" spans="1:22" ht="11.25" customHeight="1">
      <c r="A417" s="465" t="s">
        <v>695</v>
      </c>
      <c r="B417" s="59">
        <v>91748</v>
      </c>
      <c r="C417" s="418">
        <f>B417/$B$422*100</f>
        <v>81.569729191486346</v>
      </c>
      <c r="D417" s="59">
        <v>92372</v>
      </c>
      <c r="E417" s="59">
        <v>94630</v>
      </c>
      <c r="F417" s="59">
        <v>94412</v>
      </c>
      <c r="G417" s="59">
        <v>91214</v>
      </c>
      <c r="H417" s="59">
        <v>90139</v>
      </c>
      <c r="I417" s="59">
        <v>86647</v>
      </c>
      <c r="J417" s="59">
        <v>85255</v>
      </c>
      <c r="K417" s="418">
        <f>J417/$J$422*100</f>
        <v>80.847976785426411</v>
      </c>
      <c r="L417" s="59"/>
    </row>
    <row r="418" spans="1:22" ht="11.25" customHeight="1">
      <c r="A418" s="465" t="s">
        <v>696</v>
      </c>
      <c r="B418" s="57">
        <v>11672</v>
      </c>
      <c r="C418" s="403">
        <f>B418/$B$422*100</f>
        <v>10.377140418570743</v>
      </c>
      <c r="D418" s="57">
        <v>12808</v>
      </c>
      <c r="E418" s="57">
        <v>12902</v>
      </c>
      <c r="F418" s="57">
        <v>13671</v>
      </c>
      <c r="G418" s="57">
        <v>13640</v>
      </c>
      <c r="H418" s="57">
        <v>11833</v>
      </c>
      <c r="I418" s="57">
        <v>11618</v>
      </c>
      <c r="J418" s="57">
        <v>10573</v>
      </c>
      <c r="K418" s="403">
        <f>J418/$J$422*100</f>
        <v>10.026457786080739</v>
      </c>
      <c r="L418" s="57"/>
    </row>
    <row r="419" spans="1:22" ht="11.25" customHeight="1">
      <c r="A419" s="465" t="s">
        <v>697</v>
      </c>
      <c r="B419" s="420">
        <v>3517</v>
      </c>
      <c r="C419" s="418">
        <f>B419/$B$422*100</f>
        <v>3.1268336919219757</v>
      </c>
      <c r="D419" s="420">
        <v>3939</v>
      </c>
      <c r="E419" s="420">
        <v>4685</v>
      </c>
      <c r="F419" s="420">
        <v>6563</v>
      </c>
      <c r="G419" s="420">
        <v>7033</v>
      </c>
      <c r="H419" s="420">
        <v>544</v>
      </c>
      <c r="I419" s="420">
        <v>300</v>
      </c>
      <c r="J419" s="420">
        <v>0</v>
      </c>
      <c r="K419" s="418">
        <f>J419/$J$422*100</f>
        <v>0</v>
      </c>
      <c r="L419" s="420"/>
    </row>
    <row r="420" spans="1:22" ht="11.25" customHeight="1">
      <c r="A420" s="465" t="s">
        <v>698</v>
      </c>
      <c r="B420" s="57">
        <v>2751</v>
      </c>
      <c r="C420" s="403">
        <f>B420/$B$422*100</f>
        <v>2.4458116253845197</v>
      </c>
      <c r="D420" s="57">
        <v>2615</v>
      </c>
      <c r="E420" s="57">
        <v>2691</v>
      </c>
      <c r="F420" s="57">
        <v>2782</v>
      </c>
      <c r="G420" s="57">
        <v>2884</v>
      </c>
      <c r="H420" s="57">
        <v>495</v>
      </c>
      <c r="I420" s="57">
        <v>2551</v>
      </c>
      <c r="J420" s="57">
        <v>2976</v>
      </c>
      <c r="K420" s="403">
        <f>J420/$J$422*100</f>
        <v>2.8221638486121514</v>
      </c>
      <c r="L420" s="57"/>
    </row>
    <row r="421" spans="1:22" ht="11.25" customHeight="1">
      <c r="A421" s="465" t="s">
        <v>503</v>
      </c>
      <c r="B421" s="59">
        <v>2790</v>
      </c>
      <c r="C421" s="418">
        <f>B421/$B$422*100</f>
        <v>2.4804850726364269</v>
      </c>
      <c r="D421" s="59">
        <v>2184</v>
      </c>
      <c r="E421" s="59">
        <v>2320</v>
      </c>
      <c r="F421" s="59">
        <v>162</v>
      </c>
      <c r="G421" s="59">
        <v>1028</v>
      </c>
      <c r="H421" s="59">
        <v>7935</v>
      </c>
      <c r="I421" s="59">
        <v>5891</v>
      </c>
      <c r="J421" s="59">
        <v>6647</v>
      </c>
      <c r="K421" s="418">
        <f>J421/$J$422*100</f>
        <v>6.3034015798807035</v>
      </c>
      <c r="L421" s="59"/>
    </row>
    <row r="422" spans="1:22" ht="11.25" customHeight="1">
      <c r="A422" s="393" t="s">
        <v>523</v>
      </c>
      <c r="B422" s="454">
        <f>SUM(B417:B421)</f>
        <v>112478</v>
      </c>
      <c r="C422" s="454"/>
      <c r="D422" s="454">
        <f t="shared" ref="D422:J422" si="22">SUM(D417:D421)</f>
        <v>113918</v>
      </c>
      <c r="E422" s="454">
        <f t="shared" si="22"/>
        <v>117228</v>
      </c>
      <c r="F422" s="454">
        <f t="shared" si="22"/>
        <v>117590</v>
      </c>
      <c r="G422" s="454">
        <f t="shared" si="22"/>
        <v>115799</v>
      </c>
      <c r="H422" s="454">
        <f t="shared" si="22"/>
        <v>110946</v>
      </c>
      <c r="I422" s="454">
        <f t="shared" si="22"/>
        <v>107007</v>
      </c>
      <c r="J422" s="454">
        <f t="shared" si="22"/>
        <v>105451</v>
      </c>
      <c r="K422" s="454"/>
      <c r="L422" s="454">
        <f>SUM(L417:L421)</f>
        <v>0</v>
      </c>
    </row>
    <row r="423" spans="1:22" ht="11.25" customHeight="1">
      <c r="A423" s="711" t="s">
        <v>692</v>
      </c>
      <c r="B423" s="488"/>
      <c r="C423" s="488"/>
      <c r="D423" s="488"/>
      <c r="E423" s="488"/>
    </row>
    <row r="424" spans="1:22" ht="11.25" customHeight="1">
      <c r="A424" s="43" t="s">
        <v>1091</v>
      </c>
      <c r="B424" s="4" t="s">
        <v>1092</v>
      </c>
      <c r="C424" s="488"/>
      <c r="D424" s="488"/>
      <c r="E424" s="488"/>
    </row>
    <row r="425" spans="1:22" ht="14.25" customHeight="1">
      <c r="A425" s="671" t="s">
        <v>381</v>
      </c>
      <c r="B425" s="4"/>
      <c r="J425" s="702" t="s">
        <v>1027</v>
      </c>
      <c r="K425" s="467"/>
      <c r="L425" s="467"/>
      <c r="M425" s="467"/>
      <c r="N425" s="467"/>
      <c r="O425" s="467"/>
      <c r="P425" s="467"/>
      <c r="Q425" s="467"/>
      <c r="R425" s="467"/>
      <c r="S425" s="467"/>
      <c r="T425" s="467"/>
      <c r="U425" s="467"/>
      <c r="V425" s="467"/>
    </row>
    <row r="426" spans="1:22" ht="11.25" customHeight="1">
      <c r="I426" s="467"/>
      <c r="J426" s="467"/>
      <c r="K426" s="467"/>
      <c r="L426" s="467"/>
      <c r="M426" s="467"/>
      <c r="N426" s="467"/>
      <c r="O426" s="467"/>
      <c r="P426" s="467"/>
      <c r="Q426" s="467"/>
      <c r="R426" s="467"/>
      <c r="S426" s="467"/>
      <c r="T426" s="467"/>
      <c r="U426" s="467"/>
      <c r="V426" s="467"/>
    </row>
    <row r="427" spans="1:22" ht="11.25" customHeight="1">
      <c r="A427" s="454" t="s">
        <v>490</v>
      </c>
      <c r="B427" s="454" t="s">
        <v>577</v>
      </c>
      <c r="C427" s="454" t="s">
        <v>578</v>
      </c>
      <c r="D427" s="454" t="s">
        <v>579</v>
      </c>
      <c r="E427" s="454" t="s">
        <v>414</v>
      </c>
      <c r="F427" s="132"/>
      <c r="G427" s="132"/>
      <c r="I427" s="484"/>
      <c r="J427" s="484"/>
      <c r="K427" s="484"/>
      <c r="L427" s="484"/>
      <c r="M427" s="484"/>
      <c r="N427" s="484"/>
      <c r="O427" s="484"/>
      <c r="P427" s="484"/>
      <c r="Q427" s="484"/>
      <c r="R427" s="484"/>
      <c r="S427" s="484"/>
      <c r="T427" s="484"/>
      <c r="U427" s="484"/>
      <c r="V427" s="467"/>
    </row>
    <row r="428" spans="1:22" ht="11.25" customHeight="1">
      <c r="A428" s="465" t="s">
        <v>486</v>
      </c>
      <c r="B428" s="404">
        <v>1973</v>
      </c>
      <c r="C428" s="405">
        <v>3818</v>
      </c>
      <c r="D428" s="404">
        <v>92</v>
      </c>
      <c r="E428" s="405">
        <v>2</v>
      </c>
      <c r="F428" s="132"/>
      <c r="G428" s="132"/>
    </row>
    <row r="429" spans="1:22" ht="11.25" customHeight="1">
      <c r="A429" s="465" t="s">
        <v>437</v>
      </c>
      <c r="B429" s="406">
        <v>449</v>
      </c>
      <c r="C429" s="407">
        <v>1404</v>
      </c>
      <c r="D429" s="406">
        <v>29</v>
      </c>
      <c r="E429" s="407">
        <v>3</v>
      </c>
      <c r="F429" s="132"/>
      <c r="G429" s="132"/>
    </row>
    <row r="430" spans="1:22" ht="11.25" customHeight="1">
      <c r="A430" s="465" t="s">
        <v>481</v>
      </c>
      <c r="B430" s="408">
        <v>823</v>
      </c>
      <c r="C430" s="409">
        <v>631</v>
      </c>
      <c r="D430" s="408">
        <v>100</v>
      </c>
      <c r="E430" s="409">
        <v>0</v>
      </c>
      <c r="F430" s="132"/>
      <c r="G430" s="132"/>
    </row>
    <row r="431" spans="1:22" ht="11.25" customHeight="1">
      <c r="A431" s="465" t="s">
        <v>471</v>
      </c>
      <c r="B431" s="406">
        <v>3743</v>
      </c>
      <c r="C431" s="407">
        <v>2841</v>
      </c>
      <c r="D431" s="406">
        <v>317</v>
      </c>
      <c r="E431" s="407">
        <v>8</v>
      </c>
      <c r="F431" s="132"/>
      <c r="G431" s="132"/>
    </row>
    <row r="432" spans="1:22" ht="11.25" customHeight="1">
      <c r="A432" s="465" t="s">
        <v>438</v>
      </c>
      <c r="B432" s="410">
        <v>3443</v>
      </c>
      <c r="C432" s="411">
        <v>2419</v>
      </c>
      <c r="D432" s="410">
        <v>227</v>
      </c>
      <c r="E432" s="411">
        <v>8</v>
      </c>
      <c r="F432" s="132"/>
      <c r="G432" s="132"/>
    </row>
    <row r="433" spans="1:7" ht="11.25" customHeight="1">
      <c r="A433" s="465" t="s">
        <v>472</v>
      </c>
      <c r="B433" s="412">
        <v>1538</v>
      </c>
      <c r="C433" s="413">
        <v>1495</v>
      </c>
      <c r="D433" s="412">
        <v>67</v>
      </c>
      <c r="E433" s="413">
        <v>5</v>
      </c>
      <c r="F433" s="132"/>
      <c r="G433" s="132"/>
    </row>
    <row r="434" spans="1:7" ht="11.25" customHeight="1">
      <c r="A434" s="465" t="s">
        <v>432</v>
      </c>
      <c r="B434" s="410">
        <v>4960</v>
      </c>
      <c r="C434" s="411">
        <v>5238</v>
      </c>
      <c r="D434" s="410">
        <v>229</v>
      </c>
      <c r="E434" s="411">
        <v>5</v>
      </c>
      <c r="F434" s="132"/>
      <c r="G434" s="132"/>
    </row>
    <row r="435" spans="1:7" ht="11.25" customHeight="1">
      <c r="A435" s="465" t="s">
        <v>433</v>
      </c>
      <c r="B435" s="412">
        <v>7152</v>
      </c>
      <c r="C435" s="413">
        <v>7800</v>
      </c>
      <c r="D435" s="412">
        <v>381</v>
      </c>
      <c r="E435" s="413">
        <v>11</v>
      </c>
      <c r="F435" s="132"/>
      <c r="G435" s="132"/>
    </row>
    <row r="436" spans="1:7" ht="11.25" customHeight="1">
      <c r="A436" s="465" t="s">
        <v>441</v>
      </c>
      <c r="B436" s="408">
        <v>1580</v>
      </c>
      <c r="C436" s="409">
        <v>2759</v>
      </c>
      <c r="D436" s="408">
        <v>51</v>
      </c>
      <c r="E436" s="409">
        <v>0</v>
      </c>
      <c r="F436" s="132"/>
      <c r="G436" s="132"/>
    </row>
    <row r="437" spans="1:7" ht="11.25" customHeight="1">
      <c r="A437" s="465" t="s">
        <v>487</v>
      </c>
      <c r="B437" s="406">
        <v>3983</v>
      </c>
      <c r="C437" s="407">
        <v>6090</v>
      </c>
      <c r="D437" s="406">
        <v>122</v>
      </c>
      <c r="E437" s="407">
        <v>12</v>
      </c>
      <c r="F437" s="132"/>
      <c r="G437" s="132"/>
    </row>
    <row r="438" spans="1:7" ht="11.25" customHeight="1">
      <c r="A438" s="465" t="s">
        <v>431</v>
      </c>
      <c r="B438" s="410">
        <v>5576</v>
      </c>
      <c r="C438" s="411">
        <v>8579</v>
      </c>
      <c r="D438" s="410">
        <v>272</v>
      </c>
      <c r="E438" s="411">
        <v>9</v>
      </c>
      <c r="F438" s="132"/>
      <c r="G438" s="132"/>
    </row>
    <row r="439" spans="1:7" ht="11.25" customHeight="1">
      <c r="A439" s="465" t="s">
        <v>434</v>
      </c>
      <c r="B439" s="414">
        <v>675</v>
      </c>
      <c r="C439" s="415">
        <v>1077</v>
      </c>
      <c r="D439" s="412">
        <v>27</v>
      </c>
      <c r="E439" s="413">
        <v>1</v>
      </c>
      <c r="F439" s="132"/>
      <c r="G439" s="132"/>
    </row>
    <row r="440" spans="1:7" ht="11.25" customHeight="1">
      <c r="A440" s="465" t="s">
        <v>436</v>
      </c>
      <c r="B440" s="416">
        <v>342</v>
      </c>
      <c r="C440" s="417">
        <v>977</v>
      </c>
      <c r="D440" s="410">
        <v>18</v>
      </c>
      <c r="E440" s="411">
        <v>1</v>
      </c>
      <c r="F440" s="132"/>
      <c r="G440" s="132"/>
    </row>
    <row r="441" spans="1:7" ht="11.25" customHeight="1">
      <c r="A441" s="465" t="s">
        <v>439</v>
      </c>
      <c r="B441" s="412">
        <v>587</v>
      </c>
      <c r="C441" s="413">
        <v>561</v>
      </c>
      <c r="D441" s="412">
        <v>60</v>
      </c>
      <c r="E441" s="413">
        <v>3</v>
      </c>
      <c r="F441" s="132"/>
      <c r="G441" s="132"/>
    </row>
    <row r="442" spans="1:7" ht="11.25" customHeight="1">
      <c r="A442" s="465" t="s">
        <v>474</v>
      </c>
      <c r="B442" s="408">
        <v>582</v>
      </c>
      <c r="C442" s="409">
        <v>691</v>
      </c>
      <c r="D442" s="408">
        <v>32</v>
      </c>
      <c r="E442" s="409">
        <v>0</v>
      </c>
      <c r="F442" s="132"/>
      <c r="G442" s="132"/>
    </row>
    <row r="443" spans="1:7" ht="11.25" customHeight="1">
      <c r="A443" s="465" t="s">
        <v>435</v>
      </c>
      <c r="B443" s="406">
        <v>1249</v>
      </c>
      <c r="C443" s="407">
        <v>1885</v>
      </c>
      <c r="D443" s="406">
        <v>34</v>
      </c>
      <c r="E443" s="407">
        <v>4</v>
      </c>
      <c r="F443" s="132"/>
      <c r="G443" s="132"/>
    </row>
    <row r="444" spans="1:7" ht="11.25" customHeight="1">
      <c r="A444" s="465" t="s">
        <v>440</v>
      </c>
      <c r="B444" s="408">
        <v>141</v>
      </c>
      <c r="C444" s="409">
        <v>155</v>
      </c>
      <c r="D444" s="408">
        <v>9</v>
      </c>
      <c r="E444" s="409">
        <v>0</v>
      </c>
      <c r="F444" s="132"/>
      <c r="G444" s="132"/>
    </row>
    <row r="445" spans="1:7" ht="11.25" customHeight="1">
      <c r="A445" s="465" t="s">
        <v>482</v>
      </c>
      <c r="B445" s="406">
        <v>2998</v>
      </c>
      <c r="C445" s="407">
        <v>2818</v>
      </c>
      <c r="D445" s="406">
        <v>144</v>
      </c>
      <c r="E445" s="407">
        <v>4</v>
      </c>
      <c r="F445" s="132"/>
      <c r="G445" s="132"/>
    </row>
    <row r="446" spans="1:7" ht="11.25" customHeight="1">
      <c r="A446" s="465" t="s">
        <v>430</v>
      </c>
      <c r="B446" s="410">
        <v>6253</v>
      </c>
      <c r="C446" s="411">
        <v>4214</v>
      </c>
      <c r="D446" s="410">
        <v>294</v>
      </c>
      <c r="E446" s="411">
        <v>13</v>
      </c>
      <c r="F446" s="132"/>
      <c r="G446" s="132"/>
    </row>
    <row r="447" spans="1:7" ht="11.25" customHeight="1">
      <c r="A447" s="465" t="s">
        <v>475</v>
      </c>
      <c r="B447" s="412">
        <v>12</v>
      </c>
      <c r="C447" s="413">
        <v>5</v>
      </c>
      <c r="D447" s="412">
        <v>1</v>
      </c>
      <c r="E447" s="413">
        <v>0</v>
      </c>
      <c r="F447" s="132"/>
      <c r="G447" s="132"/>
    </row>
    <row r="448" spans="1:7" ht="11.25" customHeight="1">
      <c r="A448" s="465" t="s">
        <v>483</v>
      </c>
      <c r="B448" s="410">
        <v>48</v>
      </c>
      <c r="C448" s="411">
        <v>61</v>
      </c>
      <c r="D448" s="410">
        <v>8</v>
      </c>
      <c r="E448" s="411">
        <v>0</v>
      </c>
    </row>
    <row r="449" spans="1:5" ht="11.25" customHeight="1">
      <c r="A449" s="393" t="s">
        <v>491</v>
      </c>
      <c r="B449" s="454">
        <f>SUM(B428:B448)</f>
        <v>48107</v>
      </c>
      <c r="C449" s="454">
        <f>SUM(C428:C448)</f>
        <v>55518</v>
      </c>
      <c r="D449" s="454">
        <f>SUM(D428:D448)</f>
        <v>2514</v>
      </c>
      <c r="E449" s="454">
        <f>SUM(E428:E448)</f>
        <v>89</v>
      </c>
    </row>
    <row r="450" spans="1:5" ht="11.25" customHeight="1">
      <c r="A450" s="381" t="s">
        <v>480</v>
      </c>
      <c r="B450" s="488"/>
      <c r="D450" s="27"/>
    </row>
    <row r="451" spans="1:5" ht="11.25" customHeight="1">
      <c r="A451" s="43">
        <v>2011</v>
      </c>
      <c r="B451" s="4" t="s">
        <v>492</v>
      </c>
      <c r="D451" s="27"/>
    </row>
    <row r="452" spans="1:5" ht="11.25" customHeight="1">
      <c r="A452" s="43"/>
      <c r="B452" s="4"/>
      <c r="D452" s="27"/>
    </row>
    <row r="453" spans="1:5" ht="11.25" customHeight="1">
      <c r="D453" s="27"/>
    </row>
    <row r="454" spans="1:5" ht="11.25" customHeight="1"/>
    <row r="455" spans="1:5" ht="11.25" customHeight="1"/>
    <row r="456" spans="1:5" ht="11.25" customHeight="1"/>
    <row r="457" spans="1:5" ht="11.25" customHeight="1"/>
    <row r="458" spans="1:5" ht="11.25" customHeight="1"/>
    <row r="459" spans="1:5" ht="11.25" customHeight="1"/>
    <row r="460" spans="1:5" ht="11.25" customHeight="1"/>
    <row r="461" spans="1:5" ht="11.25" customHeight="1"/>
    <row r="462" spans="1:5" ht="11.25" customHeight="1"/>
    <row r="463" spans="1:5" ht="11.25" customHeight="1"/>
    <row r="464" spans="1:5" ht="11.25" customHeight="1"/>
    <row r="465" spans="1:10" ht="11.25" customHeight="1"/>
    <row r="466" spans="1:10" ht="11.25" customHeight="1"/>
    <row r="467" spans="1:10" ht="11.25" customHeight="1"/>
    <row r="468" spans="1:10" ht="11.25" customHeight="1"/>
    <row r="469" spans="1:10" ht="11.25" customHeight="1"/>
    <row r="470" spans="1:10" ht="11.25" customHeight="1"/>
    <row r="471" spans="1:10" ht="14.25" customHeight="1">
      <c r="A471" s="135" t="s">
        <v>323</v>
      </c>
    </row>
    <row r="472" spans="1:10" ht="14.25" customHeight="1">
      <c r="A472" s="84" t="s">
        <v>324</v>
      </c>
    </row>
    <row r="473" spans="1:10" ht="14.25" customHeight="1">
      <c r="A473" s="671" t="s">
        <v>382</v>
      </c>
    </row>
    <row r="474" spans="1:10" ht="11.25" customHeight="1">
      <c r="A474" s="454" t="s">
        <v>710</v>
      </c>
      <c r="B474" s="454">
        <v>2005</v>
      </c>
      <c r="C474" s="454">
        <v>2006</v>
      </c>
      <c r="D474" s="454">
        <v>2007</v>
      </c>
      <c r="E474" s="454">
        <v>2008</v>
      </c>
      <c r="F474" s="454">
        <v>2009</v>
      </c>
      <c r="G474" s="454">
        <v>2010</v>
      </c>
      <c r="H474" s="454">
        <v>2011</v>
      </c>
      <c r="I474" s="454">
        <v>2012</v>
      </c>
      <c r="J474" s="454" t="s">
        <v>723</v>
      </c>
    </row>
    <row r="475" spans="1:10" ht="11.25" customHeight="1">
      <c r="A475" s="465" t="s">
        <v>699</v>
      </c>
      <c r="B475" s="59">
        <v>15</v>
      </c>
      <c r="C475" s="421">
        <v>11</v>
      </c>
      <c r="D475" s="59">
        <v>22</v>
      </c>
      <c r="E475" s="421">
        <v>7</v>
      </c>
      <c r="F475" s="59">
        <v>8</v>
      </c>
      <c r="G475" s="421">
        <v>8</v>
      </c>
      <c r="H475" s="59">
        <v>11</v>
      </c>
      <c r="I475" s="144">
        <v>7</v>
      </c>
      <c r="J475" s="59">
        <v>20</v>
      </c>
    </row>
    <row r="476" spans="1:10" ht="11.25" customHeight="1">
      <c r="A476" s="465" t="s">
        <v>700</v>
      </c>
      <c r="B476" s="57">
        <v>484</v>
      </c>
      <c r="C476" s="422">
        <v>462</v>
      </c>
      <c r="D476" s="57">
        <v>527</v>
      </c>
      <c r="E476" s="422">
        <v>504</v>
      </c>
      <c r="F476" s="57">
        <v>524</v>
      </c>
      <c r="G476" s="422">
        <v>473</v>
      </c>
      <c r="H476" s="57">
        <v>507</v>
      </c>
      <c r="I476" s="142">
        <v>468</v>
      </c>
      <c r="J476" s="57">
        <v>421</v>
      </c>
    </row>
    <row r="477" spans="1:10" ht="11.25" customHeight="1">
      <c r="A477" s="465" t="s">
        <v>701</v>
      </c>
      <c r="B477" s="420">
        <v>10561</v>
      </c>
      <c r="C477" s="421">
        <v>10721</v>
      </c>
      <c r="D477" s="420">
        <v>11043</v>
      </c>
      <c r="E477" s="421">
        <v>23385</v>
      </c>
      <c r="F477" s="420">
        <v>22593</v>
      </c>
      <c r="G477" s="421">
        <v>10692</v>
      </c>
      <c r="H477" s="420">
        <v>10920</v>
      </c>
      <c r="I477" s="419">
        <v>11233</v>
      </c>
      <c r="J477" s="420">
        <v>21674</v>
      </c>
    </row>
    <row r="478" spans="1:10" ht="11.25" customHeight="1">
      <c r="A478" s="465" t="s">
        <v>702</v>
      </c>
      <c r="B478" s="57">
        <v>100669</v>
      </c>
      <c r="C478" s="422">
        <v>102077</v>
      </c>
      <c r="D478" s="57">
        <v>105055</v>
      </c>
      <c r="E478" s="422">
        <v>93073</v>
      </c>
      <c r="F478" s="57">
        <v>92201</v>
      </c>
      <c r="G478" s="422">
        <v>99473</v>
      </c>
      <c r="H478" s="57">
        <v>95392</v>
      </c>
      <c r="I478" s="142">
        <v>93599</v>
      </c>
      <c r="J478" s="57">
        <v>81031</v>
      </c>
    </row>
    <row r="479" spans="1:10" ht="11.25" customHeight="1">
      <c r="A479" s="465" t="s">
        <v>703</v>
      </c>
      <c r="B479" s="59">
        <v>303</v>
      </c>
      <c r="C479" s="421">
        <v>339</v>
      </c>
      <c r="D479" s="59">
        <v>238</v>
      </c>
      <c r="E479" s="421">
        <v>206</v>
      </c>
      <c r="F479" s="59">
        <v>215</v>
      </c>
      <c r="G479" s="421">
        <v>151</v>
      </c>
      <c r="H479" s="59">
        <v>119</v>
      </c>
      <c r="I479" s="144">
        <v>104</v>
      </c>
      <c r="J479" s="59">
        <v>83</v>
      </c>
    </row>
    <row r="480" spans="1:10" ht="11.25" customHeight="1">
      <c r="A480" s="465" t="s">
        <v>704</v>
      </c>
      <c r="B480" s="57">
        <v>325</v>
      </c>
      <c r="C480" s="422">
        <v>231</v>
      </c>
      <c r="D480" s="57">
        <v>185</v>
      </c>
      <c r="E480" s="422">
        <v>142</v>
      </c>
      <c r="F480" s="57">
        <v>103</v>
      </c>
      <c r="G480" s="422">
        <v>58</v>
      </c>
      <c r="H480" s="57">
        <v>8</v>
      </c>
      <c r="I480" s="57">
        <v>4</v>
      </c>
      <c r="J480" s="57">
        <v>0</v>
      </c>
    </row>
    <row r="481" spans="1:10" ht="11.25" customHeight="1">
      <c r="A481" s="465" t="s">
        <v>503</v>
      </c>
      <c r="B481" s="59">
        <v>121</v>
      </c>
      <c r="C481" s="421">
        <v>77</v>
      </c>
      <c r="D481" s="59">
        <v>158</v>
      </c>
      <c r="E481" s="421">
        <v>273</v>
      </c>
      <c r="F481" s="59">
        <v>155</v>
      </c>
      <c r="G481" s="421">
        <v>91</v>
      </c>
      <c r="H481" s="59">
        <v>50</v>
      </c>
      <c r="I481" s="59">
        <v>36</v>
      </c>
      <c r="J481" s="59">
        <v>15</v>
      </c>
    </row>
    <row r="482" spans="1:10" ht="11.25" customHeight="1">
      <c r="A482" s="393" t="s">
        <v>491</v>
      </c>
      <c r="B482" s="686">
        <f>SUM(B475:B481)</f>
        <v>112478</v>
      </c>
      <c r="C482" s="686">
        <f t="shared" ref="C482:J482" si="23">SUM(C475:C481)</f>
        <v>113918</v>
      </c>
      <c r="D482" s="686">
        <f t="shared" si="23"/>
        <v>117228</v>
      </c>
      <c r="E482" s="686">
        <f t="shared" si="23"/>
        <v>117590</v>
      </c>
      <c r="F482" s="686">
        <f t="shared" si="23"/>
        <v>115799</v>
      </c>
      <c r="G482" s="686">
        <f t="shared" si="23"/>
        <v>110946</v>
      </c>
      <c r="H482" s="686">
        <f t="shared" si="23"/>
        <v>107007</v>
      </c>
      <c r="I482" s="686">
        <f t="shared" si="23"/>
        <v>105451</v>
      </c>
      <c r="J482" s="686">
        <f t="shared" si="23"/>
        <v>103244</v>
      </c>
    </row>
    <row r="483" spans="1:10" ht="11.25" customHeight="1">
      <c r="A483" s="381" t="s">
        <v>1095</v>
      </c>
    </row>
    <row r="484" spans="1:10" ht="11.25" customHeight="1">
      <c r="A484" s="4"/>
    </row>
    <row r="485" spans="1:10" ht="14.25" customHeight="1">
      <c r="A485" s="84" t="s">
        <v>325</v>
      </c>
    </row>
    <row r="486" spans="1:10">
      <c r="A486" s="671" t="s">
        <v>383</v>
      </c>
    </row>
    <row r="487" spans="1:10" ht="11.25" customHeight="1">
      <c r="A487" s="454" t="s">
        <v>711</v>
      </c>
      <c r="B487" s="454" t="s">
        <v>816</v>
      </c>
      <c r="C487" s="454">
        <v>2006</v>
      </c>
      <c r="D487" s="454">
        <v>2007</v>
      </c>
      <c r="E487" s="454">
        <v>2008</v>
      </c>
      <c r="F487" s="454">
        <v>2009</v>
      </c>
      <c r="G487" s="454">
        <v>2010</v>
      </c>
      <c r="H487" s="454">
        <v>2011</v>
      </c>
      <c r="I487" s="454">
        <v>2012</v>
      </c>
      <c r="J487" s="454" t="s">
        <v>723</v>
      </c>
    </row>
    <row r="488" spans="1:10" ht="11.25" customHeight="1">
      <c r="A488" s="465" t="s">
        <v>705</v>
      </c>
      <c r="B488" s="144">
        <v>530</v>
      </c>
      <c r="C488" s="712">
        <v>599</v>
      </c>
      <c r="D488" s="144">
        <v>645</v>
      </c>
      <c r="E488" s="712">
        <v>609</v>
      </c>
      <c r="F488" s="144">
        <v>594</v>
      </c>
      <c r="G488" s="712">
        <v>601</v>
      </c>
      <c r="H488" s="144">
        <v>592</v>
      </c>
      <c r="I488" s="144">
        <v>564</v>
      </c>
      <c r="J488" s="144">
        <v>532</v>
      </c>
    </row>
    <row r="489" spans="1:10" ht="11.25" customHeight="1">
      <c r="A489" s="465" t="s">
        <v>706</v>
      </c>
      <c r="B489" s="142">
        <v>1012</v>
      </c>
      <c r="C489" s="713">
        <v>1004</v>
      </c>
      <c r="D489" s="142">
        <v>1085</v>
      </c>
      <c r="E489" s="713">
        <v>1082</v>
      </c>
      <c r="F489" s="142">
        <v>1143</v>
      </c>
      <c r="G489" s="713">
        <v>1093</v>
      </c>
      <c r="H489" s="142">
        <v>1080</v>
      </c>
      <c r="I489" s="142">
        <v>1071</v>
      </c>
      <c r="J489" s="142">
        <v>1035</v>
      </c>
    </row>
    <row r="490" spans="1:10" ht="11.25" customHeight="1">
      <c r="A490" s="465" t="s">
        <v>707</v>
      </c>
      <c r="B490" s="419">
        <v>11950</v>
      </c>
      <c r="C490" s="712">
        <v>12318</v>
      </c>
      <c r="D490" s="419">
        <v>12828</v>
      </c>
      <c r="E490" s="712">
        <v>12893</v>
      </c>
      <c r="F490" s="419">
        <v>13141</v>
      </c>
      <c r="G490" s="712">
        <v>12673</v>
      </c>
      <c r="H490" s="419">
        <v>12550</v>
      </c>
      <c r="I490" s="419">
        <v>12006</v>
      </c>
      <c r="J490" s="419">
        <v>11689</v>
      </c>
    </row>
    <row r="491" spans="1:10" ht="11.25" customHeight="1">
      <c r="A491" s="465" t="s">
        <v>708</v>
      </c>
      <c r="B491" s="142">
        <v>97402</v>
      </c>
      <c r="C491" s="713">
        <v>98569</v>
      </c>
      <c r="D491" s="142">
        <v>101233</v>
      </c>
      <c r="E491" s="713">
        <v>101552</v>
      </c>
      <c r="F491" s="142">
        <v>99717</v>
      </c>
      <c r="G491" s="713">
        <v>95509</v>
      </c>
      <c r="H491" s="142">
        <v>91751</v>
      </c>
      <c r="I491" s="142">
        <v>90773</v>
      </c>
      <c r="J491" s="142">
        <v>89060</v>
      </c>
    </row>
    <row r="492" spans="1:10" ht="11.25" customHeight="1">
      <c r="A492" s="465" t="s">
        <v>709</v>
      </c>
      <c r="B492" s="144">
        <v>1467</v>
      </c>
      <c r="C492" s="712">
        <v>1368</v>
      </c>
      <c r="D492" s="144">
        <v>1341</v>
      </c>
      <c r="E492" s="712">
        <v>1337</v>
      </c>
      <c r="F492" s="144">
        <v>1144</v>
      </c>
      <c r="G492" s="712">
        <v>1040</v>
      </c>
      <c r="H492" s="144">
        <v>1015</v>
      </c>
      <c r="I492" s="144">
        <v>1016</v>
      </c>
      <c r="J492" s="144">
        <v>923</v>
      </c>
    </row>
    <row r="493" spans="1:10" ht="11.25" customHeight="1">
      <c r="A493" s="465" t="s">
        <v>442</v>
      </c>
      <c r="B493" s="57">
        <v>117</v>
      </c>
      <c r="C493" s="422">
        <v>60</v>
      </c>
      <c r="D493" s="57">
        <v>96</v>
      </c>
      <c r="E493" s="422">
        <v>117</v>
      </c>
      <c r="F493" s="57">
        <v>60</v>
      </c>
      <c r="G493" s="422">
        <v>30</v>
      </c>
      <c r="H493" s="57">
        <v>19</v>
      </c>
      <c r="I493" s="57">
        <v>21</v>
      </c>
      <c r="J493" s="57">
        <v>5</v>
      </c>
    </row>
    <row r="494" spans="1:10" ht="11.25" customHeight="1">
      <c r="A494" s="393" t="s">
        <v>491</v>
      </c>
      <c r="B494" s="454">
        <f>SUM(B488:B493)</f>
        <v>112478</v>
      </c>
      <c r="C494" s="454">
        <f t="shared" ref="C494:I494" si="24">SUM(C488:C493)</f>
        <v>113918</v>
      </c>
      <c r="D494" s="454">
        <f t="shared" si="24"/>
        <v>117228</v>
      </c>
      <c r="E494" s="454">
        <f t="shared" si="24"/>
        <v>117590</v>
      </c>
      <c r="F494" s="454">
        <f t="shared" si="24"/>
        <v>115799</v>
      </c>
      <c r="G494" s="454">
        <f t="shared" si="24"/>
        <v>110946</v>
      </c>
      <c r="H494" s="454">
        <f t="shared" si="24"/>
        <v>107007</v>
      </c>
      <c r="I494" s="454">
        <f t="shared" si="24"/>
        <v>105451</v>
      </c>
      <c r="J494" s="454">
        <f>SUM(J488:J493)</f>
        <v>103244</v>
      </c>
    </row>
    <row r="495" spans="1:10" ht="11.25" customHeight="1">
      <c r="A495" s="381" t="s">
        <v>1095</v>
      </c>
    </row>
    <row r="496" spans="1:10" ht="11.25" customHeight="1"/>
    <row r="497" spans="1:10" ht="14.25" customHeight="1">
      <c r="A497" s="84" t="s">
        <v>326</v>
      </c>
    </row>
    <row r="498" spans="1:10" ht="14.25" customHeight="1">
      <c r="A498" s="671" t="s">
        <v>384</v>
      </c>
    </row>
    <row r="499" spans="1:10" ht="11.25" customHeight="1">
      <c r="A499" s="454" t="s">
        <v>717</v>
      </c>
      <c r="B499" s="454">
        <v>2005</v>
      </c>
      <c r="C499" s="454">
        <v>2006</v>
      </c>
      <c r="D499" s="454">
        <v>2007</v>
      </c>
      <c r="E499" s="454">
        <v>2008</v>
      </c>
      <c r="F499" s="454">
        <v>2009</v>
      </c>
      <c r="G499" s="454">
        <v>2010</v>
      </c>
      <c r="H499" s="454">
        <v>2011</v>
      </c>
      <c r="I499" s="454">
        <v>2012</v>
      </c>
      <c r="J499" s="454" t="s">
        <v>723</v>
      </c>
    </row>
    <row r="500" spans="1:10" ht="11.25" customHeight="1">
      <c r="A500" s="465" t="s">
        <v>712</v>
      </c>
      <c r="B500" s="144">
        <v>87</v>
      </c>
      <c r="C500" s="712">
        <v>87</v>
      </c>
      <c r="D500" s="144">
        <v>122</v>
      </c>
      <c r="E500" s="712">
        <v>87</v>
      </c>
      <c r="F500" s="144">
        <v>79</v>
      </c>
      <c r="G500" s="712">
        <v>82</v>
      </c>
      <c r="H500" s="144">
        <v>72</v>
      </c>
      <c r="I500" s="144">
        <v>71</v>
      </c>
      <c r="J500" s="144"/>
    </row>
    <row r="501" spans="1:10" ht="11.25" customHeight="1">
      <c r="A501" s="465" t="s">
        <v>713</v>
      </c>
      <c r="B501" s="142">
        <v>1697</v>
      </c>
      <c r="C501" s="713">
        <v>1695</v>
      </c>
      <c r="D501" s="142">
        <v>1790</v>
      </c>
      <c r="E501" s="713">
        <v>1720</v>
      </c>
      <c r="F501" s="142">
        <v>1864</v>
      </c>
      <c r="G501" s="713">
        <v>1812</v>
      </c>
      <c r="H501" s="142">
        <v>1732</v>
      </c>
      <c r="I501" s="142">
        <v>1715</v>
      </c>
      <c r="J501" s="142"/>
    </row>
    <row r="502" spans="1:10" ht="11.25" customHeight="1">
      <c r="A502" s="465" t="s">
        <v>714</v>
      </c>
      <c r="B502" s="419">
        <v>71767</v>
      </c>
      <c r="C502" s="712">
        <v>71385</v>
      </c>
      <c r="D502" s="419">
        <v>72046</v>
      </c>
      <c r="E502" s="712">
        <v>73476</v>
      </c>
      <c r="F502" s="419">
        <v>73560</v>
      </c>
      <c r="G502" s="712">
        <v>70770</v>
      </c>
      <c r="H502" s="419">
        <v>68066</v>
      </c>
      <c r="I502" s="419">
        <v>66232</v>
      </c>
      <c r="J502" s="419"/>
    </row>
    <row r="503" spans="1:10" ht="11.25" customHeight="1">
      <c r="A503" s="465" t="s">
        <v>715</v>
      </c>
      <c r="B503" s="142">
        <v>38622</v>
      </c>
      <c r="C503" s="713">
        <v>40453</v>
      </c>
      <c r="D503" s="142">
        <v>42965</v>
      </c>
      <c r="E503" s="713">
        <v>41593</v>
      </c>
      <c r="F503" s="142">
        <v>39869</v>
      </c>
      <c r="G503" s="713">
        <v>38133</v>
      </c>
      <c r="H503" s="142">
        <v>37088</v>
      </c>
      <c r="I503" s="142">
        <v>37416</v>
      </c>
      <c r="J503" s="142"/>
    </row>
    <row r="504" spans="1:10" ht="11.25" customHeight="1">
      <c r="A504" s="465" t="s">
        <v>716</v>
      </c>
      <c r="B504" s="144">
        <v>6</v>
      </c>
      <c r="C504" s="712">
        <v>5</v>
      </c>
      <c r="D504" s="144">
        <v>2</v>
      </c>
      <c r="E504" s="712">
        <v>0</v>
      </c>
      <c r="F504" s="144">
        <v>0</v>
      </c>
      <c r="G504" s="712">
        <v>3</v>
      </c>
      <c r="H504" s="144">
        <v>0</v>
      </c>
      <c r="I504" s="144">
        <v>0</v>
      </c>
      <c r="J504" s="144"/>
    </row>
    <row r="505" spans="1:10" ht="11.25" customHeight="1">
      <c r="A505" s="465" t="s">
        <v>503</v>
      </c>
      <c r="B505" s="142">
        <v>299</v>
      </c>
      <c r="C505" s="713">
        <v>293</v>
      </c>
      <c r="D505" s="142">
        <v>303</v>
      </c>
      <c r="E505" s="713">
        <v>714</v>
      </c>
      <c r="F505" s="142">
        <v>427</v>
      </c>
      <c r="G505" s="713">
        <v>146</v>
      </c>
      <c r="H505" s="142">
        <v>49</v>
      </c>
      <c r="I505" s="142">
        <v>17</v>
      </c>
      <c r="J505" s="142"/>
    </row>
    <row r="506" spans="1:10" ht="11.25" customHeight="1">
      <c r="A506" s="393" t="s">
        <v>491</v>
      </c>
      <c r="B506" s="454">
        <f>SUM(B500:B505)</f>
        <v>112478</v>
      </c>
      <c r="C506" s="454">
        <f t="shared" ref="C506:I506" si="25">SUM(C500:C505)</f>
        <v>113918</v>
      </c>
      <c r="D506" s="454">
        <f t="shared" si="25"/>
        <v>117228</v>
      </c>
      <c r="E506" s="454">
        <f t="shared" si="25"/>
        <v>117590</v>
      </c>
      <c r="F506" s="454">
        <f t="shared" si="25"/>
        <v>115799</v>
      </c>
      <c r="G506" s="454">
        <f t="shared" si="25"/>
        <v>110946</v>
      </c>
      <c r="H506" s="454">
        <f t="shared" si="25"/>
        <v>107007</v>
      </c>
      <c r="I506" s="454">
        <f t="shared" si="25"/>
        <v>105451</v>
      </c>
      <c r="J506" s="454">
        <f>SUM(J500:J505)</f>
        <v>0</v>
      </c>
    </row>
    <row r="507" spans="1:10" ht="11.25" customHeight="1">
      <c r="A507" s="381" t="s">
        <v>1095</v>
      </c>
    </row>
    <row r="508" spans="1:10" ht="11.25" customHeight="1">
      <c r="A508" s="4"/>
    </row>
    <row r="509" spans="1:10" ht="11.25" customHeight="1">
      <c r="A509" s="4"/>
    </row>
    <row r="510" spans="1:10" ht="11.25" customHeight="1">
      <c r="A510" s="4"/>
    </row>
    <row r="511" spans="1:10" ht="11.25" customHeight="1">
      <c r="A511" s="4"/>
    </row>
    <row r="512" spans="1:10" ht="11.25" customHeight="1">
      <c r="A512" s="4"/>
    </row>
    <row r="513" spans="1:17" ht="11.25" customHeight="1">
      <c r="A513" s="4"/>
    </row>
    <row r="514" spans="1:17" ht="11.25" customHeight="1">
      <c r="A514" s="4"/>
    </row>
    <row r="515" spans="1:17" ht="14.25" customHeight="1">
      <c r="A515" s="500" t="s">
        <v>14</v>
      </c>
    </row>
    <row r="516" spans="1:17" ht="14.25" customHeight="1">
      <c r="A516" s="135" t="s">
        <v>910</v>
      </c>
    </row>
    <row r="517" spans="1:17" ht="14.25" customHeight="1">
      <c r="A517" s="140" t="s">
        <v>911</v>
      </c>
    </row>
    <row r="518" spans="1:17" ht="11.25" customHeight="1">
      <c r="A518" s="671" t="s">
        <v>385</v>
      </c>
    </row>
    <row r="519" spans="1:17" ht="11.25" customHeight="1">
      <c r="A519" s="757" t="s">
        <v>724</v>
      </c>
      <c r="B519" s="758"/>
      <c r="C519" s="758"/>
      <c r="D519" s="758"/>
      <c r="E519" s="758"/>
      <c r="F519" s="758"/>
      <c r="G519" s="758"/>
      <c r="H519" s="758"/>
      <c r="I519" s="758"/>
      <c r="J519" s="446"/>
      <c r="K519" s="446"/>
      <c r="L519" s="447" t="s">
        <v>719</v>
      </c>
      <c r="M519" s="447" t="s">
        <v>720</v>
      </c>
      <c r="N519" s="447" t="s">
        <v>721</v>
      </c>
      <c r="O519" s="447" t="s">
        <v>722</v>
      </c>
      <c r="P519" s="447" t="s">
        <v>723</v>
      </c>
      <c r="Q519" s="448" t="s">
        <v>415</v>
      </c>
    </row>
    <row r="520" spans="1:17" ht="11.25" customHeight="1">
      <c r="A520" s="435" t="s">
        <v>725</v>
      </c>
      <c r="B520" s="436"/>
      <c r="C520" s="436"/>
      <c r="D520" s="436"/>
      <c r="E520" s="436"/>
      <c r="F520" s="436"/>
      <c r="G520" s="436"/>
      <c r="H520" s="436"/>
      <c r="I520" s="436"/>
      <c r="J520" s="449"/>
      <c r="K520" s="449"/>
      <c r="L520" s="437">
        <v>12264</v>
      </c>
      <c r="M520" s="437">
        <v>12280</v>
      </c>
      <c r="N520" s="437">
        <v>17080</v>
      </c>
      <c r="O520" s="437">
        <v>18194</v>
      </c>
      <c r="P520" s="437">
        <v>7907</v>
      </c>
      <c r="Q520" s="439">
        <v>66277</v>
      </c>
    </row>
    <row r="521" spans="1:17" ht="11.25" customHeight="1">
      <c r="A521" s="433" t="s">
        <v>726</v>
      </c>
      <c r="B521" s="434"/>
      <c r="C521" s="434"/>
      <c r="D521" s="434"/>
      <c r="E521" s="423"/>
      <c r="F521" s="423"/>
      <c r="G521" s="423"/>
      <c r="H521" s="423"/>
      <c r="I521" s="423"/>
      <c r="J521" s="423"/>
      <c r="K521" s="423"/>
      <c r="L521" s="438">
        <v>9625</v>
      </c>
      <c r="M521" s="438">
        <v>9647</v>
      </c>
      <c r="N521" s="438">
        <v>14172</v>
      </c>
      <c r="O521" s="438">
        <v>15001</v>
      </c>
      <c r="P521" s="440">
        <v>6463</v>
      </c>
      <c r="Q521" s="440">
        <f t="shared" ref="Q521:Q528" si="26">SUM(L521:P521)</f>
        <v>54908</v>
      </c>
    </row>
    <row r="522" spans="1:17" ht="11.25" customHeight="1">
      <c r="A522" s="441" t="s">
        <v>727</v>
      </c>
      <c r="B522" s="200"/>
      <c r="C522" s="200"/>
      <c r="D522" s="200"/>
      <c r="E522" s="200"/>
      <c r="F522" s="200"/>
      <c r="G522" s="200"/>
      <c r="H522" s="200"/>
      <c r="I522" s="200"/>
      <c r="J522" s="200"/>
      <c r="K522" s="200"/>
      <c r="L522" s="442">
        <v>7664</v>
      </c>
      <c r="M522" s="442">
        <v>8093</v>
      </c>
      <c r="N522" s="442">
        <v>12559</v>
      </c>
      <c r="O522" s="442">
        <v>13119</v>
      </c>
      <c r="P522" s="443">
        <v>5851</v>
      </c>
      <c r="Q522" s="443">
        <f t="shared" si="26"/>
        <v>47286</v>
      </c>
    </row>
    <row r="523" spans="1:17" ht="11.25" customHeight="1">
      <c r="A523" s="427" t="s">
        <v>728</v>
      </c>
      <c r="B523" s="52"/>
      <c r="C523" s="52"/>
      <c r="D523" s="52"/>
      <c r="E523" s="52"/>
      <c r="F523" s="52"/>
      <c r="G523" s="52"/>
      <c r="H523" s="52"/>
      <c r="I523" s="52"/>
      <c r="L523" s="428">
        <v>5917</v>
      </c>
      <c r="M523" s="428">
        <v>6461</v>
      </c>
      <c r="N523" s="428">
        <v>10196</v>
      </c>
      <c r="O523" s="428">
        <v>10732</v>
      </c>
      <c r="P523" s="429">
        <v>4710</v>
      </c>
      <c r="Q523" s="429">
        <f t="shared" si="26"/>
        <v>38016</v>
      </c>
    </row>
    <row r="524" spans="1:17" ht="11.25" customHeight="1">
      <c r="A524" s="427" t="s">
        <v>732</v>
      </c>
      <c r="B524" s="52"/>
      <c r="C524" s="52"/>
      <c r="D524" s="52"/>
      <c r="E524" s="52"/>
      <c r="F524" s="52"/>
      <c r="G524" s="52"/>
      <c r="H524" s="52"/>
      <c r="I524" s="52"/>
      <c r="L524" s="428">
        <v>489</v>
      </c>
      <c r="M524" s="428">
        <v>453</v>
      </c>
      <c r="N524" s="428">
        <v>754</v>
      </c>
      <c r="O524" s="428">
        <v>679</v>
      </c>
      <c r="P524" s="429">
        <v>163</v>
      </c>
      <c r="Q524" s="429">
        <f t="shared" si="26"/>
        <v>2538</v>
      </c>
    </row>
    <row r="525" spans="1:17" ht="11.25" customHeight="1">
      <c r="A525" s="427" t="s">
        <v>729</v>
      </c>
      <c r="B525" s="52"/>
      <c r="C525" s="52"/>
      <c r="D525" s="52"/>
      <c r="E525" s="52"/>
      <c r="F525" s="52"/>
      <c r="G525" s="52"/>
      <c r="H525" s="52"/>
      <c r="I525" s="52"/>
      <c r="L525" s="428">
        <v>263</v>
      </c>
      <c r="M525" s="428">
        <v>384</v>
      </c>
      <c r="N525" s="428">
        <v>588</v>
      </c>
      <c r="O525" s="428">
        <v>392</v>
      </c>
      <c r="P525" s="429">
        <v>84</v>
      </c>
      <c r="Q525" s="429">
        <f t="shared" si="26"/>
        <v>1711</v>
      </c>
    </row>
    <row r="526" spans="1:17" ht="11.25" customHeight="1">
      <c r="A526" s="427" t="s">
        <v>730</v>
      </c>
      <c r="B526" s="52"/>
      <c r="C526" s="52"/>
      <c r="D526" s="52"/>
      <c r="E526" s="52"/>
      <c r="F526" s="52"/>
      <c r="G526" s="52"/>
      <c r="H526" s="52"/>
      <c r="I526" s="52"/>
      <c r="L526" s="428">
        <v>81</v>
      </c>
      <c r="M526" s="428">
        <v>76</v>
      </c>
      <c r="N526" s="428">
        <v>92</v>
      </c>
      <c r="O526" s="428">
        <v>275</v>
      </c>
      <c r="P526" s="429">
        <v>468</v>
      </c>
      <c r="Q526" s="429">
        <f t="shared" si="26"/>
        <v>992</v>
      </c>
    </row>
    <row r="527" spans="1:17" ht="11.25" customHeight="1">
      <c r="A527" s="427" t="s">
        <v>731</v>
      </c>
      <c r="B527" s="52"/>
      <c r="C527" s="52"/>
      <c r="D527" s="52"/>
      <c r="E527" s="52"/>
      <c r="F527" s="52"/>
      <c r="G527" s="52"/>
      <c r="H527" s="52"/>
      <c r="I527" s="52"/>
      <c r="L527" s="428">
        <v>127</v>
      </c>
      <c r="M527" s="428">
        <v>144</v>
      </c>
      <c r="N527" s="428">
        <v>63</v>
      </c>
      <c r="O527" s="428">
        <v>94</v>
      </c>
      <c r="P527" s="429">
        <v>127</v>
      </c>
      <c r="Q527" s="429">
        <f t="shared" si="26"/>
        <v>555</v>
      </c>
    </row>
    <row r="528" spans="1:17" ht="11.25" customHeight="1">
      <c r="A528" s="441" t="s">
        <v>733</v>
      </c>
      <c r="B528" s="444"/>
      <c r="C528" s="444"/>
      <c r="D528" s="444"/>
      <c r="E528" s="444"/>
      <c r="F528" s="444"/>
      <c r="G528" s="444"/>
      <c r="H528" s="444"/>
      <c r="I528" s="444"/>
      <c r="J528" s="200"/>
      <c r="K528" s="200"/>
      <c r="L528" s="442">
        <v>1612</v>
      </c>
      <c r="M528" s="442">
        <v>1258</v>
      </c>
      <c r="N528" s="442">
        <v>1172</v>
      </c>
      <c r="O528" s="442">
        <v>1237</v>
      </c>
      <c r="P528" s="443">
        <v>457</v>
      </c>
      <c r="Q528" s="443">
        <f t="shared" si="26"/>
        <v>5736</v>
      </c>
    </row>
    <row r="529" spans="1:17" ht="11.25" customHeight="1">
      <c r="A529" s="427" t="s">
        <v>734</v>
      </c>
      <c r="B529" s="52"/>
      <c r="C529" s="52"/>
      <c r="D529" s="52"/>
      <c r="E529" s="52"/>
      <c r="F529" s="52"/>
      <c r="G529" s="52"/>
      <c r="H529" s="52"/>
      <c r="I529" s="52"/>
      <c r="L529" s="428">
        <v>1092</v>
      </c>
      <c r="M529" s="428">
        <v>912</v>
      </c>
      <c r="N529" s="428">
        <v>986</v>
      </c>
      <c r="O529" s="428">
        <v>981</v>
      </c>
      <c r="P529" s="429">
        <v>327</v>
      </c>
      <c r="Q529" s="429">
        <f t="shared" ref="Q529:Q546" si="27">SUM(L529:P529)</f>
        <v>4298</v>
      </c>
    </row>
    <row r="530" spans="1:17" ht="11.25" customHeight="1">
      <c r="A530" s="427" t="s">
        <v>735</v>
      </c>
      <c r="B530" s="52"/>
      <c r="C530" s="52"/>
      <c r="D530" s="52"/>
      <c r="E530" s="52"/>
      <c r="F530" s="52"/>
      <c r="G530" s="52"/>
      <c r="H530" s="52"/>
      <c r="I530" s="52"/>
      <c r="L530" s="428">
        <v>136</v>
      </c>
      <c r="M530" s="428">
        <v>170</v>
      </c>
      <c r="N530" s="428">
        <v>36</v>
      </c>
      <c r="O530" s="428">
        <v>11</v>
      </c>
      <c r="P530" s="429">
        <v>4</v>
      </c>
      <c r="Q530" s="429">
        <f t="shared" si="27"/>
        <v>357</v>
      </c>
    </row>
    <row r="531" spans="1:17" ht="11.25" customHeight="1">
      <c r="A531" s="427" t="s">
        <v>736</v>
      </c>
      <c r="B531" s="52"/>
      <c r="C531" s="52"/>
      <c r="D531" s="52"/>
      <c r="E531" s="52"/>
      <c r="F531" s="52"/>
      <c r="G531" s="52"/>
      <c r="H531" s="52"/>
      <c r="I531" s="52"/>
      <c r="L531" s="428">
        <v>230</v>
      </c>
      <c r="M531" s="428">
        <v>16</v>
      </c>
      <c r="N531" s="428">
        <v>22</v>
      </c>
      <c r="O531" s="428">
        <v>28</v>
      </c>
      <c r="P531" s="429">
        <v>9</v>
      </c>
      <c r="Q531" s="429">
        <f t="shared" si="27"/>
        <v>305</v>
      </c>
    </row>
    <row r="532" spans="1:17" ht="11.25" customHeight="1">
      <c r="A532" s="427" t="s">
        <v>737</v>
      </c>
      <c r="B532" s="52"/>
      <c r="C532" s="52"/>
      <c r="D532" s="52"/>
      <c r="E532" s="52"/>
      <c r="F532" s="52"/>
      <c r="G532" s="52"/>
      <c r="H532" s="52"/>
      <c r="I532" s="52"/>
      <c r="L532" s="428">
        <v>28</v>
      </c>
      <c r="M532" s="428">
        <v>4</v>
      </c>
      <c r="N532" s="428">
        <v>4</v>
      </c>
      <c r="O532" s="428">
        <v>135</v>
      </c>
      <c r="P532" s="429">
        <v>104</v>
      </c>
      <c r="Q532" s="429">
        <f t="shared" si="27"/>
        <v>275</v>
      </c>
    </row>
    <row r="533" spans="1:17" ht="11.25" customHeight="1">
      <c r="A533" s="427" t="s">
        <v>738</v>
      </c>
      <c r="B533" s="52"/>
      <c r="C533" s="52"/>
      <c r="D533" s="52"/>
      <c r="E533" s="52"/>
      <c r="F533" s="52"/>
      <c r="G533" s="52"/>
      <c r="H533" s="52"/>
      <c r="I533" s="52"/>
      <c r="L533" s="428">
        <v>38</v>
      </c>
      <c r="M533" s="428">
        <v>37</v>
      </c>
      <c r="N533" s="428">
        <v>24</v>
      </c>
      <c r="O533" s="428">
        <v>17</v>
      </c>
      <c r="P533" s="429">
        <v>3</v>
      </c>
      <c r="Q533" s="429">
        <f t="shared" si="27"/>
        <v>119</v>
      </c>
    </row>
    <row r="534" spans="1:17" ht="11.25" customHeight="1">
      <c r="A534" s="441" t="s">
        <v>739</v>
      </c>
      <c r="B534" s="444"/>
      <c r="C534" s="444"/>
      <c r="D534" s="444"/>
      <c r="E534" s="444"/>
      <c r="F534" s="444"/>
      <c r="G534" s="444"/>
      <c r="H534" s="444"/>
      <c r="I534" s="444"/>
      <c r="J534" s="200"/>
      <c r="K534" s="200"/>
      <c r="L534" s="442">
        <v>324</v>
      </c>
      <c r="M534" s="442">
        <v>189</v>
      </c>
      <c r="N534" s="442">
        <v>221</v>
      </c>
      <c r="O534" s="442">
        <v>302</v>
      </c>
      <c r="P534" s="443">
        <v>99</v>
      </c>
      <c r="Q534" s="443">
        <f t="shared" si="27"/>
        <v>1135</v>
      </c>
    </row>
    <row r="535" spans="1:17" ht="11.25" customHeight="1">
      <c r="A535" s="427" t="s">
        <v>740</v>
      </c>
      <c r="B535" s="52"/>
      <c r="C535" s="52"/>
      <c r="D535" s="52"/>
      <c r="E535" s="52"/>
      <c r="F535" s="52"/>
      <c r="G535" s="52"/>
      <c r="H535" s="52"/>
      <c r="I535" s="52"/>
      <c r="L535" s="428">
        <v>31</v>
      </c>
      <c r="M535" s="428">
        <v>26</v>
      </c>
      <c r="N535" s="428">
        <v>78</v>
      </c>
      <c r="O535" s="428">
        <v>46</v>
      </c>
      <c r="P535" s="429">
        <v>7</v>
      </c>
      <c r="Q535" s="429">
        <f t="shared" si="27"/>
        <v>188</v>
      </c>
    </row>
    <row r="536" spans="1:17" ht="11.25" customHeight="1">
      <c r="A536" s="427" t="s">
        <v>741</v>
      </c>
      <c r="B536" s="52"/>
      <c r="C536" s="52"/>
      <c r="D536" s="52"/>
      <c r="E536" s="52"/>
      <c r="F536" s="52"/>
      <c r="G536" s="52"/>
      <c r="H536" s="52"/>
      <c r="I536" s="52"/>
      <c r="L536" s="428">
        <v>71</v>
      </c>
      <c r="M536" s="428">
        <v>47</v>
      </c>
      <c r="N536" s="428">
        <v>26</v>
      </c>
      <c r="O536" s="428">
        <v>11</v>
      </c>
      <c r="P536" s="429">
        <v>2</v>
      </c>
      <c r="Q536" s="429">
        <f t="shared" si="27"/>
        <v>157</v>
      </c>
    </row>
    <row r="537" spans="1:17" ht="11.25" customHeight="1">
      <c r="A537" s="427" t="s">
        <v>742</v>
      </c>
      <c r="B537" s="52"/>
      <c r="C537" s="52"/>
      <c r="D537" s="52"/>
      <c r="E537" s="52"/>
      <c r="F537" s="52"/>
      <c r="G537" s="52"/>
      <c r="H537" s="52"/>
      <c r="I537" s="52"/>
      <c r="L537" s="428">
        <v>27</v>
      </c>
      <c r="M537" s="428">
        <v>15</v>
      </c>
      <c r="N537" s="428">
        <v>27</v>
      </c>
      <c r="O537" s="428">
        <v>47</v>
      </c>
      <c r="P537" s="429">
        <v>11</v>
      </c>
      <c r="Q537" s="429">
        <f t="shared" si="27"/>
        <v>127</v>
      </c>
    </row>
    <row r="538" spans="1:17" ht="11.25" customHeight="1">
      <c r="A538" s="427" t="s">
        <v>743</v>
      </c>
      <c r="B538" s="52"/>
      <c r="C538" s="52"/>
      <c r="D538" s="52"/>
      <c r="E538" s="52"/>
      <c r="F538" s="52"/>
      <c r="G538" s="52"/>
      <c r="H538" s="52"/>
      <c r="I538" s="52"/>
      <c r="L538" s="428">
        <v>2</v>
      </c>
      <c r="M538" s="428">
        <v>0</v>
      </c>
      <c r="N538" s="428">
        <v>21</v>
      </c>
      <c r="O538" s="428">
        <v>64</v>
      </c>
      <c r="P538" s="429">
        <v>3</v>
      </c>
      <c r="Q538" s="445">
        <f t="shared" si="27"/>
        <v>90</v>
      </c>
    </row>
    <row r="539" spans="1:17" ht="11.25" customHeight="1">
      <c r="A539" s="427" t="s">
        <v>744</v>
      </c>
      <c r="B539" s="52"/>
      <c r="C539" s="52"/>
      <c r="D539" s="52"/>
      <c r="E539" s="52"/>
      <c r="F539" s="52"/>
      <c r="G539" s="52"/>
      <c r="H539" s="52"/>
      <c r="I539" s="52"/>
      <c r="L539" s="428">
        <v>76</v>
      </c>
      <c r="M539" s="428">
        <v>2</v>
      </c>
      <c r="N539" s="428">
        <v>1</v>
      </c>
      <c r="O539" s="428">
        <v>0</v>
      </c>
      <c r="P539" s="429">
        <v>3</v>
      </c>
      <c r="Q539" s="429">
        <f t="shared" si="27"/>
        <v>82</v>
      </c>
    </row>
    <row r="540" spans="1:17" ht="11.25" customHeight="1">
      <c r="A540" s="433" t="s">
        <v>745</v>
      </c>
      <c r="B540" s="434"/>
      <c r="C540" s="434"/>
      <c r="D540" s="434"/>
      <c r="E540" s="423"/>
      <c r="F540" s="423"/>
      <c r="G540" s="423"/>
      <c r="H540" s="423"/>
      <c r="I540" s="423"/>
      <c r="J540" s="423"/>
      <c r="K540" s="423"/>
      <c r="L540" s="438">
        <v>889</v>
      </c>
      <c r="M540" s="438">
        <v>934</v>
      </c>
      <c r="N540" s="438">
        <v>1340</v>
      </c>
      <c r="O540" s="438">
        <v>1428</v>
      </c>
      <c r="P540" s="440">
        <v>461</v>
      </c>
      <c r="Q540" s="440">
        <f t="shared" si="27"/>
        <v>5052</v>
      </c>
    </row>
    <row r="541" spans="1:17" ht="11.25" customHeight="1">
      <c r="A541" s="441" t="s">
        <v>746</v>
      </c>
      <c r="B541" s="444"/>
      <c r="C541" s="444"/>
      <c r="D541" s="444"/>
      <c r="E541" s="444"/>
      <c r="F541" s="444"/>
      <c r="G541" s="444"/>
      <c r="H541" s="444"/>
      <c r="I541" s="444"/>
      <c r="J541" s="200"/>
      <c r="K541" s="200"/>
      <c r="L541" s="442">
        <v>482</v>
      </c>
      <c r="M541" s="442">
        <v>563</v>
      </c>
      <c r="N541" s="442">
        <v>642</v>
      </c>
      <c r="O541" s="442">
        <v>735</v>
      </c>
      <c r="P541" s="443">
        <v>172</v>
      </c>
      <c r="Q541" s="443">
        <f t="shared" si="27"/>
        <v>2594</v>
      </c>
    </row>
    <row r="542" spans="1:17" ht="11.25" customHeight="1">
      <c r="A542" s="427" t="s">
        <v>747</v>
      </c>
      <c r="B542" s="52"/>
      <c r="C542" s="52"/>
      <c r="D542" s="52"/>
      <c r="E542" s="52"/>
      <c r="F542" s="52"/>
      <c r="G542" s="52"/>
      <c r="H542" s="52"/>
      <c r="I542" s="52"/>
      <c r="L542" s="428">
        <v>173</v>
      </c>
      <c r="M542" s="428">
        <v>220</v>
      </c>
      <c r="N542" s="428">
        <v>201</v>
      </c>
      <c r="O542" s="428">
        <v>289</v>
      </c>
      <c r="P542" s="429">
        <v>66</v>
      </c>
      <c r="Q542" s="429">
        <f t="shared" si="27"/>
        <v>949</v>
      </c>
    </row>
    <row r="543" spans="1:17" ht="11.25" customHeight="1">
      <c r="A543" s="427" t="s">
        <v>748</v>
      </c>
      <c r="B543" s="52"/>
      <c r="C543" s="52"/>
      <c r="D543" s="52"/>
      <c r="E543" s="52"/>
      <c r="F543" s="52"/>
      <c r="G543" s="52"/>
      <c r="H543" s="52"/>
      <c r="I543" s="52"/>
      <c r="L543" s="428">
        <v>96</v>
      </c>
      <c r="M543" s="428">
        <v>106</v>
      </c>
      <c r="N543" s="428">
        <v>113</v>
      </c>
      <c r="O543" s="428">
        <v>104</v>
      </c>
      <c r="P543" s="429">
        <v>32</v>
      </c>
      <c r="Q543" s="429">
        <f t="shared" si="27"/>
        <v>451</v>
      </c>
    </row>
    <row r="544" spans="1:17" ht="11.25" customHeight="1">
      <c r="A544" s="427" t="s">
        <v>749</v>
      </c>
      <c r="B544" s="52"/>
      <c r="C544" s="52"/>
      <c r="D544" s="52"/>
      <c r="E544" s="52"/>
      <c r="F544" s="52"/>
      <c r="G544" s="52"/>
      <c r="H544" s="52"/>
      <c r="I544" s="52"/>
      <c r="L544" s="428">
        <v>77</v>
      </c>
      <c r="M544" s="428">
        <v>53</v>
      </c>
      <c r="N544" s="428">
        <v>68</v>
      </c>
      <c r="O544" s="428">
        <v>82</v>
      </c>
      <c r="P544" s="429">
        <v>18</v>
      </c>
      <c r="Q544" s="429">
        <f t="shared" si="27"/>
        <v>298</v>
      </c>
    </row>
    <row r="545" spans="1:17" ht="11.25" customHeight="1">
      <c r="A545" s="427" t="s">
        <v>750</v>
      </c>
      <c r="B545" s="52"/>
      <c r="C545" s="52"/>
      <c r="D545" s="52"/>
      <c r="E545" s="52"/>
      <c r="F545" s="52"/>
      <c r="G545" s="52"/>
      <c r="H545" s="52"/>
      <c r="I545" s="52"/>
      <c r="L545" s="428">
        <v>30</v>
      </c>
      <c r="M545" s="428">
        <v>43</v>
      </c>
      <c r="N545" s="428">
        <v>76</v>
      </c>
      <c r="O545" s="428">
        <v>91</v>
      </c>
      <c r="P545" s="429">
        <v>12</v>
      </c>
      <c r="Q545" s="445">
        <f t="shared" si="27"/>
        <v>252</v>
      </c>
    </row>
    <row r="546" spans="1:17" ht="11.25" customHeight="1">
      <c r="A546" s="427" t="s">
        <v>751</v>
      </c>
      <c r="B546" s="52"/>
      <c r="C546" s="52"/>
      <c r="D546" s="52"/>
      <c r="E546" s="52"/>
      <c r="F546" s="52"/>
      <c r="G546" s="52"/>
      <c r="H546" s="52"/>
      <c r="I546" s="52"/>
      <c r="L546" s="428">
        <v>85</v>
      </c>
      <c r="M546" s="428">
        <v>43</v>
      </c>
      <c r="N546" s="428">
        <v>70</v>
      </c>
      <c r="O546" s="428">
        <v>34</v>
      </c>
      <c r="P546" s="429">
        <v>27</v>
      </c>
      <c r="Q546" s="429">
        <f t="shared" si="27"/>
        <v>259</v>
      </c>
    </row>
    <row r="547" spans="1:17" ht="11.25" customHeight="1">
      <c r="A547" s="441" t="s">
        <v>752</v>
      </c>
      <c r="B547" s="444"/>
      <c r="C547" s="444"/>
      <c r="D547" s="444"/>
      <c r="E547" s="444"/>
      <c r="F547" s="444"/>
      <c r="G547" s="444"/>
      <c r="H547" s="444"/>
      <c r="I547" s="444"/>
      <c r="J547" s="200"/>
      <c r="K547" s="200"/>
      <c r="L547" s="442">
        <v>37</v>
      </c>
      <c r="M547" s="442">
        <v>25</v>
      </c>
      <c r="N547" s="442">
        <v>189</v>
      </c>
      <c r="O547" s="442">
        <v>223</v>
      </c>
      <c r="P547" s="443">
        <v>130</v>
      </c>
      <c r="Q547" s="443">
        <f>SUM(Q548:Q552)</f>
        <v>538</v>
      </c>
    </row>
    <row r="548" spans="1:17" ht="11.25" customHeight="1">
      <c r="A548" s="427" t="s">
        <v>753</v>
      </c>
      <c r="B548" s="52"/>
      <c r="C548" s="52"/>
      <c r="D548" s="52"/>
      <c r="E548" s="52"/>
      <c r="F548" s="52"/>
      <c r="G548" s="52"/>
      <c r="H548" s="52"/>
      <c r="I548" s="52"/>
      <c r="L548" s="428">
        <v>0</v>
      </c>
      <c r="M548" s="428">
        <v>1</v>
      </c>
      <c r="N548" s="428">
        <v>44</v>
      </c>
      <c r="O548" s="428">
        <v>117</v>
      </c>
      <c r="P548" s="429">
        <v>78</v>
      </c>
      <c r="Q548" s="429">
        <f>SUM(L548:P548)</f>
        <v>240</v>
      </c>
    </row>
    <row r="549" spans="1:17" ht="11.25" customHeight="1">
      <c r="A549" s="427" t="s">
        <v>754</v>
      </c>
      <c r="B549" s="52"/>
      <c r="C549" s="52"/>
      <c r="D549" s="52"/>
      <c r="E549" s="52"/>
      <c r="F549" s="52"/>
      <c r="G549" s="52"/>
      <c r="H549" s="52"/>
      <c r="I549" s="52"/>
      <c r="L549" s="428">
        <v>20</v>
      </c>
      <c r="M549" s="428">
        <v>16</v>
      </c>
      <c r="N549" s="428">
        <v>30</v>
      </c>
      <c r="O549" s="428">
        <v>24</v>
      </c>
      <c r="P549" s="429">
        <v>7</v>
      </c>
      <c r="Q549" s="429">
        <f>SUM(L549:P549)</f>
        <v>97</v>
      </c>
    </row>
    <row r="550" spans="1:17" ht="11.25" customHeight="1">
      <c r="A550" s="427" t="s">
        <v>755</v>
      </c>
      <c r="B550" s="52"/>
      <c r="C550" s="52"/>
      <c r="D550" s="52"/>
      <c r="E550" s="52"/>
      <c r="F550" s="52"/>
      <c r="G550" s="52"/>
      <c r="H550" s="52"/>
      <c r="I550" s="52"/>
      <c r="L550" s="428">
        <v>1</v>
      </c>
      <c r="M550" s="428">
        <v>1</v>
      </c>
      <c r="N550" s="428">
        <v>21</v>
      </c>
      <c r="O550" s="428">
        <v>52</v>
      </c>
      <c r="P550" s="429">
        <v>18</v>
      </c>
      <c r="Q550" s="429">
        <f>SUM(L550:P550)</f>
        <v>93</v>
      </c>
    </row>
    <row r="551" spans="1:17" ht="11.25" customHeight="1">
      <c r="A551" s="427" t="s">
        <v>756</v>
      </c>
      <c r="B551" s="52"/>
      <c r="C551" s="52"/>
      <c r="D551" s="52"/>
      <c r="E551" s="52"/>
      <c r="F551" s="52"/>
      <c r="G551" s="52"/>
      <c r="H551" s="52"/>
      <c r="I551" s="52"/>
      <c r="L551" s="428">
        <v>1</v>
      </c>
      <c r="M551" s="428">
        <v>0</v>
      </c>
      <c r="N551" s="428">
        <v>83</v>
      </c>
      <c r="O551" s="428">
        <v>4</v>
      </c>
      <c r="P551" s="429">
        <v>0</v>
      </c>
      <c r="Q551" s="445">
        <f>SUM(L551:P551)</f>
        <v>88</v>
      </c>
    </row>
    <row r="552" spans="1:17" ht="11.25" customHeight="1">
      <c r="A552" s="427" t="s">
        <v>757</v>
      </c>
      <c r="B552" s="52"/>
      <c r="C552" s="52"/>
      <c r="D552" s="52"/>
      <c r="E552" s="52"/>
      <c r="F552" s="52"/>
      <c r="G552" s="52"/>
      <c r="H552" s="52"/>
      <c r="I552" s="52"/>
      <c r="L552" s="428">
        <v>0</v>
      </c>
      <c r="M552" s="428">
        <v>0</v>
      </c>
      <c r="N552" s="428">
        <v>1</v>
      </c>
      <c r="O552" s="428">
        <v>2</v>
      </c>
      <c r="P552" s="429">
        <v>17</v>
      </c>
      <c r="Q552" s="429">
        <f>SUM(L552:P552)</f>
        <v>20</v>
      </c>
    </row>
    <row r="553" spans="1:17" ht="11.25" customHeight="1">
      <c r="A553" s="468" t="s">
        <v>758</v>
      </c>
      <c r="B553" s="469"/>
      <c r="C553" s="469"/>
      <c r="D553" s="469"/>
      <c r="E553" s="469"/>
      <c r="F553" s="469"/>
      <c r="G553" s="469"/>
      <c r="H553" s="469"/>
      <c r="I553" s="469"/>
      <c r="J553" s="195"/>
      <c r="K553" s="195"/>
      <c r="L553" s="470">
        <v>124</v>
      </c>
      <c r="M553" s="470">
        <v>127</v>
      </c>
      <c r="N553" s="470">
        <v>143</v>
      </c>
      <c r="O553" s="470">
        <v>114</v>
      </c>
      <c r="P553" s="471">
        <v>39</v>
      </c>
      <c r="Q553" s="471">
        <f>SUM(Q554:Q558)</f>
        <v>380</v>
      </c>
    </row>
    <row r="554" spans="1:17" ht="11.25" customHeight="1">
      <c r="A554" s="424" t="s">
        <v>759</v>
      </c>
      <c r="B554" s="195"/>
      <c r="C554" s="195"/>
      <c r="D554" s="195"/>
      <c r="E554" s="195"/>
      <c r="F554" s="195"/>
      <c r="G554" s="195"/>
      <c r="H554" s="195"/>
      <c r="I554" s="195"/>
      <c r="J554" s="195"/>
      <c r="K554" s="195"/>
      <c r="L554" s="425">
        <v>38</v>
      </c>
      <c r="M554" s="425">
        <v>36</v>
      </c>
      <c r="N554" s="425">
        <v>48</v>
      </c>
      <c r="O554" s="425">
        <v>47</v>
      </c>
      <c r="P554" s="426">
        <v>18</v>
      </c>
      <c r="Q554" s="426">
        <f>SUM(L554:P554)</f>
        <v>187</v>
      </c>
    </row>
    <row r="555" spans="1:17" ht="11.25" customHeight="1">
      <c r="A555" s="427" t="s">
        <v>760</v>
      </c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428">
        <v>25</v>
      </c>
      <c r="M555" s="428">
        <v>11</v>
      </c>
      <c r="N555" s="428">
        <v>14</v>
      </c>
      <c r="O555" s="428">
        <v>10</v>
      </c>
      <c r="P555" s="429">
        <v>2</v>
      </c>
      <c r="Q555" s="429">
        <f>SUM(L555:P555)</f>
        <v>62</v>
      </c>
    </row>
    <row r="556" spans="1:17" ht="11.25" customHeight="1">
      <c r="A556" s="427" t="s">
        <v>761</v>
      </c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428">
        <v>11</v>
      </c>
      <c r="M556" s="428">
        <v>14</v>
      </c>
      <c r="N556" s="428">
        <v>12</v>
      </c>
      <c r="O556" s="428">
        <v>14</v>
      </c>
      <c r="P556" s="429">
        <v>3</v>
      </c>
      <c r="Q556" s="429">
        <f>SUM(L556:P556)</f>
        <v>54</v>
      </c>
    </row>
    <row r="557" spans="1:17" ht="11.25" customHeight="1">
      <c r="A557" s="427" t="s">
        <v>762</v>
      </c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428">
        <v>14</v>
      </c>
      <c r="M557" s="428">
        <v>18</v>
      </c>
      <c r="N557" s="428">
        <v>7</v>
      </c>
      <c r="O557" s="428">
        <v>9</v>
      </c>
      <c r="P557" s="429">
        <v>2</v>
      </c>
      <c r="Q557" s="445">
        <f>SUM(L557:P557)</f>
        <v>50</v>
      </c>
    </row>
    <row r="558" spans="1:17" ht="11.25" customHeight="1">
      <c r="A558" s="430" t="s">
        <v>763</v>
      </c>
      <c r="B558" s="197"/>
      <c r="C558" s="197"/>
      <c r="D558" s="197"/>
      <c r="E558" s="197"/>
      <c r="F558" s="197"/>
      <c r="G558" s="197"/>
      <c r="H558" s="197"/>
      <c r="I558" s="197"/>
      <c r="J558" s="197"/>
      <c r="K558" s="197"/>
      <c r="L558" s="431">
        <v>8</v>
      </c>
      <c r="M558" s="431">
        <v>6</v>
      </c>
      <c r="N558" s="431">
        <v>9</v>
      </c>
      <c r="O558" s="431">
        <v>4</v>
      </c>
      <c r="P558" s="432">
        <v>0</v>
      </c>
      <c r="Q558" s="432">
        <f>SUM(L558:P558)</f>
        <v>27</v>
      </c>
    </row>
    <row r="559" spans="1:17" ht="11.25" customHeight="1">
      <c r="A559" s="450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428"/>
      <c r="M559" s="428"/>
      <c r="N559" s="428"/>
      <c r="O559" s="428"/>
      <c r="P559" s="428"/>
      <c r="Q559" s="428"/>
    </row>
    <row r="560" spans="1:17" ht="11.25" customHeight="1">
      <c r="A560" s="450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428"/>
      <c r="M560" s="428"/>
      <c r="N560" s="428"/>
      <c r="O560" s="428"/>
      <c r="P560" s="428"/>
      <c r="Q560" s="428"/>
    </row>
    <row r="561" spans="1:17" ht="11.25" customHeight="1">
      <c r="A561" s="433" t="s">
        <v>764</v>
      </c>
      <c r="B561" s="434"/>
      <c r="C561" s="434"/>
      <c r="D561" s="434"/>
      <c r="E561" s="423"/>
      <c r="F561" s="423"/>
      <c r="G561" s="423"/>
      <c r="H561" s="423"/>
      <c r="I561" s="423"/>
      <c r="J561" s="423"/>
      <c r="K561" s="423"/>
      <c r="L561" s="438">
        <v>441</v>
      </c>
      <c r="M561" s="438">
        <v>327</v>
      </c>
      <c r="N561" s="438">
        <v>380</v>
      </c>
      <c r="O561" s="438">
        <v>432</v>
      </c>
      <c r="P561" s="440">
        <v>150</v>
      </c>
      <c r="Q561" s="440">
        <f t="shared" ref="Q561:Q567" si="28">SUM(L561:P561)</f>
        <v>1730</v>
      </c>
    </row>
    <row r="562" spans="1:17" ht="11.25" customHeight="1">
      <c r="A562" s="441" t="s">
        <v>595</v>
      </c>
      <c r="B562" s="200"/>
      <c r="C562" s="200"/>
      <c r="D562" s="200"/>
      <c r="E562" s="200"/>
      <c r="F562" s="200"/>
      <c r="G562" s="200"/>
      <c r="H562" s="200"/>
      <c r="I562" s="200"/>
      <c r="J562" s="200"/>
      <c r="K562" s="200"/>
      <c r="L562" s="442">
        <v>217</v>
      </c>
      <c r="M562" s="442">
        <v>157</v>
      </c>
      <c r="N562" s="442">
        <v>188</v>
      </c>
      <c r="O562" s="442">
        <v>192</v>
      </c>
      <c r="P562" s="442">
        <v>67</v>
      </c>
      <c r="Q562" s="443">
        <f t="shared" si="28"/>
        <v>821</v>
      </c>
    </row>
    <row r="563" spans="1:17" ht="11.25" customHeight="1">
      <c r="A563" s="427" t="s">
        <v>765</v>
      </c>
      <c r="B563" s="52"/>
      <c r="C563" s="52"/>
      <c r="D563" s="52"/>
      <c r="E563" s="52"/>
      <c r="F563" s="52"/>
      <c r="G563" s="52"/>
      <c r="H563" s="52"/>
      <c r="I563" s="52"/>
      <c r="L563" s="428">
        <v>84</v>
      </c>
      <c r="M563" s="428">
        <v>74</v>
      </c>
      <c r="N563" s="428">
        <v>70</v>
      </c>
      <c r="O563" s="428">
        <v>73</v>
      </c>
      <c r="P563" s="429">
        <v>30</v>
      </c>
      <c r="Q563" s="429">
        <f t="shared" si="28"/>
        <v>331</v>
      </c>
    </row>
    <row r="564" spans="1:17" ht="11.25" customHeight="1">
      <c r="A564" s="427" t="s">
        <v>766</v>
      </c>
      <c r="B564" s="52"/>
      <c r="C564" s="52"/>
      <c r="D564" s="52"/>
      <c r="E564" s="52"/>
      <c r="F564" s="52"/>
      <c r="G564" s="52"/>
      <c r="H564" s="52"/>
      <c r="I564" s="52"/>
      <c r="L564" s="428">
        <v>46</v>
      </c>
      <c r="M564" s="428">
        <v>30</v>
      </c>
      <c r="N564" s="428">
        <v>39</v>
      </c>
      <c r="O564" s="428">
        <v>29</v>
      </c>
      <c r="P564" s="429">
        <v>11</v>
      </c>
      <c r="Q564" s="429">
        <f t="shared" si="28"/>
        <v>155</v>
      </c>
    </row>
    <row r="565" spans="1:17" ht="11.25" customHeight="1">
      <c r="A565" s="427" t="s">
        <v>767</v>
      </c>
      <c r="B565" s="52"/>
      <c r="C565" s="52"/>
      <c r="D565" s="52"/>
      <c r="E565" s="52"/>
      <c r="F565" s="52"/>
      <c r="G565" s="52"/>
      <c r="H565" s="52"/>
      <c r="I565" s="52"/>
      <c r="L565" s="428">
        <v>18</v>
      </c>
      <c r="M565" s="428">
        <v>11</v>
      </c>
      <c r="N565" s="428">
        <v>7</v>
      </c>
      <c r="O565" s="428">
        <v>13</v>
      </c>
      <c r="P565" s="429">
        <v>2</v>
      </c>
      <c r="Q565" s="429">
        <f t="shared" si="28"/>
        <v>51</v>
      </c>
    </row>
    <row r="566" spans="1:17" ht="11.25" customHeight="1">
      <c r="A566" s="427" t="s">
        <v>768</v>
      </c>
      <c r="B566" s="52"/>
      <c r="C566" s="52"/>
      <c r="D566" s="52"/>
      <c r="E566" s="52"/>
      <c r="F566" s="52"/>
      <c r="G566" s="52"/>
      <c r="H566" s="52"/>
      <c r="I566" s="52"/>
      <c r="L566" s="428">
        <v>17</v>
      </c>
      <c r="M566" s="428">
        <v>8</v>
      </c>
      <c r="N566" s="428">
        <v>5</v>
      </c>
      <c r="O566" s="428">
        <v>10</v>
      </c>
      <c r="P566" s="429">
        <v>8</v>
      </c>
      <c r="Q566" s="429">
        <f t="shared" si="28"/>
        <v>48</v>
      </c>
    </row>
    <row r="567" spans="1:17" ht="11.25" customHeight="1">
      <c r="A567" s="427" t="s">
        <v>769</v>
      </c>
      <c r="B567" s="52"/>
      <c r="C567" s="52"/>
      <c r="D567" s="52"/>
      <c r="E567" s="52"/>
      <c r="F567" s="52"/>
      <c r="G567" s="52"/>
      <c r="H567" s="52"/>
      <c r="I567" s="52"/>
      <c r="L567" s="428">
        <v>7</v>
      </c>
      <c r="M567" s="428">
        <v>10</v>
      </c>
      <c r="N567" s="428">
        <v>11</v>
      </c>
      <c r="O567" s="428">
        <v>8</v>
      </c>
      <c r="P567" s="429">
        <v>3</v>
      </c>
      <c r="Q567" s="429">
        <f t="shared" si="28"/>
        <v>39</v>
      </c>
    </row>
    <row r="568" spans="1:17" ht="11.25" customHeight="1">
      <c r="A568" s="441" t="s">
        <v>602</v>
      </c>
      <c r="B568" s="444"/>
      <c r="C568" s="444"/>
      <c r="D568" s="444"/>
      <c r="E568" s="444"/>
      <c r="F568" s="444"/>
      <c r="G568" s="444"/>
      <c r="H568" s="444"/>
      <c r="I568" s="444"/>
      <c r="J568" s="200"/>
      <c r="K568" s="200"/>
      <c r="L568" s="442">
        <v>162</v>
      </c>
      <c r="M568" s="442">
        <v>112</v>
      </c>
      <c r="N568" s="442">
        <v>121</v>
      </c>
      <c r="O568" s="442">
        <v>149</v>
      </c>
      <c r="P568" s="443">
        <v>53</v>
      </c>
      <c r="Q568" s="443">
        <f t="shared" ref="Q568:Q585" si="29">SUM(L568:P568)</f>
        <v>597</v>
      </c>
    </row>
    <row r="569" spans="1:17" ht="11.25" customHeight="1">
      <c r="A569" s="427" t="s">
        <v>770</v>
      </c>
      <c r="B569" s="52"/>
      <c r="C569" s="52"/>
      <c r="D569" s="52"/>
      <c r="E569" s="52"/>
      <c r="F569" s="52"/>
      <c r="G569" s="52"/>
      <c r="H569" s="52"/>
      <c r="I569" s="52"/>
      <c r="L569" s="428">
        <v>57</v>
      </c>
      <c r="M569" s="428">
        <v>46</v>
      </c>
      <c r="N569" s="428">
        <v>50</v>
      </c>
      <c r="O569" s="428">
        <v>48</v>
      </c>
      <c r="P569" s="429">
        <v>14</v>
      </c>
      <c r="Q569" s="429">
        <f t="shared" si="29"/>
        <v>215</v>
      </c>
    </row>
    <row r="570" spans="1:17" ht="11.25" customHeight="1">
      <c r="A570" s="723" t="s">
        <v>1076</v>
      </c>
      <c r="B570" s="52"/>
      <c r="C570" s="52"/>
      <c r="D570" s="52"/>
      <c r="E570" s="52"/>
      <c r="F570" s="52"/>
      <c r="G570" s="52"/>
      <c r="H570" s="52"/>
      <c r="I570" s="52"/>
      <c r="L570" s="428">
        <v>35</v>
      </c>
      <c r="M570" s="428">
        <v>30</v>
      </c>
      <c r="N570" s="428">
        <v>39</v>
      </c>
      <c r="O570" s="428">
        <v>40</v>
      </c>
      <c r="P570" s="429">
        <v>11</v>
      </c>
      <c r="Q570" s="429">
        <f t="shared" si="29"/>
        <v>155</v>
      </c>
    </row>
    <row r="571" spans="1:17" ht="11.25" customHeight="1">
      <c r="A571" s="427" t="s">
        <v>771</v>
      </c>
      <c r="B571" s="52"/>
      <c r="C571" s="52"/>
      <c r="D571" s="52"/>
      <c r="E571" s="52"/>
      <c r="F571" s="52"/>
      <c r="G571" s="52"/>
      <c r="H571" s="52"/>
      <c r="I571" s="52"/>
      <c r="L571" s="428">
        <v>41</v>
      </c>
      <c r="M571" s="428">
        <v>11</v>
      </c>
      <c r="N571" s="428">
        <v>14</v>
      </c>
      <c r="O571" s="428">
        <v>15</v>
      </c>
      <c r="P571" s="429">
        <v>12</v>
      </c>
      <c r="Q571" s="429">
        <f t="shared" si="29"/>
        <v>93</v>
      </c>
    </row>
    <row r="572" spans="1:17" ht="11.25" customHeight="1">
      <c r="A572" s="427" t="s">
        <v>772</v>
      </c>
      <c r="B572" s="52"/>
      <c r="C572" s="52"/>
      <c r="D572" s="52"/>
      <c r="E572" s="52"/>
      <c r="F572" s="52"/>
      <c r="G572" s="52"/>
      <c r="H572" s="52"/>
      <c r="I572" s="52"/>
      <c r="L572" s="428">
        <v>10</v>
      </c>
      <c r="M572" s="428">
        <v>7</v>
      </c>
      <c r="N572" s="428">
        <v>7</v>
      </c>
      <c r="O572" s="428">
        <v>23</v>
      </c>
      <c r="P572" s="429">
        <v>13</v>
      </c>
      <c r="Q572" s="429">
        <f t="shared" si="29"/>
        <v>60</v>
      </c>
    </row>
    <row r="573" spans="1:17" ht="11.25" customHeight="1">
      <c r="A573" s="427" t="s">
        <v>773</v>
      </c>
      <c r="B573" s="52"/>
      <c r="C573" s="52"/>
      <c r="D573" s="52"/>
      <c r="E573" s="52"/>
      <c r="F573" s="52"/>
      <c r="G573" s="52"/>
      <c r="H573" s="52"/>
      <c r="I573" s="52"/>
      <c r="L573" s="428">
        <v>16</v>
      </c>
      <c r="M573" s="428">
        <v>6</v>
      </c>
      <c r="N573" s="428">
        <v>4</v>
      </c>
      <c r="O573" s="428">
        <v>16</v>
      </c>
      <c r="P573" s="429">
        <v>2</v>
      </c>
      <c r="Q573" s="429">
        <f t="shared" si="29"/>
        <v>44</v>
      </c>
    </row>
    <row r="574" spans="1:17" ht="11.25" customHeight="1">
      <c r="A574" s="441" t="s">
        <v>774</v>
      </c>
      <c r="B574" s="444"/>
      <c r="C574" s="444"/>
      <c r="D574" s="444"/>
      <c r="E574" s="444"/>
      <c r="F574" s="444"/>
      <c r="G574" s="444"/>
      <c r="H574" s="444"/>
      <c r="I574" s="444"/>
      <c r="J574" s="200"/>
      <c r="K574" s="200"/>
      <c r="L574" s="442">
        <v>56</v>
      </c>
      <c r="M574" s="442">
        <v>29</v>
      </c>
      <c r="N574" s="442">
        <v>34</v>
      </c>
      <c r="O574" s="442">
        <v>47</v>
      </c>
      <c r="P574" s="443">
        <v>19</v>
      </c>
      <c r="Q574" s="443">
        <f t="shared" si="29"/>
        <v>185</v>
      </c>
    </row>
    <row r="575" spans="1:17" ht="11.25" customHeight="1">
      <c r="A575" s="427" t="s">
        <v>775</v>
      </c>
      <c r="B575" s="52"/>
      <c r="C575" s="52"/>
      <c r="D575" s="52"/>
      <c r="E575" s="52"/>
      <c r="F575" s="52"/>
      <c r="G575" s="52"/>
      <c r="H575" s="52"/>
      <c r="I575" s="52"/>
      <c r="L575" s="428">
        <v>18</v>
      </c>
      <c r="M575" s="428">
        <v>5</v>
      </c>
      <c r="N575" s="428">
        <v>7</v>
      </c>
      <c r="O575" s="428">
        <v>11</v>
      </c>
      <c r="P575" s="429">
        <v>3</v>
      </c>
      <c r="Q575" s="429">
        <f t="shared" si="29"/>
        <v>44</v>
      </c>
    </row>
    <row r="576" spans="1:17" ht="11.25" customHeight="1">
      <c r="A576" s="427" t="s">
        <v>776</v>
      </c>
      <c r="B576" s="52"/>
      <c r="C576" s="52"/>
      <c r="D576" s="52"/>
      <c r="E576" s="52"/>
      <c r="F576" s="52"/>
      <c r="G576" s="52"/>
      <c r="H576" s="52"/>
      <c r="I576" s="52"/>
      <c r="L576" s="428">
        <v>7</v>
      </c>
      <c r="M576" s="428">
        <v>6</v>
      </c>
      <c r="N576" s="428">
        <v>6</v>
      </c>
      <c r="O576" s="428">
        <v>7</v>
      </c>
      <c r="P576" s="429">
        <v>0</v>
      </c>
      <c r="Q576" s="429">
        <f t="shared" si="29"/>
        <v>26</v>
      </c>
    </row>
    <row r="577" spans="1:17" ht="11.25" customHeight="1">
      <c r="A577" s="427" t="s">
        <v>777</v>
      </c>
      <c r="B577" s="52"/>
      <c r="C577" s="52"/>
      <c r="D577" s="52"/>
      <c r="E577" s="52"/>
      <c r="F577" s="52"/>
      <c r="G577" s="52"/>
      <c r="H577" s="52"/>
      <c r="I577" s="52"/>
      <c r="L577" s="428">
        <v>4</v>
      </c>
      <c r="M577" s="428">
        <v>1</v>
      </c>
      <c r="N577" s="428">
        <v>5</v>
      </c>
      <c r="O577" s="428">
        <v>10</v>
      </c>
      <c r="P577" s="429">
        <v>3</v>
      </c>
      <c r="Q577" s="429">
        <f t="shared" si="29"/>
        <v>23</v>
      </c>
    </row>
    <row r="578" spans="1:17" ht="11.25" customHeight="1">
      <c r="A578" s="427" t="s">
        <v>778</v>
      </c>
      <c r="B578" s="52"/>
      <c r="C578" s="52"/>
      <c r="D578" s="52"/>
      <c r="E578" s="52"/>
      <c r="F578" s="52"/>
      <c r="G578" s="52"/>
      <c r="H578" s="52"/>
      <c r="I578" s="52"/>
      <c r="L578" s="428">
        <v>4</v>
      </c>
      <c r="M578" s="428">
        <v>5</v>
      </c>
      <c r="N578" s="428">
        <v>4</v>
      </c>
      <c r="O578" s="428">
        <v>2</v>
      </c>
      <c r="P578" s="429">
        <v>4</v>
      </c>
      <c r="Q578" s="445">
        <f t="shared" si="29"/>
        <v>19</v>
      </c>
    </row>
    <row r="579" spans="1:17" ht="11.25" customHeight="1">
      <c r="A579" s="427" t="s">
        <v>779</v>
      </c>
      <c r="B579" s="52"/>
      <c r="C579" s="52"/>
      <c r="D579" s="52"/>
      <c r="E579" s="52"/>
      <c r="F579" s="52"/>
      <c r="G579" s="52"/>
      <c r="H579" s="52"/>
      <c r="I579" s="52"/>
      <c r="L579" s="428">
        <v>8</v>
      </c>
      <c r="M579" s="428">
        <v>2</v>
      </c>
      <c r="N579" s="428">
        <v>3</v>
      </c>
      <c r="O579" s="428">
        <v>3</v>
      </c>
      <c r="P579" s="429">
        <v>2</v>
      </c>
      <c r="Q579" s="429">
        <f t="shared" si="29"/>
        <v>18</v>
      </c>
    </row>
    <row r="580" spans="1:17" ht="11.25" customHeight="1">
      <c r="A580" s="433" t="s">
        <v>780</v>
      </c>
      <c r="B580" s="434"/>
      <c r="C580" s="434"/>
      <c r="D580" s="434"/>
      <c r="E580" s="423"/>
      <c r="F580" s="423"/>
      <c r="G580" s="423"/>
      <c r="H580" s="423"/>
      <c r="I580" s="423"/>
      <c r="J580" s="423"/>
      <c r="K580" s="423"/>
      <c r="L580" s="438">
        <v>291</v>
      </c>
      <c r="M580" s="438">
        <v>290</v>
      </c>
      <c r="N580" s="438">
        <v>278</v>
      </c>
      <c r="O580" s="438">
        <v>351</v>
      </c>
      <c r="P580" s="440">
        <v>156</v>
      </c>
      <c r="Q580" s="440">
        <f t="shared" si="29"/>
        <v>1366</v>
      </c>
    </row>
    <row r="581" spans="1:17" ht="11.25" customHeight="1">
      <c r="A581" s="441" t="s">
        <v>604</v>
      </c>
      <c r="B581" s="444"/>
      <c r="C581" s="444"/>
      <c r="D581" s="444"/>
      <c r="E581" s="444"/>
      <c r="F581" s="444"/>
      <c r="G581" s="444"/>
      <c r="H581" s="444"/>
      <c r="I581" s="444"/>
      <c r="J581" s="200"/>
      <c r="K581" s="200"/>
      <c r="L581" s="442">
        <v>106</v>
      </c>
      <c r="M581" s="442">
        <v>104</v>
      </c>
      <c r="N581" s="442">
        <v>79</v>
      </c>
      <c r="O581" s="442">
        <v>100</v>
      </c>
      <c r="P581" s="443">
        <v>68</v>
      </c>
      <c r="Q581" s="443">
        <f t="shared" si="29"/>
        <v>457</v>
      </c>
    </row>
    <row r="582" spans="1:17" ht="11.25" customHeight="1">
      <c r="A582" s="427" t="s">
        <v>781</v>
      </c>
      <c r="B582" s="52"/>
      <c r="C582" s="52"/>
      <c r="D582" s="52"/>
      <c r="E582" s="52"/>
      <c r="F582" s="52"/>
      <c r="G582" s="52"/>
      <c r="H582" s="52"/>
      <c r="I582" s="52"/>
      <c r="L582" s="428">
        <v>96</v>
      </c>
      <c r="M582" s="428">
        <v>93</v>
      </c>
      <c r="N582" s="428">
        <v>59</v>
      </c>
      <c r="O582" s="428">
        <v>73</v>
      </c>
      <c r="P582" s="429">
        <v>55</v>
      </c>
      <c r="Q582" s="429">
        <f t="shared" si="29"/>
        <v>376</v>
      </c>
    </row>
    <row r="583" spans="1:17" ht="11.25" customHeight="1">
      <c r="A583" s="427" t="s">
        <v>782</v>
      </c>
      <c r="B583" s="52"/>
      <c r="C583" s="52"/>
      <c r="D583" s="52"/>
      <c r="E583" s="52"/>
      <c r="F583" s="52"/>
      <c r="G583" s="52"/>
      <c r="H583" s="52"/>
      <c r="I583" s="52"/>
      <c r="L583" s="428">
        <v>5</v>
      </c>
      <c r="M583" s="428">
        <v>7</v>
      </c>
      <c r="N583" s="428">
        <v>9</v>
      </c>
      <c r="O583" s="428">
        <v>8</v>
      </c>
      <c r="P583" s="429">
        <v>7</v>
      </c>
      <c r="Q583" s="429">
        <f t="shared" si="29"/>
        <v>36</v>
      </c>
    </row>
    <row r="584" spans="1:17" ht="11.25" customHeight="1">
      <c r="A584" s="427" t="s">
        <v>783</v>
      </c>
      <c r="B584" s="52"/>
      <c r="C584" s="52"/>
      <c r="D584" s="52"/>
      <c r="E584" s="52"/>
      <c r="F584" s="52"/>
      <c r="G584" s="52"/>
      <c r="H584" s="52"/>
      <c r="I584" s="52"/>
      <c r="L584" s="428">
        <v>3</v>
      </c>
      <c r="M584" s="428">
        <v>1</v>
      </c>
      <c r="N584" s="428">
        <v>4</v>
      </c>
      <c r="O584" s="428">
        <v>6</v>
      </c>
      <c r="P584" s="429">
        <v>2</v>
      </c>
      <c r="Q584" s="429">
        <f t="shared" si="29"/>
        <v>16</v>
      </c>
    </row>
    <row r="585" spans="1:17" ht="11.25" customHeight="1">
      <c r="A585" s="427" t="s">
        <v>784</v>
      </c>
      <c r="B585" s="52"/>
      <c r="C585" s="52"/>
      <c r="D585" s="52"/>
      <c r="E585" s="52"/>
      <c r="F585" s="52"/>
      <c r="G585" s="52"/>
      <c r="H585" s="52"/>
      <c r="I585" s="52"/>
      <c r="L585" s="428">
        <v>0</v>
      </c>
      <c r="M585" s="428">
        <v>1</v>
      </c>
      <c r="N585" s="428">
        <v>2</v>
      </c>
      <c r="O585" s="428">
        <v>3</v>
      </c>
      <c r="P585" s="429">
        <v>2</v>
      </c>
      <c r="Q585" s="445">
        <f t="shared" si="29"/>
        <v>8</v>
      </c>
    </row>
    <row r="586" spans="1:17" ht="11.25" customHeight="1">
      <c r="A586" s="441" t="s">
        <v>785</v>
      </c>
      <c r="B586" s="444"/>
      <c r="C586" s="444"/>
      <c r="D586" s="444"/>
      <c r="E586" s="444"/>
      <c r="F586" s="444"/>
      <c r="G586" s="444"/>
      <c r="H586" s="444"/>
      <c r="I586" s="444"/>
      <c r="J586" s="200"/>
      <c r="K586" s="200"/>
      <c r="L586" s="442">
        <v>70</v>
      </c>
      <c r="M586" s="442">
        <v>77</v>
      </c>
      <c r="N586" s="442">
        <v>101</v>
      </c>
      <c r="O586" s="442">
        <v>121</v>
      </c>
      <c r="P586" s="443">
        <v>41</v>
      </c>
      <c r="Q586" s="443">
        <f>SUM(Q587:Q591)</f>
        <v>189</v>
      </c>
    </row>
    <row r="587" spans="1:17" ht="11.25" customHeight="1">
      <c r="A587" s="427" t="s">
        <v>786</v>
      </c>
      <c r="B587" s="52"/>
      <c r="C587" s="52"/>
      <c r="D587" s="52"/>
      <c r="E587" s="52"/>
      <c r="F587" s="52"/>
      <c r="G587" s="52"/>
      <c r="H587" s="52"/>
      <c r="I587" s="52"/>
      <c r="L587" s="428">
        <v>22</v>
      </c>
      <c r="M587" s="428">
        <v>11</v>
      </c>
      <c r="N587" s="428">
        <v>13</v>
      </c>
      <c r="O587" s="428">
        <v>21</v>
      </c>
      <c r="P587" s="429">
        <v>7</v>
      </c>
      <c r="Q587" s="429">
        <f>SUM(L587:P587)</f>
        <v>74</v>
      </c>
    </row>
    <row r="588" spans="1:17" ht="11.25" customHeight="1">
      <c r="A588" s="427" t="s">
        <v>787</v>
      </c>
      <c r="B588" s="52"/>
      <c r="C588" s="52"/>
      <c r="D588" s="52"/>
      <c r="E588" s="52"/>
      <c r="F588" s="52"/>
      <c r="G588" s="52"/>
      <c r="H588" s="52"/>
      <c r="I588" s="52"/>
      <c r="L588" s="428">
        <v>1</v>
      </c>
      <c r="M588" s="428">
        <v>7</v>
      </c>
      <c r="N588" s="428">
        <v>17</v>
      </c>
      <c r="O588" s="428">
        <v>8</v>
      </c>
      <c r="P588" s="429">
        <v>5</v>
      </c>
      <c r="Q588" s="429">
        <f>SUM(L588:P588)</f>
        <v>38</v>
      </c>
    </row>
    <row r="589" spans="1:17" ht="11.25" customHeight="1">
      <c r="A589" s="427" t="s">
        <v>788</v>
      </c>
      <c r="B589" s="52"/>
      <c r="C589" s="52"/>
      <c r="D589" s="52"/>
      <c r="E589" s="52"/>
      <c r="F589" s="52"/>
      <c r="G589" s="52"/>
      <c r="H589" s="52"/>
      <c r="I589" s="52"/>
      <c r="L589" s="428">
        <v>10</v>
      </c>
      <c r="M589" s="428">
        <v>6</v>
      </c>
      <c r="N589" s="428">
        <v>5</v>
      </c>
      <c r="O589" s="428">
        <v>5</v>
      </c>
      <c r="P589" s="429">
        <v>4</v>
      </c>
      <c r="Q589" s="429">
        <f>SUM(L589:P589)</f>
        <v>30</v>
      </c>
    </row>
    <row r="590" spans="1:17" ht="11.25" customHeight="1">
      <c r="A590" s="427" t="s">
        <v>789</v>
      </c>
      <c r="B590" s="52"/>
      <c r="C590" s="52"/>
      <c r="D590" s="52"/>
      <c r="E590" s="52"/>
      <c r="F590" s="52"/>
      <c r="G590" s="52"/>
      <c r="H590" s="52"/>
      <c r="I590" s="52"/>
      <c r="L590" s="428">
        <v>1</v>
      </c>
      <c r="M590" s="428">
        <v>10</v>
      </c>
      <c r="N590" s="428">
        <v>9</v>
      </c>
      <c r="O590" s="428">
        <v>9</v>
      </c>
      <c r="P590" s="429">
        <v>1</v>
      </c>
      <c r="Q590" s="445">
        <f>SUM(L590:P590)</f>
        <v>30</v>
      </c>
    </row>
    <row r="591" spans="1:17" ht="11.25" customHeight="1">
      <c r="A591" s="427" t="s">
        <v>790</v>
      </c>
      <c r="B591" s="52"/>
      <c r="C591" s="52"/>
      <c r="D591" s="52"/>
      <c r="E591" s="52"/>
      <c r="F591" s="52"/>
      <c r="G591" s="52"/>
      <c r="H591" s="52"/>
      <c r="I591" s="52"/>
      <c r="L591" s="428">
        <v>4</v>
      </c>
      <c r="M591" s="428">
        <v>4</v>
      </c>
      <c r="N591" s="428">
        <v>5</v>
      </c>
      <c r="O591" s="428">
        <v>3</v>
      </c>
      <c r="P591" s="429">
        <v>1</v>
      </c>
      <c r="Q591" s="429">
        <f>SUM(L591:P591)</f>
        <v>17</v>
      </c>
    </row>
    <row r="592" spans="1:17" ht="11.25" customHeight="1">
      <c r="A592" s="441" t="s">
        <v>791</v>
      </c>
      <c r="B592" s="444"/>
      <c r="C592" s="444"/>
      <c r="D592" s="444"/>
      <c r="E592" s="444"/>
      <c r="F592" s="444"/>
      <c r="G592" s="444"/>
      <c r="H592" s="444"/>
      <c r="I592" s="444"/>
      <c r="J592" s="200"/>
      <c r="K592" s="200"/>
      <c r="L592" s="442">
        <v>93</v>
      </c>
      <c r="M592" s="442">
        <v>77</v>
      </c>
      <c r="N592" s="442">
        <v>63</v>
      </c>
      <c r="O592" s="442">
        <v>83</v>
      </c>
      <c r="P592" s="443">
        <v>23</v>
      </c>
      <c r="Q592" s="443">
        <f>SUM(Q593:Q597)</f>
        <v>316</v>
      </c>
    </row>
    <row r="593" spans="1:18" ht="11.25" customHeight="1">
      <c r="A593" s="424" t="s">
        <v>792</v>
      </c>
      <c r="B593" s="195"/>
      <c r="C593" s="195"/>
      <c r="D593" s="195"/>
      <c r="E593" s="195"/>
      <c r="F593" s="195"/>
      <c r="G593" s="195"/>
      <c r="H593" s="195"/>
      <c r="I593" s="195"/>
      <c r="J593" s="195"/>
      <c r="K593" s="195"/>
      <c r="L593" s="425">
        <v>55</v>
      </c>
      <c r="M593" s="425">
        <v>41</v>
      </c>
      <c r="N593" s="425">
        <v>31</v>
      </c>
      <c r="O593" s="425">
        <v>55</v>
      </c>
      <c r="P593" s="426">
        <v>14</v>
      </c>
      <c r="Q593" s="426">
        <f>SUM(L593:P593)</f>
        <v>196</v>
      </c>
    </row>
    <row r="594" spans="1:18" ht="11.25" customHeight="1">
      <c r="A594" s="427" t="s">
        <v>793</v>
      </c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428">
        <v>12</v>
      </c>
      <c r="M594" s="428">
        <v>19</v>
      </c>
      <c r="N594" s="428">
        <v>15</v>
      </c>
      <c r="O594" s="428">
        <v>13</v>
      </c>
      <c r="P594" s="429">
        <v>5</v>
      </c>
      <c r="Q594" s="429">
        <f>SUM(L594:P594)</f>
        <v>64</v>
      </c>
    </row>
    <row r="595" spans="1:18" ht="11.25" customHeight="1">
      <c r="A595" s="427" t="s">
        <v>794</v>
      </c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428">
        <v>10</v>
      </c>
      <c r="M595" s="428">
        <v>4</v>
      </c>
      <c r="N595" s="428">
        <v>12</v>
      </c>
      <c r="O595" s="428">
        <v>3</v>
      </c>
      <c r="P595" s="429">
        <v>0</v>
      </c>
      <c r="Q595" s="429">
        <f>SUM(L595:P595)</f>
        <v>29</v>
      </c>
    </row>
    <row r="596" spans="1:18" ht="11.25" customHeight="1">
      <c r="A596" s="427" t="s">
        <v>795</v>
      </c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428">
        <v>7</v>
      </c>
      <c r="M596" s="428">
        <v>5</v>
      </c>
      <c r="N596" s="428">
        <v>1</v>
      </c>
      <c r="O596" s="428">
        <v>1</v>
      </c>
      <c r="P596" s="429">
        <v>3</v>
      </c>
      <c r="Q596" s="445">
        <f>SUM(L596:P596)</f>
        <v>17</v>
      </c>
    </row>
    <row r="597" spans="1:18" ht="11.25" customHeight="1">
      <c r="A597" s="430" t="s">
        <v>796</v>
      </c>
      <c r="B597" s="197"/>
      <c r="C597" s="197"/>
      <c r="D597" s="197"/>
      <c r="E597" s="197"/>
      <c r="F597" s="197"/>
      <c r="G597" s="197"/>
      <c r="H597" s="197"/>
      <c r="I597" s="197"/>
      <c r="J597" s="197"/>
      <c r="K597" s="197"/>
      <c r="L597" s="431">
        <v>4</v>
      </c>
      <c r="M597" s="431">
        <v>4</v>
      </c>
      <c r="N597" s="431">
        <v>0</v>
      </c>
      <c r="O597" s="431">
        <v>2</v>
      </c>
      <c r="P597" s="432">
        <v>0</v>
      </c>
      <c r="Q597" s="432">
        <f>SUM(L597:P597)</f>
        <v>10</v>
      </c>
    </row>
    <row r="598" spans="1:18" ht="11.25" customHeight="1">
      <c r="A598" s="433" t="s">
        <v>797</v>
      </c>
      <c r="B598" s="434"/>
      <c r="C598" s="434"/>
      <c r="D598" s="434"/>
      <c r="E598" s="423"/>
      <c r="F598" s="423"/>
      <c r="G598" s="423"/>
      <c r="H598" s="423"/>
      <c r="I598" s="423"/>
      <c r="J598" s="423"/>
      <c r="K598" s="423"/>
      <c r="L598" s="438">
        <v>210</v>
      </c>
      <c r="M598" s="438">
        <v>223</v>
      </c>
      <c r="N598" s="438">
        <v>227</v>
      </c>
      <c r="O598" s="438">
        <v>267</v>
      </c>
      <c r="P598" s="440">
        <v>120</v>
      </c>
      <c r="Q598" s="440">
        <f t="shared" ref="Q598:Q604" si="30">SUM(L598:P598)</f>
        <v>1047</v>
      </c>
    </row>
    <row r="599" spans="1:18" ht="11.25" customHeight="1">
      <c r="A599" s="441" t="s">
        <v>596</v>
      </c>
      <c r="B599" s="444"/>
      <c r="C599" s="444"/>
      <c r="D599" s="444"/>
      <c r="E599" s="444"/>
      <c r="F599" s="444"/>
      <c r="G599" s="444"/>
      <c r="H599" s="444"/>
      <c r="I599" s="444"/>
      <c r="J599" s="200"/>
      <c r="K599" s="200"/>
      <c r="L599" s="442">
        <v>123</v>
      </c>
      <c r="M599" s="442">
        <v>137</v>
      </c>
      <c r="N599" s="442">
        <v>128</v>
      </c>
      <c r="O599" s="442">
        <v>171</v>
      </c>
      <c r="P599" s="443">
        <v>78</v>
      </c>
      <c r="Q599" s="443">
        <f t="shared" si="30"/>
        <v>637</v>
      </c>
    </row>
    <row r="600" spans="1:18" ht="11.25" customHeight="1">
      <c r="A600" s="424" t="s">
        <v>798</v>
      </c>
      <c r="B600" s="195"/>
      <c r="C600" s="195"/>
      <c r="D600" s="195"/>
      <c r="E600" s="195"/>
      <c r="F600" s="195"/>
      <c r="G600" s="195"/>
      <c r="H600" s="195"/>
      <c r="I600" s="195"/>
      <c r="J600" s="195"/>
      <c r="K600" s="195"/>
      <c r="L600" s="425">
        <v>62</v>
      </c>
      <c r="M600" s="425">
        <v>63</v>
      </c>
      <c r="N600" s="425">
        <v>60</v>
      </c>
      <c r="O600" s="425">
        <v>85</v>
      </c>
      <c r="P600" s="426">
        <v>35</v>
      </c>
      <c r="Q600" s="426">
        <f t="shared" si="30"/>
        <v>305</v>
      </c>
    </row>
    <row r="601" spans="1:18" ht="11.25" customHeight="1">
      <c r="A601" s="427" t="s">
        <v>799</v>
      </c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428">
        <v>21</v>
      </c>
      <c r="M601" s="428">
        <v>21</v>
      </c>
      <c r="N601" s="428">
        <v>15</v>
      </c>
      <c r="O601" s="428">
        <v>27</v>
      </c>
      <c r="P601" s="429">
        <v>18</v>
      </c>
      <c r="Q601" s="429">
        <f t="shared" si="30"/>
        <v>102</v>
      </c>
    </row>
    <row r="602" spans="1:18" ht="11.25" customHeight="1">
      <c r="A602" s="427" t="s">
        <v>800</v>
      </c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428">
        <v>16</v>
      </c>
      <c r="M602" s="428">
        <v>18</v>
      </c>
      <c r="N602" s="428">
        <v>16</v>
      </c>
      <c r="O602" s="428">
        <v>22</v>
      </c>
      <c r="P602" s="429">
        <v>8</v>
      </c>
      <c r="Q602" s="429">
        <f t="shared" si="30"/>
        <v>80</v>
      </c>
    </row>
    <row r="603" spans="1:18" ht="11.25" customHeight="1">
      <c r="A603" s="427" t="s">
        <v>801</v>
      </c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428">
        <v>18</v>
      </c>
      <c r="M603" s="428">
        <v>16</v>
      </c>
      <c r="N603" s="428">
        <v>4</v>
      </c>
      <c r="O603" s="428">
        <v>11</v>
      </c>
      <c r="P603" s="429">
        <v>0</v>
      </c>
      <c r="Q603" s="445">
        <f t="shared" si="30"/>
        <v>49</v>
      </c>
    </row>
    <row r="604" spans="1:18" ht="11.25" customHeight="1">
      <c r="A604" s="430" t="s">
        <v>802</v>
      </c>
      <c r="B604" s="197"/>
      <c r="C604" s="197"/>
      <c r="D604" s="197"/>
      <c r="E604" s="197"/>
      <c r="F604" s="197"/>
      <c r="G604" s="197"/>
      <c r="H604" s="197"/>
      <c r="I604" s="197"/>
      <c r="J604" s="197"/>
      <c r="K604" s="197"/>
      <c r="L604" s="431">
        <v>2</v>
      </c>
      <c r="M604" s="431">
        <v>3</v>
      </c>
      <c r="N604" s="431">
        <v>11</v>
      </c>
      <c r="O604" s="431">
        <v>10</v>
      </c>
      <c r="P604" s="432">
        <v>7</v>
      </c>
      <c r="Q604" s="486">
        <f t="shared" si="30"/>
        <v>33</v>
      </c>
    </row>
    <row r="605" spans="1:18" ht="11.25" customHeight="1">
      <c r="A605" s="450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428"/>
      <c r="M605" s="428"/>
      <c r="N605" s="428"/>
      <c r="O605" s="428"/>
      <c r="P605" s="428"/>
      <c r="Q605" s="487"/>
    </row>
    <row r="606" spans="1:18" ht="11.25" customHeight="1">
      <c r="A606" s="450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428"/>
      <c r="M606" s="428"/>
      <c r="N606" s="428"/>
      <c r="O606" s="428"/>
      <c r="P606" s="428"/>
      <c r="Q606" s="487"/>
    </row>
    <row r="607" spans="1:18" ht="11.25" customHeight="1">
      <c r="A607" s="724" t="s">
        <v>601</v>
      </c>
      <c r="B607" s="717"/>
      <c r="C607" s="717"/>
      <c r="D607" s="717"/>
      <c r="E607" s="717"/>
      <c r="F607" s="717"/>
      <c r="G607" s="717"/>
      <c r="H607" s="717"/>
      <c r="I607" s="717"/>
      <c r="J607" s="718"/>
      <c r="K607" s="718"/>
      <c r="L607" s="727">
        <v>32</v>
      </c>
      <c r="M607" s="727">
        <v>35</v>
      </c>
      <c r="N607" s="727">
        <v>31</v>
      </c>
      <c r="O607" s="727">
        <v>35</v>
      </c>
      <c r="P607" s="728">
        <v>15</v>
      </c>
      <c r="Q607" s="728">
        <f t="shared" ref="Q607:Q618" si="31">SUM(L607:P607)</f>
        <v>148</v>
      </c>
      <c r="R607" s="719"/>
    </row>
    <row r="608" spans="1:18" ht="11.25" customHeight="1">
      <c r="A608" s="723" t="s">
        <v>1077</v>
      </c>
      <c r="B608" s="720"/>
      <c r="C608" s="720"/>
      <c r="D608" s="720"/>
      <c r="E608" s="720"/>
      <c r="F608" s="720"/>
      <c r="G608" s="720"/>
      <c r="H608" s="720"/>
      <c r="I608" s="720"/>
      <c r="J608" s="719"/>
      <c r="K608" s="719"/>
      <c r="L608" s="487">
        <v>8</v>
      </c>
      <c r="M608" s="487">
        <v>8</v>
      </c>
      <c r="N608" s="487">
        <v>15</v>
      </c>
      <c r="O608" s="487">
        <v>9</v>
      </c>
      <c r="P608" s="445">
        <v>2</v>
      </c>
      <c r="Q608" s="445">
        <f t="shared" si="31"/>
        <v>42</v>
      </c>
      <c r="R608" s="719"/>
    </row>
    <row r="609" spans="1:18" ht="11.25" customHeight="1">
      <c r="A609" s="723" t="s">
        <v>1078</v>
      </c>
      <c r="B609" s="720"/>
      <c r="C609" s="720"/>
      <c r="D609" s="720"/>
      <c r="E609" s="720"/>
      <c r="F609" s="720"/>
      <c r="G609" s="720"/>
      <c r="H609" s="720"/>
      <c r="I609" s="720"/>
      <c r="J609" s="719"/>
      <c r="K609" s="719"/>
      <c r="L609" s="487">
        <v>7</v>
      </c>
      <c r="M609" s="487">
        <v>15</v>
      </c>
      <c r="N609" s="487">
        <v>5</v>
      </c>
      <c r="O609" s="487">
        <v>11</v>
      </c>
      <c r="P609" s="445">
        <v>2</v>
      </c>
      <c r="Q609" s="445">
        <f t="shared" si="31"/>
        <v>40</v>
      </c>
      <c r="R609" s="719"/>
    </row>
    <row r="610" spans="1:18" ht="11.25" customHeight="1">
      <c r="A610" s="723" t="s">
        <v>1079</v>
      </c>
      <c r="B610" s="720"/>
      <c r="C610" s="720"/>
      <c r="D610" s="720"/>
      <c r="E610" s="720"/>
      <c r="F610" s="720"/>
      <c r="G610" s="720"/>
      <c r="H610" s="720"/>
      <c r="I610" s="720"/>
      <c r="J610" s="719"/>
      <c r="K610" s="719"/>
      <c r="L610" s="487">
        <v>1</v>
      </c>
      <c r="M610" s="487">
        <v>2</v>
      </c>
      <c r="N610" s="487">
        <v>2</v>
      </c>
      <c r="O610" s="487">
        <v>2</v>
      </c>
      <c r="P610" s="445">
        <v>8</v>
      </c>
      <c r="Q610" s="445">
        <f t="shared" si="31"/>
        <v>15</v>
      </c>
      <c r="R610" s="719"/>
    </row>
    <row r="611" spans="1:18" ht="11.25" customHeight="1">
      <c r="A611" s="723" t="s">
        <v>1080</v>
      </c>
      <c r="B611" s="720"/>
      <c r="C611" s="720"/>
      <c r="D611" s="720"/>
      <c r="E611" s="720"/>
      <c r="F611" s="720"/>
      <c r="G611" s="720"/>
      <c r="H611" s="720"/>
      <c r="I611" s="720"/>
      <c r="J611" s="719"/>
      <c r="K611" s="719"/>
      <c r="L611" s="487">
        <v>3</v>
      </c>
      <c r="M611" s="487">
        <v>2</v>
      </c>
      <c r="N611" s="487">
        <v>1</v>
      </c>
      <c r="O611" s="487">
        <v>4</v>
      </c>
      <c r="P611" s="445">
        <v>2</v>
      </c>
      <c r="Q611" s="445">
        <f t="shared" si="31"/>
        <v>12</v>
      </c>
      <c r="R611" s="719"/>
    </row>
    <row r="612" spans="1:18" ht="11.25" customHeight="1">
      <c r="A612" s="723" t="s">
        <v>1081</v>
      </c>
      <c r="B612" s="720"/>
      <c r="C612" s="720"/>
      <c r="D612" s="720"/>
      <c r="E612" s="720"/>
      <c r="F612" s="720"/>
      <c r="G612" s="720"/>
      <c r="H612" s="720"/>
      <c r="I612" s="720"/>
      <c r="J612" s="719"/>
      <c r="K612" s="719"/>
      <c r="L612" s="487">
        <v>1</v>
      </c>
      <c r="M612" s="487">
        <v>1</v>
      </c>
      <c r="N612" s="487">
        <v>2</v>
      </c>
      <c r="O612" s="487">
        <v>4</v>
      </c>
      <c r="P612" s="445">
        <v>1</v>
      </c>
      <c r="Q612" s="445">
        <f t="shared" si="31"/>
        <v>9</v>
      </c>
      <c r="R612" s="719"/>
    </row>
    <row r="613" spans="1:18" ht="11.25" customHeight="1">
      <c r="A613" s="724" t="s">
        <v>803</v>
      </c>
      <c r="B613" s="717"/>
      <c r="C613" s="717"/>
      <c r="D613" s="717"/>
      <c r="E613" s="717"/>
      <c r="F613" s="717"/>
      <c r="G613" s="717"/>
      <c r="H613" s="717"/>
      <c r="I613" s="717"/>
      <c r="J613" s="718"/>
      <c r="K613" s="718"/>
      <c r="L613" s="727">
        <v>20</v>
      </c>
      <c r="M613" s="727">
        <v>27</v>
      </c>
      <c r="N613" s="727">
        <v>35</v>
      </c>
      <c r="O613" s="727">
        <v>34</v>
      </c>
      <c r="P613" s="728">
        <v>15</v>
      </c>
      <c r="Q613" s="728">
        <f t="shared" si="31"/>
        <v>131</v>
      </c>
      <c r="R613" s="719"/>
    </row>
    <row r="614" spans="1:18" ht="11.25" customHeight="1">
      <c r="A614" s="725" t="s">
        <v>1082</v>
      </c>
      <c r="B614" s="721"/>
      <c r="C614" s="721"/>
      <c r="D614" s="721"/>
      <c r="E614" s="721"/>
      <c r="F614" s="721"/>
      <c r="G614" s="721"/>
      <c r="H614" s="721"/>
      <c r="I614" s="721"/>
      <c r="J614" s="721"/>
      <c r="K614" s="721"/>
      <c r="L614" s="729">
        <v>5</v>
      </c>
      <c r="M614" s="729">
        <v>11</v>
      </c>
      <c r="N614" s="729">
        <v>13</v>
      </c>
      <c r="O614" s="729">
        <v>6</v>
      </c>
      <c r="P614" s="730">
        <v>5</v>
      </c>
      <c r="Q614" s="730">
        <f t="shared" si="31"/>
        <v>40</v>
      </c>
      <c r="R614" s="719"/>
    </row>
    <row r="615" spans="1:18" ht="11.25" customHeight="1">
      <c r="A615" s="723" t="s">
        <v>1083</v>
      </c>
      <c r="B615" s="720"/>
      <c r="C615" s="720"/>
      <c r="D615" s="720"/>
      <c r="E615" s="720"/>
      <c r="F615" s="720"/>
      <c r="G615" s="720"/>
      <c r="H615" s="720"/>
      <c r="I615" s="720"/>
      <c r="J615" s="720"/>
      <c r="K615" s="720"/>
      <c r="L615" s="487">
        <v>6</v>
      </c>
      <c r="M615" s="487">
        <v>3</v>
      </c>
      <c r="N615" s="487">
        <v>2</v>
      </c>
      <c r="O615" s="487">
        <v>7</v>
      </c>
      <c r="P615" s="445">
        <v>0</v>
      </c>
      <c r="Q615" s="445">
        <f t="shared" si="31"/>
        <v>18</v>
      </c>
      <c r="R615" s="719"/>
    </row>
    <row r="616" spans="1:18" ht="11.25" customHeight="1">
      <c r="A616" s="723" t="s">
        <v>1084</v>
      </c>
      <c r="B616" s="720"/>
      <c r="C616" s="720"/>
      <c r="D616" s="720"/>
      <c r="E616" s="720"/>
      <c r="F616" s="720"/>
      <c r="G616" s="720"/>
      <c r="H616" s="720"/>
      <c r="I616" s="720"/>
      <c r="J616" s="720"/>
      <c r="K616" s="720"/>
      <c r="L616" s="487">
        <v>2</v>
      </c>
      <c r="M616" s="487">
        <v>3</v>
      </c>
      <c r="N616" s="487">
        <v>2</v>
      </c>
      <c r="O616" s="487">
        <v>0</v>
      </c>
      <c r="P616" s="445">
        <v>3</v>
      </c>
      <c r="Q616" s="445">
        <f t="shared" si="31"/>
        <v>10</v>
      </c>
      <c r="R616" s="719"/>
    </row>
    <row r="617" spans="1:18" ht="11.25" customHeight="1">
      <c r="A617" s="723" t="s">
        <v>1085</v>
      </c>
      <c r="B617" s="720"/>
      <c r="C617" s="720"/>
      <c r="D617" s="720"/>
      <c r="E617" s="720"/>
      <c r="F617" s="720"/>
      <c r="G617" s="720"/>
      <c r="H617" s="720"/>
      <c r="I617" s="720"/>
      <c r="J617" s="720"/>
      <c r="K617" s="720"/>
      <c r="L617" s="487">
        <v>0</v>
      </c>
      <c r="M617" s="487">
        <v>3</v>
      </c>
      <c r="N617" s="487">
        <v>1</v>
      </c>
      <c r="O617" s="487">
        <v>4</v>
      </c>
      <c r="P617" s="445">
        <v>1</v>
      </c>
      <c r="Q617" s="445">
        <f t="shared" si="31"/>
        <v>9</v>
      </c>
      <c r="R617" s="719"/>
    </row>
    <row r="618" spans="1:18" ht="11.25" customHeight="1">
      <c r="A618" s="726" t="s">
        <v>1086</v>
      </c>
      <c r="B618" s="722"/>
      <c r="C618" s="722"/>
      <c r="D618" s="722"/>
      <c r="E618" s="722"/>
      <c r="F618" s="722"/>
      <c r="G618" s="722"/>
      <c r="H618" s="722"/>
      <c r="I618" s="722"/>
      <c r="J618" s="722"/>
      <c r="K618" s="722"/>
      <c r="L618" s="731">
        <v>2</v>
      </c>
      <c r="M618" s="731">
        <v>0</v>
      </c>
      <c r="N618" s="731">
        <v>2</v>
      </c>
      <c r="O618" s="731">
        <v>2</v>
      </c>
      <c r="P618" s="486">
        <v>1</v>
      </c>
      <c r="Q618" s="486">
        <f t="shared" si="31"/>
        <v>7</v>
      </c>
      <c r="R618" s="719"/>
    </row>
    <row r="619" spans="1:18" ht="11.25" customHeight="1">
      <c r="A619" s="450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428"/>
      <c r="M619" s="428"/>
      <c r="N619" s="428"/>
      <c r="O619" s="428"/>
      <c r="P619" s="428"/>
      <c r="Q619" s="428"/>
    </row>
    <row r="620" spans="1:18" ht="14.25" customHeight="1">
      <c r="A620" s="140" t="s">
        <v>912</v>
      </c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428"/>
      <c r="M620" s="428"/>
      <c r="N620" s="428"/>
      <c r="O620" s="428"/>
      <c r="P620" s="428"/>
      <c r="Q620" s="428"/>
    </row>
    <row r="621" spans="1:18">
      <c r="A621" s="671" t="s">
        <v>386</v>
      </c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428"/>
      <c r="M621" s="428"/>
      <c r="N621" s="428"/>
      <c r="O621" s="428"/>
      <c r="P621" s="428"/>
      <c r="Q621" s="428"/>
    </row>
    <row r="622" spans="1:18" ht="11.25" customHeight="1">
      <c r="A622" s="757" t="s">
        <v>724</v>
      </c>
      <c r="B622" s="758"/>
      <c r="C622" s="758"/>
      <c r="D622" s="758"/>
      <c r="E622" s="758"/>
      <c r="F622" s="758"/>
      <c r="G622" s="758"/>
      <c r="H622" s="758"/>
      <c r="I622" s="758"/>
      <c r="J622" s="446"/>
      <c r="K622" s="446"/>
      <c r="L622" s="447" t="s">
        <v>719</v>
      </c>
      <c r="M622" s="447" t="s">
        <v>720</v>
      </c>
      <c r="N622" s="447" t="s">
        <v>721</v>
      </c>
      <c r="O622" s="447" t="s">
        <v>722</v>
      </c>
      <c r="P622" s="447" t="s">
        <v>723</v>
      </c>
      <c r="Q622" s="448" t="s">
        <v>415</v>
      </c>
    </row>
    <row r="623" spans="1:18" ht="11.25" customHeight="1">
      <c r="A623" s="435" t="s">
        <v>804</v>
      </c>
      <c r="B623" s="436"/>
      <c r="C623" s="436"/>
      <c r="D623" s="436"/>
      <c r="E623" s="436"/>
      <c r="F623" s="436"/>
      <c r="G623" s="436"/>
      <c r="H623" s="436"/>
      <c r="I623" s="436"/>
      <c r="J623" s="449"/>
      <c r="K623" s="449"/>
      <c r="L623" s="437">
        <v>106836</v>
      </c>
      <c r="M623" s="437">
        <v>113479</v>
      </c>
      <c r="N623" s="437">
        <v>123541</v>
      </c>
      <c r="O623" s="437">
        <v>118778</v>
      </c>
      <c r="P623" s="437">
        <v>61006</v>
      </c>
      <c r="Q623" s="439">
        <f>SUM(L623:P623)</f>
        <v>523640</v>
      </c>
    </row>
    <row r="624" spans="1:18" ht="11.25" customHeight="1">
      <c r="A624" s="433" t="s">
        <v>726</v>
      </c>
      <c r="B624" s="434"/>
      <c r="C624" s="434"/>
      <c r="D624" s="434"/>
      <c r="E624" s="423"/>
      <c r="F624" s="423"/>
      <c r="G624" s="423"/>
      <c r="H624" s="423"/>
      <c r="I624" s="423"/>
      <c r="J624" s="423"/>
      <c r="K624" s="423"/>
      <c r="L624" s="438">
        <v>97746</v>
      </c>
      <c r="M624" s="438">
        <v>105500</v>
      </c>
      <c r="N624" s="438">
        <v>113172</v>
      </c>
      <c r="O624" s="438">
        <v>107674</v>
      </c>
      <c r="P624" s="440">
        <v>55253</v>
      </c>
      <c r="Q624" s="440">
        <f>SUM(L624:P624)</f>
        <v>479345</v>
      </c>
    </row>
    <row r="625" spans="1:17" ht="11.25" customHeight="1">
      <c r="A625" s="441" t="s">
        <v>727</v>
      </c>
      <c r="B625" s="200"/>
      <c r="C625" s="200"/>
      <c r="D625" s="200"/>
      <c r="E625" s="200"/>
      <c r="F625" s="200"/>
      <c r="G625" s="200"/>
      <c r="H625" s="200"/>
      <c r="I625" s="200"/>
      <c r="J625" s="200"/>
      <c r="K625" s="200"/>
      <c r="L625" s="442">
        <v>95022</v>
      </c>
      <c r="M625" s="442">
        <v>101647</v>
      </c>
      <c r="N625" s="442">
        <v>110355</v>
      </c>
      <c r="O625" s="442">
        <v>105559</v>
      </c>
      <c r="P625" s="443">
        <v>54445</v>
      </c>
      <c r="Q625" s="443">
        <f>SUM(L625:P625)</f>
        <v>467028</v>
      </c>
    </row>
    <row r="626" spans="1:17" ht="11.25" customHeight="1">
      <c r="A626" s="427" t="s">
        <v>730</v>
      </c>
      <c r="B626" s="52"/>
      <c r="C626" s="52"/>
      <c r="D626" s="52"/>
      <c r="E626" s="52"/>
      <c r="F626" s="52"/>
      <c r="G626" s="52"/>
      <c r="H626" s="52"/>
      <c r="I626" s="52"/>
      <c r="L626" s="428">
        <v>36610</v>
      </c>
      <c r="M626" s="428">
        <v>39271</v>
      </c>
      <c r="N626" s="428">
        <v>49352</v>
      </c>
      <c r="O626" s="428">
        <v>50511</v>
      </c>
      <c r="P626" s="429">
        <v>13849</v>
      </c>
      <c r="Q626" s="429">
        <f>SUM(L626:P626)</f>
        <v>189593</v>
      </c>
    </row>
    <row r="627" spans="1:17" ht="11.25" customHeight="1">
      <c r="A627" s="427" t="s">
        <v>731</v>
      </c>
      <c r="B627" s="52"/>
      <c r="C627" s="52"/>
      <c r="D627" s="52"/>
      <c r="E627" s="52"/>
      <c r="F627" s="52"/>
      <c r="G627" s="52"/>
      <c r="H627" s="52"/>
      <c r="I627" s="52"/>
      <c r="L627" s="428">
        <v>26804</v>
      </c>
      <c r="M627" s="428">
        <v>33706</v>
      </c>
      <c r="N627" s="428">
        <v>35696</v>
      </c>
      <c r="O627" s="428">
        <v>31685</v>
      </c>
      <c r="P627" s="429">
        <v>13429</v>
      </c>
      <c r="Q627" s="429">
        <f t="shared" ref="Q627:Q650" si="32">SUM(L627:P627)</f>
        <v>141320</v>
      </c>
    </row>
    <row r="628" spans="1:17" ht="11.25" customHeight="1">
      <c r="A628" s="427" t="s">
        <v>805</v>
      </c>
      <c r="B628" s="52"/>
      <c r="C628" s="52"/>
      <c r="D628" s="52"/>
      <c r="E628" s="52"/>
      <c r="F628" s="52"/>
      <c r="G628" s="52"/>
      <c r="H628" s="52"/>
      <c r="I628" s="52"/>
      <c r="L628" s="428">
        <v>29061</v>
      </c>
      <c r="M628" s="428">
        <v>27427</v>
      </c>
      <c r="N628" s="428">
        <v>29396</v>
      </c>
      <c r="O628" s="428">
        <v>24024</v>
      </c>
      <c r="P628" s="429">
        <v>14699</v>
      </c>
      <c r="Q628" s="429">
        <f t="shared" si="32"/>
        <v>124607</v>
      </c>
    </row>
    <row r="629" spans="1:17" ht="11.25" customHeight="1">
      <c r="A629" s="427" t="s">
        <v>806</v>
      </c>
      <c r="B629" s="52"/>
      <c r="C629" s="52"/>
      <c r="D629" s="52"/>
      <c r="E629" s="52"/>
      <c r="F629" s="52"/>
      <c r="G629" s="52"/>
      <c r="H629" s="52"/>
      <c r="I629" s="52"/>
      <c r="L629" s="428">
        <v>23360</v>
      </c>
      <c r="M629" s="428">
        <v>24648</v>
      </c>
      <c r="N629" s="428">
        <v>28609</v>
      </c>
      <c r="O629" s="428">
        <v>22976</v>
      </c>
      <c r="P629" s="429">
        <v>15171</v>
      </c>
      <c r="Q629" s="429">
        <f t="shared" si="32"/>
        <v>114764</v>
      </c>
    </row>
    <row r="630" spans="1:17" ht="11.25" customHeight="1">
      <c r="A630" s="427" t="s">
        <v>807</v>
      </c>
      <c r="B630" s="52"/>
      <c r="C630" s="52"/>
      <c r="D630" s="52"/>
      <c r="E630" s="52"/>
      <c r="F630" s="52"/>
      <c r="G630" s="52"/>
      <c r="H630" s="52"/>
      <c r="I630" s="52"/>
      <c r="L630" s="428">
        <v>13849</v>
      </c>
      <c r="M630" s="428">
        <v>13429</v>
      </c>
      <c r="N630" s="428">
        <v>14699</v>
      </c>
      <c r="O630" s="428">
        <v>15171</v>
      </c>
      <c r="P630" s="429">
        <v>6483</v>
      </c>
      <c r="Q630" s="429">
        <f t="shared" si="32"/>
        <v>63631</v>
      </c>
    </row>
    <row r="631" spans="1:17" ht="11.25" customHeight="1">
      <c r="A631" s="441" t="s">
        <v>808</v>
      </c>
      <c r="B631" s="444"/>
      <c r="C631" s="444"/>
      <c r="D631" s="444"/>
      <c r="E631" s="444"/>
      <c r="F631" s="444"/>
      <c r="G631" s="444"/>
      <c r="H631" s="444"/>
      <c r="I631" s="444"/>
      <c r="J631" s="200"/>
      <c r="K631" s="200"/>
      <c r="L631" s="442">
        <v>7538</v>
      </c>
      <c r="M631" s="442">
        <v>7681</v>
      </c>
      <c r="N631" s="442">
        <v>8941</v>
      </c>
      <c r="O631" s="442">
        <v>9468</v>
      </c>
      <c r="P631" s="443">
        <v>3247</v>
      </c>
      <c r="Q631" s="443">
        <f t="shared" si="32"/>
        <v>36875</v>
      </c>
    </row>
    <row r="632" spans="1:17" ht="11.25" customHeight="1">
      <c r="A632" s="427" t="s">
        <v>744</v>
      </c>
      <c r="B632" s="52"/>
      <c r="C632" s="52"/>
      <c r="D632" s="52"/>
      <c r="E632" s="52"/>
      <c r="F632" s="52"/>
      <c r="G632" s="52"/>
      <c r="H632" s="52"/>
      <c r="I632" s="52"/>
      <c r="L632" s="428">
        <v>3910</v>
      </c>
      <c r="M632" s="428">
        <v>4035</v>
      </c>
      <c r="N632" s="428">
        <v>4606</v>
      </c>
      <c r="O632" s="428">
        <v>5101</v>
      </c>
      <c r="P632" s="429">
        <v>2336</v>
      </c>
      <c r="Q632" s="429">
        <f t="shared" si="32"/>
        <v>19988</v>
      </c>
    </row>
    <row r="633" spans="1:17" ht="11.25" customHeight="1">
      <c r="A633" s="427" t="s">
        <v>809</v>
      </c>
      <c r="B633" s="52"/>
      <c r="C633" s="52"/>
      <c r="D633" s="52"/>
      <c r="E633" s="52"/>
      <c r="F633" s="52"/>
      <c r="G633" s="52"/>
      <c r="H633" s="52"/>
      <c r="I633" s="52"/>
      <c r="L633" s="428">
        <v>1748</v>
      </c>
      <c r="M633" s="428">
        <v>2087</v>
      </c>
      <c r="N633" s="428">
        <v>2526</v>
      </c>
      <c r="O633" s="428">
        <v>1803</v>
      </c>
      <c r="P633" s="429">
        <v>2</v>
      </c>
      <c r="Q633" s="429">
        <f t="shared" si="32"/>
        <v>8166</v>
      </c>
    </row>
    <row r="634" spans="1:17" ht="11.25" customHeight="1">
      <c r="A634" s="427" t="s">
        <v>810</v>
      </c>
      <c r="B634" s="52"/>
      <c r="C634" s="52"/>
      <c r="D634" s="52"/>
      <c r="E634" s="52"/>
      <c r="F634" s="52"/>
      <c r="G634" s="52"/>
      <c r="H634" s="52"/>
      <c r="I634" s="52"/>
      <c r="L634" s="428">
        <v>1071</v>
      </c>
      <c r="M634" s="428">
        <v>767</v>
      </c>
      <c r="N634" s="428">
        <v>737</v>
      </c>
      <c r="O634" s="428">
        <v>1817</v>
      </c>
      <c r="P634" s="429">
        <v>670</v>
      </c>
      <c r="Q634" s="429">
        <f t="shared" si="32"/>
        <v>5062</v>
      </c>
    </row>
    <row r="635" spans="1:17" ht="11.25" customHeight="1">
      <c r="A635" s="427" t="s">
        <v>740</v>
      </c>
      <c r="B635" s="52"/>
      <c r="C635" s="52"/>
      <c r="D635" s="52"/>
      <c r="E635" s="52"/>
      <c r="F635" s="52"/>
      <c r="G635" s="52"/>
      <c r="H635" s="52"/>
      <c r="I635" s="52"/>
      <c r="L635" s="428">
        <v>494</v>
      </c>
      <c r="M635" s="428">
        <v>404</v>
      </c>
      <c r="N635" s="428">
        <v>649</v>
      </c>
      <c r="O635" s="428">
        <v>621</v>
      </c>
      <c r="P635" s="429">
        <v>274</v>
      </c>
      <c r="Q635" s="429">
        <f t="shared" si="32"/>
        <v>2442</v>
      </c>
    </row>
    <row r="636" spans="1:17" ht="11.25" customHeight="1">
      <c r="A636" s="427" t="s">
        <v>811</v>
      </c>
      <c r="B636" s="52"/>
      <c r="C636" s="52"/>
      <c r="D636" s="52"/>
      <c r="E636" s="52"/>
      <c r="F636" s="52"/>
      <c r="G636" s="52"/>
      <c r="H636" s="52"/>
      <c r="I636" s="52"/>
      <c r="L636" s="428">
        <v>61</v>
      </c>
      <c r="M636" s="428">
        <v>35</v>
      </c>
      <c r="N636" s="428">
        <v>195</v>
      </c>
      <c r="O636" s="428">
        <v>183</v>
      </c>
      <c r="P636" s="429">
        <v>24</v>
      </c>
      <c r="Q636" s="429">
        <f t="shared" si="32"/>
        <v>498</v>
      </c>
    </row>
    <row r="637" spans="1:17" ht="11.25" customHeight="1">
      <c r="A637" s="468" t="s">
        <v>817</v>
      </c>
      <c r="B637" s="469"/>
      <c r="C637" s="469"/>
      <c r="D637" s="469"/>
      <c r="E637" s="469"/>
      <c r="F637" s="469"/>
      <c r="G637" s="469"/>
      <c r="H637" s="469"/>
      <c r="I637" s="469"/>
      <c r="J637" s="195"/>
      <c r="K637" s="195"/>
      <c r="L637" s="470">
        <v>6199</v>
      </c>
      <c r="M637" s="470">
        <v>10998</v>
      </c>
      <c r="N637" s="470">
        <v>5945</v>
      </c>
      <c r="O637" s="470">
        <v>6337</v>
      </c>
      <c r="P637" s="471">
        <v>3114</v>
      </c>
      <c r="Q637" s="471">
        <f t="shared" si="32"/>
        <v>32593</v>
      </c>
    </row>
    <row r="638" spans="1:17" ht="11.25" customHeight="1">
      <c r="A638" s="472" t="s">
        <v>818</v>
      </c>
      <c r="B638" s="473"/>
      <c r="C638" s="473"/>
      <c r="D638" s="473"/>
      <c r="E638" s="473"/>
      <c r="F638" s="473"/>
      <c r="G638" s="473"/>
      <c r="H638" s="473"/>
      <c r="I638" s="473"/>
      <c r="J638" s="473"/>
      <c r="K638" s="473"/>
      <c r="L638" s="474">
        <v>3842</v>
      </c>
      <c r="M638" s="474">
        <v>3031</v>
      </c>
      <c r="N638" s="474">
        <v>3394</v>
      </c>
      <c r="O638" s="474">
        <v>3933</v>
      </c>
      <c r="P638" s="475">
        <v>1062</v>
      </c>
      <c r="Q638" s="476">
        <f t="shared" si="32"/>
        <v>15262</v>
      </c>
    </row>
    <row r="639" spans="1:17" ht="11.25" customHeight="1">
      <c r="A639" s="477" t="s">
        <v>819</v>
      </c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428">
        <v>91</v>
      </c>
      <c r="M639" s="428">
        <v>5969</v>
      </c>
      <c r="N639" s="428">
        <v>48</v>
      </c>
      <c r="O639" s="428">
        <v>27</v>
      </c>
      <c r="P639" s="429">
        <v>5</v>
      </c>
      <c r="Q639" s="478">
        <f t="shared" si="32"/>
        <v>6140</v>
      </c>
    </row>
    <row r="640" spans="1:17" ht="11.25" customHeight="1">
      <c r="A640" s="477" t="s">
        <v>820</v>
      </c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428">
        <v>827</v>
      </c>
      <c r="M640" s="428">
        <v>968</v>
      </c>
      <c r="N640" s="428">
        <v>796</v>
      </c>
      <c r="O640" s="428">
        <v>1354</v>
      </c>
      <c r="P640" s="429">
        <v>301</v>
      </c>
      <c r="Q640" s="478">
        <f t="shared" si="32"/>
        <v>4246</v>
      </c>
    </row>
    <row r="641" spans="1:17" ht="11.25" customHeight="1">
      <c r="A641" s="477" t="s">
        <v>821</v>
      </c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428">
        <v>1103</v>
      </c>
      <c r="M641" s="428">
        <v>41</v>
      </c>
      <c r="N641" s="428">
        <v>2</v>
      </c>
      <c r="O641" s="428">
        <v>14</v>
      </c>
      <c r="P641" s="429">
        <v>1525</v>
      </c>
      <c r="Q641" s="479">
        <f t="shared" si="32"/>
        <v>2685</v>
      </c>
    </row>
    <row r="642" spans="1:17" ht="11.25" customHeight="1">
      <c r="A642" s="480" t="s">
        <v>822</v>
      </c>
      <c r="B642" s="193"/>
      <c r="C642" s="193"/>
      <c r="D642" s="193"/>
      <c r="E642" s="193"/>
      <c r="F642" s="193"/>
      <c r="G642" s="193"/>
      <c r="H642" s="193"/>
      <c r="I642" s="193"/>
      <c r="J642" s="193"/>
      <c r="K642" s="193"/>
      <c r="L642" s="481">
        <v>193</v>
      </c>
      <c r="M642" s="481">
        <v>590</v>
      </c>
      <c r="N642" s="481">
        <v>892</v>
      </c>
      <c r="O642" s="481">
        <v>569</v>
      </c>
      <c r="P642" s="482">
        <v>67</v>
      </c>
      <c r="Q642" s="483">
        <f t="shared" si="32"/>
        <v>2311</v>
      </c>
    </row>
    <row r="643" spans="1:17" ht="11.25" customHeight="1">
      <c r="A643" s="433" t="s">
        <v>745</v>
      </c>
      <c r="B643" s="434"/>
      <c r="C643" s="434"/>
      <c r="D643" s="434"/>
      <c r="E643" s="423"/>
      <c r="F643" s="423"/>
      <c r="G643" s="423"/>
      <c r="H643" s="423"/>
      <c r="I643" s="423"/>
      <c r="J643" s="423"/>
      <c r="K643" s="423"/>
      <c r="L643" s="438">
        <v>889</v>
      </c>
      <c r="M643" s="438">
        <v>934</v>
      </c>
      <c r="N643" s="438">
        <v>1340</v>
      </c>
      <c r="O643" s="438">
        <v>1428</v>
      </c>
      <c r="P643" s="440">
        <v>461</v>
      </c>
      <c r="Q643" s="440">
        <f>SUM(L643:P643)</f>
        <v>5052</v>
      </c>
    </row>
    <row r="644" spans="1:17" ht="11.25" customHeight="1">
      <c r="A644" s="441" t="s">
        <v>752</v>
      </c>
      <c r="B644" s="444"/>
      <c r="C644" s="444"/>
      <c r="D644" s="444"/>
      <c r="E644" s="444"/>
      <c r="F644" s="444"/>
      <c r="G644" s="444"/>
      <c r="H644" s="444"/>
      <c r="I644" s="444"/>
      <c r="J644" s="200"/>
      <c r="K644" s="200"/>
      <c r="L644" s="442">
        <v>7065</v>
      </c>
      <c r="M644" s="442">
        <v>8382</v>
      </c>
      <c r="N644" s="442">
        <v>9906</v>
      </c>
      <c r="O644" s="442">
        <v>9306</v>
      </c>
      <c r="P644" s="443">
        <v>4323</v>
      </c>
      <c r="Q644" s="443">
        <f>SUM(L644:P644)</f>
        <v>38982</v>
      </c>
    </row>
    <row r="645" spans="1:17" ht="11.25" customHeight="1">
      <c r="A645" s="424" t="s">
        <v>823</v>
      </c>
      <c r="B645" s="195"/>
      <c r="C645" s="195"/>
      <c r="D645" s="195"/>
      <c r="E645" s="195"/>
      <c r="F645" s="195"/>
      <c r="G645" s="195"/>
      <c r="H645" s="195"/>
      <c r="I645" s="195"/>
      <c r="J645" s="195"/>
      <c r="K645" s="195"/>
      <c r="L645" s="425">
        <v>1549</v>
      </c>
      <c r="M645" s="425">
        <v>1860</v>
      </c>
      <c r="N645" s="425">
        <v>2404</v>
      </c>
      <c r="O645" s="425">
        <v>2157</v>
      </c>
      <c r="P645" s="426">
        <v>1234</v>
      </c>
      <c r="Q645" s="426">
        <f t="shared" si="32"/>
        <v>9204</v>
      </c>
    </row>
    <row r="646" spans="1:17" ht="11.25" customHeight="1">
      <c r="A646" s="427" t="s">
        <v>754</v>
      </c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428">
        <v>1970</v>
      </c>
      <c r="M646" s="428">
        <v>2247</v>
      </c>
      <c r="N646" s="428">
        <v>2688</v>
      </c>
      <c r="O646" s="428">
        <v>2467</v>
      </c>
      <c r="P646" s="429">
        <v>883</v>
      </c>
      <c r="Q646" s="429">
        <f t="shared" si="32"/>
        <v>10255</v>
      </c>
    </row>
    <row r="647" spans="1:17" ht="11.25" customHeight="1">
      <c r="A647" s="427" t="s">
        <v>755</v>
      </c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428">
        <v>627</v>
      </c>
      <c r="M647" s="428">
        <v>999</v>
      </c>
      <c r="N647" s="428">
        <v>1032</v>
      </c>
      <c r="O647" s="428">
        <v>1086</v>
      </c>
      <c r="P647" s="429">
        <v>620</v>
      </c>
      <c r="Q647" s="429">
        <f t="shared" si="32"/>
        <v>4364</v>
      </c>
    </row>
    <row r="648" spans="1:17" ht="11.25" customHeight="1">
      <c r="A648" s="427" t="s">
        <v>824</v>
      </c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428">
        <v>571</v>
      </c>
      <c r="M648" s="428">
        <v>696</v>
      </c>
      <c r="N648" s="428">
        <v>830</v>
      </c>
      <c r="O648" s="428">
        <v>761</v>
      </c>
      <c r="P648" s="429">
        <v>398</v>
      </c>
      <c r="Q648" s="445">
        <f t="shared" si="32"/>
        <v>3256</v>
      </c>
    </row>
    <row r="649" spans="1:17" ht="11.25" customHeight="1">
      <c r="A649" s="427" t="s">
        <v>825</v>
      </c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428">
        <v>355</v>
      </c>
      <c r="M649" s="428">
        <v>533</v>
      </c>
      <c r="N649" s="428">
        <v>846</v>
      </c>
      <c r="O649" s="428">
        <v>756</v>
      </c>
      <c r="P649" s="429">
        <v>251</v>
      </c>
      <c r="Q649" s="429">
        <f t="shared" si="32"/>
        <v>2741</v>
      </c>
    </row>
    <row r="650" spans="1:17" ht="11.25" customHeight="1">
      <c r="A650" s="430" t="s">
        <v>757</v>
      </c>
      <c r="B650" s="197"/>
      <c r="C650" s="197"/>
      <c r="D650" s="197"/>
      <c r="E650" s="197"/>
      <c r="F650" s="197"/>
      <c r="G650" s="197"/>
      <c r="H650" s="197"/>
      <c r="I650" s="197"/>
      <c r="J650" s="197"/>
      <c r="K650" s="197"/>
      <c r="L650" s="431">
        <v>311</v>
      </c>
      <c r="M650" s="431">
        <v>367</v>
      </c>
      <c r="N650" s="431">
        <v>294</v>
      </c>
      <c r="O650" s="431">
        <v>231</v>
      </c>
      <c r="P650" s="432">
        <v>131</v>
      </c>
      <c r="Q650" s="432">
        <f t="shared" si="32"/>
        <v>1334</v>
      </c>
    </row>
    <row r="651" spans="1:17" ht="11.25" customHeight="1">
      <c r="A651" s="450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428"/>
      <c r="M651" s="428"/>
      <c r="N651" s="428"/>
      <c r="O651" s="428"/>
      <c r="P651" s="428"/>
      <c r="Q651" s="428"/>
    </row>
    <row r="652" spans="1:17" ht="11.25" customHeight="1">
      <c r="A652" s="441" t="s">
        <v>826</v>
      </c>
      <c r="B652" s="444"/>
      <c r="C652" s="444"/>
      <c r="D652" s="444"/>
      <c r="E652" s="444"/>
      <c r="F652" s="444"/>
      <c r="G652" s="444"/>
      <c r="H652" s="444"/>
      <c r="I652" s="444"/>
      <c r="J652" s="200"/>
      <c r="K652" s="200"/>
      <c r="L652" s="442">
        <v>4829</v>
      </c>
      <c r="M652" s="442">
        <v>6478</v>
      </c>
      <c r="N652" s="442">
        <v>8773</v>
      </c>
      <c r="O652" s="442">
        <v>7881</v>
      </c>
      <c r="P652" s="443">
        <v>3135</v>
      </c>
      <c r="Q652" s="443">
        <f t="shared" ref="Q652:Q664" si="33">SUM(L652:P652)</f>
        <v>31096</v>
      </c>
    </row>
    <row r="653" spans="1:17" ht="11.25" customHeight="1">
      <c r="A653" s="427" t="s">
        <v>827</v>
      </c>
      <c r="B653" s="52"/>
      <c r="C653" s="52"/>
      <c r="D653" s="52"/>
      <c r="E653" s="52"/>
      <c r="F653" s="52"/>
      <c r="G653" s="52"/>
      <c r="H653" s="52"/>
      <c r="I653" s="52"/>
      <c r="L653" s="428">
        <v>1883</v>
      </c>
      <c r="M653" s="428">
        <v>2082</v>
      </c>
      <c r="N653" s="428">
        <v>2339</v>
      </c>
      <c r="O653" s="428">
        <v>2482</v>
      </c>
      <c r="P653" s="429">
        <v>1131</v>
      </c>
      <c r="Q653" s="429">
        <f t="shared" si="33"/>
        <v>9917</v>
      </c>
    </row>
    <row r="654" spans="1:17" ht="11.25" customHeight="1">
      <c r="A654" s="427" t="s">
        <v>828</v>
      </c>
      <c r="B654" s="52"/>
      <c r="C654" s="52"/>
      <c r="D654" s="52"/>
      <c r="E654" s="52"/>
      <c r="F654" s="52"/>
      <c r="G654" s="52"/>
      <c r="H654" s="52"/>
      <c r="I654" s="52"/>
      <c r="L654" s="428">
        <v>780</v>
      </c>
      <c r="M654" s="428">
        <v>1128</v>
      </c>
      <c r="N654" s="428">
        <v>1438</v>
      </c>
      <c r="O654" s="428">
        <v>1273</v>
      </c>
      <c r="P654" s="429">
        <v>525</v>
      </c>
      <c r="Q654" s="429">
        <f t="shared" si="33"/>
        <v>5144</v>
      </c>
    </row>
    <row r="655" spans="1:17" ht="11.25" customHeight="1">
      <c r="A655" s="427" t="s">
        <v>829</v>
      </c>
      <c r="B655" s="52"/>
      <c r="C655" s="52"/>
      <c r="D655" s="52"/>
      <c r="E655" s="52"/>
      <c r="F655" s="52"/>
      <c r="G655" s="52"/>
      <c r="H655" s="52"/>
      <c r="I655" s="52"/>
      <c r="L655" s="428">
        <v>808</v>
      </c>
      <c r="M655" s="428">
        <v>997</v>
      </c>
      <c r="N655" s="428">
        <v>1224</v>
      </c>
      <c r="O655" s="428">
        <v>1042</v>
      </c>
      <c r="P655" s="429">
        <v>437</v>
      </c>
      <c r="Q655" s="429">
        <f t="shared" si="33"/>
        <v>4508</v>
      </c>
    </row>
    <row r="656" spans="1:17" ht="11.25" customHeight="1">
      <c r="A656" s="427" t="s">
        <v>830</v>
      </c>
      <c r="B656" s="52"/>
      <c r="C656" s="52"/>
      <c r="D656" s="52"/>
      <c r="E656" s="52"/>
      <c r="F656" s="52"/>
      <c r="G656" s="52"/>
      <c r="H656" s="52"/>
      <c r="I656" s="52"/>
      <c r="L656" s="428">
        <v>87</v>
      </c>
      <c r="M656" s="428">
        <v>517</v>
      </c>
      <c r="N656" s="428">
        <v>1183</v>
      </c>
      <c r="O656" s="428">
        <v>291</v>
      </c>
      <c r="P656" s="429">
        <v>39</v>
      </c>
      <c r="Q656" s="445">
        <f t="shared" si="33"/>
        <v>2117</v>
      </c>
    </row>
    <row r="657" spans="1:17" ht="11.25" customHeight="1">
      <c r="A657" s="427" t="s">
        <v>831</v>
      </c>
      <c r="B657" s="52"/>
      <c r="C657" s="52"/>
      <c r="D657" s="52"/>
      <c r="E657" s="52"/>
      <c r="F657" s="52"/>
      <c r="G657" s="52"/>
      <c r="H657" s="52"/>
      <c r="I657" s="52"/>
      <c r="L657" s="428">
        <v>287</v>
      </c>
      <c r="M657" s="428">
        <v>370</v>
      </c>
      <c r="N657" s="428">
        <v>260</v>
      </c>
      <c r="O657" s="428">
        <v>299</v>
      </c>
      <c r="P657" s="429">
        <v>180</v>
      </c>
      <c r="Q657" s="429">
        <f t="shared" si="33"/>
        <v>1396</v>
      </c>
    </row>
    <row r="658" spans="1:17" ht="11.25" customHeight="1">
      <c r="A658" s="441" t="s">
        <v>832</v>
      </c>
      <c r="B658" s="444"/>
      <c r="C658" s="444"/>
      <c r="D658" s="444"/>
      <c r="E658" s="444"/>
      <c r="F658" s="444"/>
      <c r="G658" s="444"/>
      <c r="H658" s="444"/>
      <c r="I658" s="444"/>
      <c r="J658" s="200"/>
      <c r="K658" s="200"/>
      <c r="L658" s="442">
        <v>1398</v>
      </c>
      <c r="M658" s="442">
        <v>1811</v>
      </c>
      <c r="N658" s="442">
        <v>2053</v>
      </c>
      <c r="O658" s="442">
        <v>1862</v>
      </c>
      <c r="P658" s="443">
        <v>770</v>
      </c>
      <c r="Q658" s="443">
        <f t="shared" si="33"/>
        <v>7894</v>
      </c>
    </row>
    <row r="659" spans="1:17" ht="11.25" customHeight="1">
      <c r="A659" s="424" t="s">
        <v>833</v>
      </c>
      <c r="B659" s="195"/>
      <c r="C659" s="195"/>
      <c r="D659" s="195"/>
      <c r="E659" s="195"/>
      <c r="F659" s="195"/>
      <c r="G659" s="195"/>
      <c r="H659" s="195"/>
      <c r="I659" s="195"/>
      <c r="J659" s="195"/>
      <c r="K659" s="195"/>
      <c r="L659" s="425">
        <v>461</v>
      </c>
      <c r="M659" s="425">
        <v>536</v>
      </c>
      <c r="N659" s="425">
        <v>667</v>
      </c>
      <c r="O659" s="425">
        <v>602</v>
      </c>
      <c r="P659" s="426">
        <v>268</v>
      </c>
      <c r="Q659" s="426">
        <f t="shared" si="33"/>
        <v>2534</v>
      </c>
    </row>
    <row r="660" spans="1:17" ht="11.25" customHeight="1">
      <c r="A660" s="427" t="s">
        <v>834</v>
      </c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428">
        <v>380</v>
      </c>
      <c r="M660" s="428">
        <v>518</v>
      </c>
      <c r="N660" s="428">
        <v>457</v>
      </c>
      <c r="O660" s="428">
        <v>352</v>
      </c>
      <c r="P660" s="429">
        <v>134</v>
      </c>
      <c r="Q660" s="429">
        <f t="shared" si="33"/>
        <v>1841</v>
      </c>
    </row>
    <row r="661" spans="1:17" ht="11.25" customHeight="1">
      <c r="A661" s="427" t="s">
        <v>835</v>
      </c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428">
        <v>313</v>
      </c>
      <c r="M661" s="428">
        <v>351</v>
      </c>
      <c r="N661" s="428">
        <v>450</v>
      </c>
      <c r="O661" s="428">
        <v>415</v>
      </c>
      <c r="P661" s="429">
        <v>148</v>
      </c>
      <c r="Q661" s="429">
        <f t="shared" si="33"/>
        <v>1677</v>
      </c>
    </row>
    <row r="662" spans="1:17" ht="11.25" customHeight="1">
      <c r="A662" s="427" t="s">
        <v>836</v>
      </c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428">
        <v>71</v>
      </c>
      <c r="M662" s="428">
        <v>184</v>
      </c>
      <c r="N662" s="428">
        <v>244</v>
      </c>
      <c r="O662" s="428">
        <v>183</v>
      </c>
      <c r="P662" s="429">
        <v>76</v>
      </c>
      <c r="Q662" s="445">
        <f t="shared" si="33"/>
        <v>758</v>
      </c>
    </row>
    <row r="663" spans="1:17" ht="11.25" customHeight="1">
      <c r="A663" s="430" t="s">
        <v>837</v>
      </c>
      <c r="B663" s="197"/>
      <c r="C663" s="197"/>
      <c r="D663" s="197"/>
      <c r="E663" s="197"/>
      <c r="F663" s="197"/>
      <c r="G663" s="197"/>
      <c r="H663" s="197"/>
      <c r="I663" s="197"/>
      <c r="J663" s="197"/>
      <c r="K663" s="197"/>
      <c r="L663" s="431">
        <v>100</v>
      </c>
      <c r="M663" s="431">
        <v>103</v>
      </c>
      <c r="N663" s="431">
        <v>114</v>
      </c>
      <c r="O663" s="431">
        <v>141</v>
      </c>
      <c r="P663" s="432">
        <v>67</v>
      </c>
      <c r="Q663" s="432">
        <f t="shared" si="33"/>
        <v>525</v>
      </c>
    </row>
    <row r="664" spans="1:17" ht="11.25" customHeight="1">
      <c r="A664" s="433" t="s">
        <v>838</v>
      </c>
      <c r="B664" s="434"/>
      <c r="C664" s="434"/>
      <c r="D664" s="434"/>
      <c r="E664" s="423"/>
      <c r="F664" s="423"/>
      <c r="G664" s="423"/>
      <c r="H664" s="423"/>
      <c r="I664" s="423"/>
      <c r="J664" s="423"/>
      <c r="K664" s="423"/>
      <c r="L664" s="438">
        <v>6563</v>
      </c>
      <c r="M664" s="438">
        <v>5267</v>
      </c>
      <c r="N664" s="438">
        <v>4623</v>
      </c>
      <c r="O664" s="438">
        <v>6713</v>
      </c>
      <c r="P664" s="440">
        <v>3252</v>
      </c>
      <c r="Q664" s="440">
        <f t="shared" si="33"/>
        <v>26418</v>
      </c>
    </row>
    <row r="665" spans="1:17" ht="11.25" customHeight="1">
      <c r="A665" s="441" t="s">
        <v>839</v>
      </c>
      <c r="B665" s="200"/>
      <c r="C665" s="200"/>
      <c r="D665" s="200"/>
      <c r="E665" s="200"/>
      <c r="F665" s="200"/>
      <c r="G665" s="200"/>
      <c r="H665" s="200"/>
      <c r="I665" s="200"/>
      <c r="J665" s="200"/>
      <c r="K665" s="200"/>
      <c r="L665" s="442">
        <v>6182</v>
      </c>
      <c r="M665" s="442">
        <v>4697</v>
      </c>
      <c r="N665" s="442">
        <v>3950</v>
      </c>
      <c r="O665" s="442">
        <v>5430</v>
      </c>
      <c r="P665" s="442">
        <v>2920</v>
      </c>
      <c r="Q665" s="443">
        <f t="shared" ref="Q665:Q670" si="34">SUM(L665:P665)</f>
        <v>23179</v>
      </c>
    </row>
    <row r="666" spans="1:17" ht="11.25" customHeight="1">
      <c r="A666" s="427" t="s">
        <v>840</v>
      </c>
      <c r="B666" s="52"/>
      <c r="C666" s="52"/>
      <c r="D666" s="52"/>
      <c r="E666" s="52"/>
      <c r="F666" s="52"/>
      <c r="G666" s="52"/>
      <c r="H666" s="52"/>
      <c r="I666" s="52"/>
      <c r="L666" s="428">
        <v>3979</v>
      </c>
      <c r="M666" s="428">
        <v>2744</v>
      </c>
      <c r="N666" s="428">
        <v>1993</v>
      </c>
      <c r="O666" s="428">
        <v>3164</v>
      </c>
      <c r="P666" s="429">
        <v>1844</v>
      </c>
      <c r="Q666" s="429">
        <f>SUM(L666:P666)</f>
        <v>13724</v>
      </c>
    </row>
    <row r="667" spans="1:17" ht="11.25" customHeight="1">
      <c r="A667" s="427" t="s">
        <v>842</v>
      </c>
      <c r="B667" s="52"/>
      <c r="C667" s="52"/>
      <c r="D667" s="52"/>
      <c r="E667" s="52"/>
      <c r="F667" s="52"/>
      <c r="G667" s="52"/>
      <c r="H667" s="52"/>
      <c r="I667" s="52"/>
      <c r="L667" s="428">
        <v>521</v>
      </c>
      <c r="M667" s="428">
        <v>640</v>
      </c>
      <c r="N667" s="428">
        <v>863</v>
      </c>
      <c r="O667" s="428">
        <v>949</v>
      </c>
      <c r="P667" s="429">
        <v>424</v>
      </c>
      <c r="Q667" s="429">
        <f t="shared" si="34"/>
        <v>3397</v>
      </c>
    </row>
    <row r="668" spans="1:17" ht="11.25" customHeight="1">
      <c r="A668" s="427" t="s">
        <v>841</v>
      </c>
      <c r="B668" s="52"/>
      <c r="C668" s="52"/>
      <c r="D668" s="52"/>
      <c r="E668" s="52"/>
      <c r="F668" s="52"/>
      <c r="G668" s="52"/>
      <c r="H668" s="52"/>
      <c r="I668" s="52"/>
      <c r="L668" s="428">
        <v>374</v>
      </c>
      <c r="M668" s="428">
        <v>339</v>
      </c>
      <c r="N668" s="428">
        <v>467</v>
      </c>
      <c r="O668" s="428">
        <v>489</v>
      </c>
      <c r="P668" s="429">
        <v>168</v>
      </c>
      <c r="Q668" s="429">
        <f t="shared" si="34"/>
        <v>1837</v>
      </c>
    </row>
    <row r="669" spans="1:17" ht="11.25" customHeight="1">
      <c r="A669" s="427" t="s">
        <v>843</v>
      </c>
      <c r="B669" s="52"/>
      <c r="C669" s="52"/>
      <c r="D669" s="52"/>
      <c r="E669" s="52"/>
      <c r="F669" s="52"/>
      <c r="G669" s="52"/>
      <c r="H669" s="52"/>
      <c r="I669" s="52"/>
      <c r="L669" s="428">
        <v>442</v>
      </c>
      <c r="M669" s="428">
        <v>324</v>
      </c>
      <c r="N669" s="428">
        <v>298</v>
      </c>
      <c r="O669" s="428">
        <v>335</v>
      </c>
      <c r="P669" s="429">
        <v>77</v>
      </c>
      <c r="Q669" s="429">
        <f t="shared" si="34"/>
        <v>1476</v>
      </c>
    </row>
    <row r="670" spans="1:17" ht="11.25" customHeight="1">
      <c r="A670" s="427" t="s">
        <v>844</v>
      </c>
      <c r="B670" s="52"/>
      <c r="C670" s="52"/>
      <c r="D670" s="52"/>
      <c r="E670" s="52"/>
      <c r="F670" s="52"/>
      <c r="G670" s="52"/>
      <c r="H670" s="52"/>
      <c r="I670" s="52"/>
      <c r="L670" s="428">
        <v>276</v>
      </c>
      <c r="M670" s="428">
        <v>147</v>
      </c>
      <c r="N670" s="428">
        <v>142</v>
      </c>
      <c r="O670" s="428">
        <v>187</v>
      </c>
      <c r="P670" s="429">
        <v>11</v>
      </c>
      <c r="Q670" s="429">
        <f t="shared" si="34"/>
        <v>763</v>
      </c>
    </row>
    <row r="671" spans="1:17" ht="11.25" customHeight="1">
      <c r="A671" s="441" t="s">
        <v>854</v>
      </c>
      <c r="B671" s="444"/>
      <c r="C671" s="444"/>
      <c r="D671" s="444"/>
      <c r="E671" s="444"/>
      <c r="F671" s="444"/>
      <c r="G671" s="444"/>
      <c r="H671" s="444"/>
      <c r="I671" s="444"/>
      <c r="J671" s="200"/>
      <c r="K671" s="200"/>
      <c r="L671" s="442">
        <v>215</v>
      </c>
      <c r="M671" s="442">
        <v>346</v>
      </c>
      <c r="N671" s="442">
        <v>404</v>
      </c>
      <c r="O671" s="442">
        <v>388</v>
      </c>
      <c r="P671" s="443">
        <v>193</v>
      </c>
      <c r="Q671" s="443">
        <f t="shared" ref="Q671:Q688" si="35">SUM(L671:P671)</f>
        <v>1546</v>
      </c>
    </row>
    <row r="672" spans="1:17" ht="11.25" customHeight="1">
      <c r="A672" s="427" t="s">
        <v>845</v>
      </c>
      <c r="B672" s="52"/>
      <c r="C672" s="52"/>
      <c r="D672" s="52"/>
      <c r="E672" s="52"/>
      <c r="F672" s="52"/>
      <c r="G672" s="52"/>
      <c r="H672" s="52"/>
      <c r="I672" s="52"/>
      <c r="L672" s="428">
        <v>92</v>
      </c>
      <c r="M672" s="428">
        <v>179</v>
      </c>
      <c r="N672" s="428">
        <v>188</v>
      </c>
      <c r="O672" s="428">
        <v>219</v>
      </c>
      <c r="P672" s="429">
        <v>112</v>
      </c>
      <c r="Q672" s="429">
        <f t="shared" si="35"/>
        <v>790</v>
      </c>
    </row>
    <row r="673" spans="1:17" ht="11.25" customHeight="1">
      <c r="A673" s="427" t="s">
        <v>846</v>
      </c>
      <c r="B673" s="52"/>
      <c r="C673" s="52"/>
      <c r="D673" s="52"/>
      <c r="E673" s="52"/>
      <c r="F673" s="52"/>
      <c r="G673" s="52"/>
      <c r="H673" s="52"/>
      <c r="I673" s="52"/>
      <c r="L673" s="428">
        <v>60</v>
      </c>
      <c r="M673" s="428">
        <v>58</v>
      </c>
      <c r="N673" s="428">
        <v>90</v>
      </c>
      <c r="O673" s="428">
        <v>67</v>
      </c>
      <c r="P673" s="429">
        <v>32</v>
      </c>
      <c r="Q673" s="429">
        <f t="shared" si="35"/>
        <v>307</v>
      </c>
    </row>
    <row r="674" spans="1:17" ht="11.25" customHeight="1">
      <c r="A674" s="427" t="s">
        <v>847</v>
      </c>
      <c r="B674" s="52"/>
      <c r="C674" s="52"/>
      <c r="D674" s="52"/>
      <c r="E674" s="52"/>
      <c r="F674" s="52"/>
      <c r="G674" s="52"/>
      <c r="H674" s="52"/>
      <c r="I674" s="52"/>
      <c r="L674" s="428">
        <v>13</v>
      </c>
      <c r="M674" s="428">
        <v>31</v>
      </c>
      <c r="N674" s="428">
        <v>38</v>
      </c>
      <c r="O674" s="428">
        <v>31</v>
      </c>
      <c r="P674" s="429">
        <v>14</v>
      </c>
      <c r="Q674" s="429">
        <f t="shared" si="35"/>
        <v>127</v>
      </c>
    </row>
    <row r="675" spans="1:17" ht="11.25" customHeight="1">
      <c r="A675" s="427" t="s">
        <v>848</v>
      </c>
      <c r="B675" s="52"/>
      <c r="C675" s="52"/>
      <c r="D675" s="52"/>
      <c r="E675" s="52"/>
      <c r="F675" s="52"/>
      <c r="G675" s="52"/>
      <c r="H675" s="52"/>
      <c r="I675" s="52"/>
      <c r="L675" s="428">
        <v>9</v>
      </c>
      <c r="M675" s="428">
        <v>34</v>
      </c>
      <c r="N675" s="428">
        <v>26</v>
      </c>
      <c r="O675" s="428">
        <v>28</v>
      </c>
      <c r="P675" s="429">
        <v>10</v>
      </c>
      <c r="Q675" s="429">
        <f t="shared" si="35"/>
        <v>107</v>
      </c>
    </row>
    <row r="676" spans="1:17" ht="11.25" customHeight="1">
      <c r="A676" s="427" t="s">
        <v>849</v>
      </c>
      <c r="B676" s="52"/>
      <c r="C676" s="52"/>
      <c r="D676" s="52"/>
      <c r="E676" s="52"/>
      <c r="F676" s="52"/>
      <c r="G676" s="52"/>
      <c r="H676" s="52"/>
      <c r="I676" s="52"/>
      <c r="L676" s="428">
        <v>16</v>
      </c>
      <c r="M676" s="428">
        <v>19</v>
      </c>
      <c r="N676" s="428">
        <v>37</v>
      </c>
      <c r="O676" s="428">
        <v>18</v>
      </c>
      <c r="P676" s="429">
        <v>10</v>
      </c>
      <c r="Q676" s="429">
        <f t="shared" si="35"/>
        <v>100</v>
      </c>
    </row>
    <row r="677" spans="1:17" ht="11.25" customHeight="1">
      <c r="A677" s="441" t="s">
        <v>603</v>
      </c>
      <c r="B677" s="444"/>
      <c r="C677" s="444"/>
      <c r="D677" s="444"/>
      <c r="E677" s="444"/>
      <c r="F677" s="444"/>
      <c r="G677" s="444"/>
      <c r="H677" s="444"/>
      <c r="I677" s="444"/>
      <c r="J677" s="200"/>
      <c r="K677" s="200"/>
      <c r="L677" s="442">
        <v>105</v>
      </c>
      <c r="M677" s="442">
        <v>155</v>
      </c>
      <c r="N677" s="442">
        <v>178</v>
      </c>
      <c r="O677" s="442">
        <v>193</v>
      </c>
      <c r="P677" s="443">
        <v>103</v>
      </c>
      <c r="Q677" s="443">
        <f t="shared" si="35"/>
        <v>734</v>
      </c>
    </row>
    <row r="678" spans="1:17" ht="11.25" customHeight="1">
      <c r="A678" s="427" t="s">
        <v>850</v>
      </c>
      <c r="B678" s="52"/>
      <c r="C678" s="52"/>
      <c r="D678" s="52"/>
      <c r="E678" s="52"/>
      <c r="F678" s="52"/>
      <c r="G678" s="52"/>
      <c r="H678" s="52"/>
      <c r="I678" s="52"/>
      <c r="L678" s="428">
        <v>40</v>
      </c>
      <c r="M678" s="428">
        <v>55</v>
      </c>
      <c r="N678" s="428">
        <v>82</v>
      </c>
      <c r="O678" s="428">
        <v>64</v>
      </c>
      <c r="P678" s="429">
        <v>33</v>
      </c>
      <c r="Q678" s="429">
        <f t="shared" si="35"/>
        <v>274</v>
      </c>
    </row>
    <row r="679" spans="1:17" ht="11.25" customHeight="1">
      <c r="A679" s="427" t="s">
        <v>851</v>
      </c>
      <c r="B679" s="52"/>
      <c r="C679" s="52"/>
      <c r="D679" s="52"/>
      <c r="E679" s="52"/>
      <c r="F679" s="52"/>
      <c r="G679" s="52"/>
      <c r="H679" s="52"/>
      <c r="I679" s="52"/>
      <c r="L679" s="428">
        <v>23</v>
      </c>
      <c r="M679" s="428">
        <v>42</v>
      </c>
      <c r="N679" s="428">
        <v>33</v>
      </c>
      <c r="O679" s="428">
        <v>51</v>
      </c>
      <c r="P679" s="429">
        <v>30</v>
      </c>
      <c r="Q679" s="429">
        <f t="shared" si="35"/>
        <v>179</v>
      </c>
    </row>
    <row r="680" spans="1:17" ht="11.25" customHeight="1">
      <c r="A680" s="427" t="s">
        <v>852</v>
      </c>
      <c r="B680" s="52"/>
      <c r="C680" s="52"/>
      <c r="D680" s="52"/>
      <c r="E680" s="52"/>
      <c r="F680" s="52"/>
      <c r="G680" s="52"/>
      <c r="H680" s="52"/>
      <c r="I680" s="52"/>
      <c r="L680" s="428">
        <v>22</v>
      </c>
      <c r="M680" s="428">
        <v>34</v>
      </c>
      <c r="N680" s="428">
        <v>35</v>
      </c>
      <c r="O680" s="428">
        <v>50</v>
      </c>
      <c r="P680" s="429">
        <v>23</v>
      </c>
      <c r="Q680" s="429">
        <f t="shared" si="35"/>
        <v>164</v>
      </c>
    </row>
    <row r="681" spans="1:17" ht="11.25" customHeight="1">
      <c r="A681" s="427" t="s">
        <v>853</v>
      </c>
      <c r="B681" s="52"/>
      <c r="C681" s="52"/>
      <c r="D681" s="52"/>
      <c r="E681" s="52"/>
      <c r="F681" s="52"/>
      <c r="G681" s="52"/>
      <c r="H681" s="52"/>
      <c r="I681" s="52"/>
      <c r="L681" s="428">
        <v>11</v>
      </c>
      <c r="M681" s="428">
        <v>12</v>
      </c>
      <c r="N681" s="428">
        <v>17</v>
      </c>
      <c r="O681" s="428">
        <v>15</v>
      </c>
      <c r="P681" s="429">
        <v>9</v>
      </c>
      <c r="Q681" s="445">
        <f t="shared" si="35"/>
        <v>64</v>
      </c>
    </row>
    <row r="682" spans="1:17" ht="11.25" customHeight="1">
      <c r="A682" s="433" t="s">
        <v>855</v>
      </c>
      <c r="B682" s="434"/>
      <c r="C682" s="434"/>
      <c r="D682" s="434"/>
      <c r="E682" s="423"/>
      <c r="F682" s="423"/>
      <c r="G682" s="423"/>
      <c r="H682" s="423"/>
      <c r="I682" s="423"/>
      <c r="J682" s="423"/>
      <c r="K682" s="423"/>
      <c r="L682" s="438">
        <v>2098</v>
      </c>
      <c r="M682" s="438">
        <v>3681</v>
      </c>
      <c r="N682" s="438">
        <v>4375</v>
      </c>
      <c r="O682" s="438">
        <v>4370</v>
      </c>
      <c r="P682" s="440">
        <v>1879</v>
      </c>
      <c r="Q682" s="440">
        <f t="shared" si="35"/>
        <v>16403</v>
      </c>
    </row>
    <row r="683" spans="1:17" ht="11.25" customHeight="1">
      <c r="A683" s="441" t="s">
        <v>602</v>
      </c>
      <c r="B683" s="444"/>
      <c r="C683" s="444"/>
      <c r="D683" s="444"/>
      <c r="E683" s="444"/>
      <c r="F683" s="444"/>
      <c r="G683" s="444"/>
      <c r="H683" s="444"/>
      <c r="I683" s="444"/>
      <c r="J683" s="200"/>
      <c r="K683" s="200"/>
      <c r="L683" s="442">
        <v>1569</v>
      </c>
      <c r="M683" s="442">
        <v>2352</v>
      </c>
      <c r="N683" s="442">
        <v>2992</v>
      </c>
      <c r="O683" s="442">
        <v>2594</v>
      </c>
      <c r="P683" s="443">
        <v>1105</v>
      </c>
      <c r="Q683" s="443">
        <f t="shared" si="35"/>
        <v>10612</v>
      </c>
    </row>
    <row r="684" spans="1:17" ht="11.25" customHeight="1">
      <c r="A684" s="427" t="s">
        <v>856</v>
      </c>
      <c r="B684" s="52"/>
      <c r="C684" s="52"/>
      <c r="D684" s="52"/>
      <c r="E684" s="52"/>
      <c r="F684" s="52"/>
      <c r="G684" s="52"/>
      <c r="H684" s="52"/>
      <c r="I684" s="52"/>
      <c r="L684" s="428">
        <v>1180</v>
      </c>
      <c r="M684" s="428">
        <v>1733</v>
      </c>
      <c r="N684" s="428">
        <v>1955</v>
      </c>
      <c r="O684" s="428">
        <v>1680</v>
      </c>
      <c r="P684" s="429">
        <v>750</v>
      </c>
      <c r="Q684" s="429">
        <f t="shared" si="35"/>
        <v>7298</v>
      </c>
    </row>
    <row r="685" spans="1:17" ht="11.25" customHeight="1">
      <c r="A685" s="427" t="s">
        <v>772</v>
      </c>
      <c r="B685" s="52"/>
      <c r="C685" s="52"/>
      <c r="D685" s="52"/>
      <c r="E685" s="52"/>
      <c r="F685" s="52"/>
      <c r="G685" s="52"/>
      <c r="H685" s="52"/>
      <c r="I685" s="52"/>
      <c r="L685" s="428">
        <v>153</v>
      </c>
      <c r="M685" s="428">
        <v>286</v>
      </c>
      <c r="N685" s="428">
        <v>582</v>
      </c>
      <c r="O685" s="428">
        <v>577</v>
      </c>
      <c r="P685" s="429">
        <v>185</v>
      </c>
      <c r="Q685" s="429">
        <f t="shared" si="35"/>
        <v>1783</v>
      </c>
    </row>
    <row r="686" spans="1:17" ht="11.25" customHeight="1">
      <c r="A686" s="427" t="s">
        <v>857</v>
      </c>
      <c r="B686" s="52"/>
      <c r="C686" s="52"/>
      <c r="D686" s="52"/>
      <c r="E686" s="52"/>
      <c r="F686" s="52"/>
      <c r="G686" s="52"/>
      <c r="H686" s="52"/>
      <c r="I686" s="52"/>
      <c r="L686" s="428">
        <v>146</v>
      </c>
      <c r="M686" s="428">
        <v>218</v>
      </c>
      <c r="N686" s="428">
        <v>277</v>
      </c>
      <c r="O686" s="428">
        <v>303</v>
      </c>
      <c r="P686" s="429">
        <v>130</v>
      </c>
      <c r="Q686" s="429">
        <f t="shared" si="35"/>
        <v>1074</v>
      </c>
    </row>
    <row r="687" spans="1:17" ht="11.25" customHeight="1">
      <c r="A687" s="427" t="s">
        <v>771</v>
      </c>
      <c r="B687" s="52"/>
      <c r="C687" s="52"/>
      <c r="D687" s="52"/>
      <c r="E687" s="52"/>
      <c r="F687" s="52"/>
      <c r="G687" s="52"/>
      <c r="H687" s="52"/>
      <c r="I687" s="52"/>
      <c r="L687" s="428">
        <v>82</v>
      </c>
      <c r="M687" s="428">
        <v>114</v>
      </c>
      <c r="N687" s="428">
        <v>142</v>
      </c>
      <c r="O687" s="428">
        <v>133</v>
      </c>
      <c r="P687" s="429">
        <v>56</v>
      </c>
      <c r="Q687" s="429">
        <f t="shared" si="35"/>
        <v>527</v>
      </c>
    </row>
    <row r="688" spans="1:17" ht="11.25" customHeight="1">
      <c r="A688" s="427" t="s">
        <v>858</v>
      </c>
      <c r="B688" s="52"/>
      <c r="C688" s="52"/>
      <c r="D688" s="52"/>
      <c r="E688" s="52"/>
      <c r="F688" s="52"/>
      <c r="G688" s="52"/>
      <c r="H688" s="52"/>
      <c r="I688" s="52"/>
      <c r="L688" s="428">
        <v>31</v>
      </c>
      <c r="M688" s="428">
        <v>59</v>
      </c>
      <c r="N688" s="428">
        <v>75</v>
      </c>
      <c r="O688" s="428">
        <v>73</v>
      </c>
      <c r="P688" s="429">
        <v>28</v>
      </c>
      <c r="Q688" s="445">
        <f t="shared" si="35"/>
        <v>266</v>
      </c>
    </row>
    <row r="689" spans="1:17" ht="11.25" customHeight="1">
      <c r="A689" s="441" t="s">
        <v>859</v>
      </c>
      <c r="B689" s="444"/>
      <c r="C689" s="444"/>
      <c r="D689" s="444"/>
      <c r="E689" s="444"/>
      <c r="F689" s="444"/>
      <c r="G689" s="444"/>
      <c r="H689" s="444"/>
      <c r="I689" s="444"/>
      <c r="J689" s="200"/>
      <c r="K689" s="200"/>
      <c r="L689" s="442">
        <v>1145</v>
      </c>
      <c r="M689" s="442">
        <v>1106</v>
      </c>
      <c r="N689" s="442">
        <v>1174</v>
      </c>
      <c r="O689" s="442">
        <v>1545</v>
      </c>
      <c r="P689" s="443">
        <v>500</v>
      </c>
      <c r="Q689" s="443">
        <f t="shared" ref="Q689:Q694" si="36">SUM(L689:P689)</f>
        <v>5470</v>
      </c>
    </row>
    <row r="690" spans="1:17" ht="11.25" customHeight="1">
      <c r="A690" s="424" t="s">
        <v>765</v>
      </c>
      <c r="B690" s="195"/>
      <c r="C690" s="195"/>
      <c r="D690" s="195"/>
      <c r="E690" s="195"/>
      <c r="F690" s="195"/>
      <c r="G690" s="195"/>
      <c r="H690" s="195"/>
      <c r="I690" s="195"/>
      <c r="J690" s="195"/>
      <c r="K690" s="195"/>
      <c r="L690" s="425">
        <v>309</v>
      </c>
      <c r="M690" s="425">
        <v>566</v>
      </c>
      <c r="N690" s="425">
        <v>739</v>
      </c>
      <c r="O690" s="425">
        <v>932</v>
      </c>
      <c r="P690" s="426">
        <v>352</v>
      </c>
      <c r="Q690" s="426">
        <f t="shared" si="36"/>
        <v>2898</v>
      </c>
    </row>
    <row r="691" spans="1:17" ht="11.25" customHeight="1">
      <c r="A691" s="427" t="s">
        <v>860</v>
      </c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428">
        <v>99</v>
      </c>
      <c r="M691" s="428">
        <v>145</v>
      </c>
      <c r="N691" s="428">
        <v>158</v>
      </c>
      <c r="O691" s="428">
        <v>219</v>
      </c>
      <c r="P691" s="429">
        <v>41</v>
      </c>
      <c r="Q691" s="429">
        <f t="shared" si="36"/>
        <v>662</v>
      </c>
    </row>
    <row r="692" spans="1:17" ht="11.25" customHeight="1">
      <c r="A692" s="427" t="s">
        <v>861</v>
      </c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428">
        <v>503</v>
      </c>
      <c r="M692" s="428">
        <v>150</v>
      </c>
      <c r="N692" s="428">
        <v>1</v>
      </c>
      <c r="O692" s="428">
        <v>1</v>
      </c>
      <c r="P692" s="429">
        <v>0</v>
      </c>
      <c r="Q692" s="429">
        <f t="shared" si="36"/>
        <v>655</v>
      </c>
    </row>
    <row r="693" spans="1:17" ht="11.25" customHeight="1">
      <c r="A693" s="427" t="s">
        <v>862</v>
      </c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428">
        <v>78</v>
      </c>
      <c r="M693" s="428">
        <v>60</v>
      </c>
      <c r="N693" s="428">
        <v>77</v>
      </c>
      <c r="O693" s="428">
        <v>194</v>
      </c>
      <c r="P693" s="429">
        <v>38</v>
      </c>
      <c r="Q693" s="445">
        <f t="shared" si="36"/>
        <v>447</v>
      </c>
    </row>
    <row r="694" spans="1:17" ht="11.25" customHeight="1">
      <c r="A694" s="430" t="s">
        <v>766</v>
      </c>
      <c r="B694" s="197"/>
      <c r="C694" s="197"/>
      <c r="D694" s="197"/>
      <c r="E694" s="197"/>
      <c r="F694" s="197"/>
      <c r="G694" s="197"/>
      <c r="H694" s="197"/>
      <c r="I694" s="197"/>
      <c r="J694" s="197"/>
      <c r="K694" s="197"/>
      <c r="L694" s="431">
        <v>10</v>
      </c>
      <c r="M694" s="431">
        <v>30</v>
      </c>
      <c r="N694" s="431">
        <v>33</v>
      </c>
      <c r="O694" s="431">
        <v>37</v>
      </c>
      <c r="P694" s="432">
        <v>13</v>
      </c>
      <c r="Q694" s="432">
        <f t="shared" si="36"/>
        <v>123</v>
      </c>
    </row>
    <row r="695" spans="1:17" ht="11.25" customHeight="1">
      <c r="A695" s="450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428"/>
      <c r="M695" s="428"/>
      <c r="N695" s="428"/>
      <c r="O695" s="428"/>
      <c r="P695" s="428"/>
      <c r="Q695" s="428"/>
    </row>
    <row r="696" spans="1:17" ht="11.25" customHeight="1">
      <c r="A696" s="450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428"/>
      <c r="M696" s="428"/>
      <c r="N696" s="428"/>
      <c r="O696" s="428"/>
      <c r="P696" s="428"/>
      <c r="Q696" s="428"/>
    </row>
    <row r="697" spans="1:17" ht="11.25" customHeight="1">
      <c r="A697" s="450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428"/>
      <c r="M697" s="428"/>
      <c r="N697" s="428"/>
      <c r="O697" s="428"/>
      <c r="P697" s="428"/>
      <c r="Q697" s="428"/>
    </row>
    <row r="698" spans="1:17" ht="11.25" customHeight="1">
      <c r="A698" s="441" t="s">
        <v>863</v>
      </c>
      <c r="B698" s="444"/>
      <c r="C698" s="444"/>
      <c r="D698" s="444"/>
      <c r="E698" s="444"/>
      <c r="F698" s="444"/>
      <c r="G698" s="444"/>
      <c r="H698" s="444"/>
      <c r="I698" s="444"/>
      <c r="J698" s="200"/>
      <c r="K698" s="200"/>
      <c r="L698" s="442">
        <v>63</v>
      </c>
      <c r="M698" s="442">
        <v>74</v>
      </c>
      <c r="N698" s="442">
        <v>124</v>
      </c>
      <c r="O698" s="442">
        <v>130</v>
      </c>
      <c r="P698" s="443">
        <v>198</v>
      </c>
      <c r="Q698" s="443">
        <f>SUM(L698:P698)</f>
        <v>589</v>
      </c>
    </row>
    <row r="699" spans="1:17" ht="11.25" customHeight="1">
      <c r="A699" s="424" t="s">
        <v>864</v>
      </c>
      <c r="B699" s="195"/>
      <c r="C699" s="195"/>
      <c r="D699" s="195"/>
      <c r="E699" s="195"/>
      <c r="F699" s="195"/>
      <c r="G699" s="195"/>
      <c r="H699" s="195"/>
      <c r="I699" s="195"/>
      <c r="J699" s="195"/>
      <c r="K699" s="195"/>
      <c r="L699" s="425">
        <v>38</v>
      </c>
      <c r="M699" s="425">
        <v>56</v>
      </c>
      <c r="N699" s="425">
        <v>92</v>
      </c>
      <c r="O699" s="425">
        <v>69</v>
      </c>
      <c r="P699" s="426">
        <v>29</v>
      </c>
      <c r="Q699" s="426">
        <f>SUM(L699:P699)</f>
        <v>284</v>
      </c>
    </row>
    <row r="700" spans="1:17" ht="11.25" customHeight="1">
      <c r="A700" s="427" t="s">
        <v>865</v>
      </c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428">
        <v>16</v>
      </c>
      <c r="M700" s="428">
        <v>6</v>
      </c>
      <c r="N700" s="428">
        <v>22</v>
      </c>
      <c r="O700" s="428">
        <v>51</v>
      </c>
      <c r="P700" s="429">
        <v>162</v>
      </c>
      <c r="Q700" s="429">
        <f>SUM(L700:P700)</f>
        <v>257</v>
      </c>
    </row>
    <row r="701" spans="1:17" ht="11.25" customHeight="1">
      <c r="A701" s="433" t="s">
        <v>866</v>
      </c>
      <c r="B701" s="434"/>
      <c r="C701" s="434"/>
      <c r="D701" s="434"/>
      <c r="E701" s="423"/>
      <c r="F701" s="423"/>
      <c r="G701" s="423"/>
      <c r="H701" s="423"/>
      <c r="I701" s="423"/>
      <c r="J701" s="423"/>
      <c r="K701" s="423"/>
      <c r="L701" s="438">
        <v>2362</v>
      </c>
      <c r="M701" s="438">
        <v>3225</v>
      </c>
      <c r="N701" s="438">
        <v>4108</v>
      </c>
      <c r="O701" s="438">
        <v>3726</v>
      </c>
      <c r="P701" s="440">
        <v>1406</v>
      </c>
      <c r="Q701" s="440">
        <f t="shared" ref="Q701:Q706" si="37">SUM(L701:P701)</f>
        <v>14827</v>
      </c>
    </row>
    <row r="702" spans="1:17" ht="11.25" customHeight="1">
      <c r="A702" s="441" t="s">
        <v>867</v>
      </c>
      <c r="B702" s="444"/>
      <c r="C702" s="444"/>
      <c r="D702" s="444"/>
      <c r="E702" s="444"/>
      <c r="F702" s="444"/>
      <c r="G702" s="444"/>
      <c r="H702" s="444"/>
      <c r="I702" s="444"/>
      <c r="J702" s="200"/>
      <c r="K702" s="200"/>
      <c r="L702" s="442">
        <v>889</v>
      </c>
      <c r="M702" s="442">
        <v>1235</v>
      </c>
      <c r="N702" s="442">
        <v>1570</v>
      </c>
      <c r="O702" s="442">
        <v>1359</v>
      </c>
      <c r="P702" s="443">
        <v>464</v>
      </c>
      <c r="Q702" s="443">
        <f t="shared" si="37"/>
        <v>5517</v>
      </c>
    </row>
    <row r="703" spans="1:17" ht="11.25" customHeight="1">
      <c r="A703" s="427" t="s">
        <v>792</v>
      </c>
      <c r="B703" s="52"/>
      <c r="C703" s="52"/>
      <c r="D703" s="52"/>
      <c r="E703" s="52"/>
      <c r="F703" s="52"/>
      <c r="G703" s="52"/>
      <c r="H703" s="52"/>
      <c r="I703" s="52"/>
      <c r="L703" s="428">
        <v>438</v>
      </c>
      <c r="M703" s="428">
        <v>701</v>
      </c>
      <c r="N703" s="428">
        <v>845</v>
      </c>
      <c r="O703" s="428">
        <v>734</v>
      </c>
      <c r="P703" s="429">
        <v>245</v>
      </c>
      <c r="Q703" s="429">
        <f t="shared" si="37"/>
        <v>2963</v>
      </c>
    </row>
    <row r="704" spans="1:17" ht="11.25" customHeight="1">
      <c r="A704" s="427" t="s">
        <v>793</v>
      </c>
      <c r="B704" s="52"/>
      <c r="C704" s="52"/>
      <c r="D704" s="52"/>
      <c r="E704" s="52"/>
      <c r="F704" s="52"/>
      <c r="G704" s="52"/>
      <c r="H704" s="52"/>
      <c r="I704" s="52"/>
      <c r="L704" s="428">
        <v>237</v>
      </c>
      <c r="M704" s="428">
        <v>318</v>
      </c>
      <c r="N704" s="428">
        <v>455</v>
      </c>
      <c r="O704" s="428">
        <v>134</v>
      </c>
      <c r="P704" s="429">
        <v>111</v>
      </c>
      <c r="Q704" s="429">
        <f t="shared" si="37"/>
        <v>1255</v>
      </c>
    </row>
    <row r="705" spans="1:17" ht="11.25" customHeight="1">
      <c r="A705" s="427" t="s">
        <v>794</v>
      </c>
      <c r="B705" s="52"/>
      <c r="C705" s="52"/>
      <c r="D705" s="52"/>
      <c r="E705" s="52"/>
      <c r="F705" s="52"/>
      <c r="G705" s="52"/>
      <c r="H705" s="52"/>
      <c r="I705" s="52"/>
      <c r="L705" s="428">
        <v>132</v>
      </c>
      <c r="M705" s="428">
        <v>120</v>
      </c>
      <c r="N705" s="428">
        <v>153</v>
      </c>
      <c r="O705" s="428">
        <v>30</v>
      </c>
      <c r="P705" s="429">
        <v>60</v>
      </c>
      <c r="Q705" s="429">
        <f t="shared" si="37"/>
        <v>495</v>
      </c>
    </row>
    <row r="706" spans="1:17" ht="11.25" customHeight="1">
      <c r="A706" s="427" t="s">
        <v>796</v>
      </c>
      <c r="B706" s="52"/>
      <c r="C706" s="52"/>
      <c r="D706" s="52"/>
      <c r="E706" s="52"/>
      <c r="F706" s="52"/>
      <c r="G706" s="52"/>
      <c r="H706" s="52"/>
      <c r="I706" s="52"/>
      <c r="L706" s="428">
        <v>24</v>
      </c>
      <c r="M706" s="428">
        <v>23</v>
      </c>
      <c r="N706" s="428">
        <v>33</v>
      </c>
      <c r="O706" s="428">
        <v>1351</v>
      </c>
      <c r="P706" s="429">
        <v>13</v>
      </c>
      <c r="Q706" s="445">
        <f t="shared" si="37"/>
        <v>1444</v>
      </c>
    </row>
    <row r="707" spans="1:17" ht="11.25" customHeight="1">
      <c r="A707" s="441" t="s">
        <v>785</v>
      </c>
      <c r="B707" s="444"/>
      <c r="C707" s="444"/>
      <c r="D707" s="444"/>
      <c r="E707" s="444"/>
      <c r="F707" s="444"/>
      <c r="G707" s="444"/>
      <c r="H707" s="444"/>
      <c r="I707" s="444"/>
      <c r="J707" s="200"/>
      <c r="K707" s="200"/>
      <c r="L707" s="442">
        <v>955</v>
      </c>
      <c r="M707" s="442">
        <v>1188</v>
      </c>
      <c r="N707" s="442">
        <v>1408</v>
      </c>
      <c r="O707" s="442">
        <v>1351</v>
      </c>
      <c r="P707" s="443">
        <v>614</v>
      </c>
      <c r="Q707" s="443">
        <f t="shared" ref="Q707:Q717" si="38">SUM(L707:P707)</f>
        <v>5516</v>
      </c>
    </row>
    <row r="708" spans="1:17" ht="11.25" customHeight="1">
      <c r="A708" s="427" t="s">
        <v>786</v>
      </c>
      <c r="B708" s="52"/>
      <c r="C708" s="52"/>
      <c r="D708" s="52"/>
      <c r="E708" s="52"/>
      <c r="F708" s="52"/>
      <c r="G708" s="52"/>
      <c r="H708" s="52"/>
      <c r="I708" s="52"/>
      <c r="L708" s="428">
        <v>233</v>
      </c>
      <c r="M708" s="428">
        <v>325</v>
      </c>
      <c r="N708" s="428">
        <v>426</v>
      </c>
      <c r="O708" s="428">
        <v>397</v>
      </c>
      <c r="P708" s="429">
        <v>148</v>
      </c>
      <c r="Q708" s="429">
        <f t="shared" si="38"/>
        <v>1529</v>
      </c>
    </row>
    <row r="709" spans="1:17" ht="11.25" customHeight="1">
      <c r="A709" s="427" t="s">
        <v>789</v>
      </c>
      <c r="B709" s="52"/>
      <c r="C709" s="52"/>
      <c r="D709" s="52"/>
      <c r="E709" s="52"/>
      <c r="F709" s="52"/>
      <c r="G709" s="52"/>
      <c r="H709" s="52"/>
      <c r="I709" s="52"/>
      <c r="L709" s="428">
        <v>94</v>
      </c>
      <c r="M709" s="428">
        <v>128</v>
      </c>
      <c r="N709" s="428">
        <v>130</v>
      </c>
      <c r="O709" s="428">
        <v>118</v>
      </c>
      <c r="P709" s="429">
        <v>53</v>
      </c>
      <c r="Q709" s="429">
        <f t="shared" si="38"/>
        <v>523</v>
      </c>
    </row>
    <row r="710" spans="1:17" ht="11.25" customHeight="1">
      <c r="A710" s="427" t="s">
        <v>868</v>
      </c>
      <c r="B710" s="52"/>
      <c r="C710" s="52"/>
      <c r="D710" s="52"/>
      <c r="E710" s="52"/>
      <c r="F710" s="52"/>
      <c r="G710" s="52"/>
      <c r="H710" s="52"/>
      <c r="I710" s="52"/>
      <c r="L710" s="428">
        <v>79</v>
      </c>
      <c r="M710" s="428">
        <v>101</v>
      </c>
      <c r="N710" s="428">
        <v>97</v>
      </c>
      <c r="O710" s="428">
        <v>108</v>
      </c>
      <c r="P710" s="429">
        <v>52</v>
      </c>
      <c r="Q710" s="429">
        <f t="shared" si="38"/>
        <v>437</v>
      </c>
    </row>
    <row r="711" spans="1:17" ht="11.25" customHeight="1">
      <c r="A711" s="427" t="s">
        <v>788</v>
      </c>
      <c r="B711" s="52"/>
      <c r="C711" s="52"/>
      <c r="D711" s="52"/>
      <c r="E711" s="52"/>
      <c r="F711" s="52"/>
      <c r="G711" s="52"/>
      <c r="H711" s="52"/>
      <c r="I711" s="52"/>
      <c r="L711" s="428">
        <v>85</v>
      </c>
      <c r="M711" s="428">
        <v>65</v>
      </c>
      <c r="N711" s="428">
        <v>79</v>
      </c>
      <c r="O711" s="428">
        <v>89</v>
      </c>
      <c r="P711" s="429">
        <v>49</v>
      </c>
      <c r="Q711" s="445">
        <f t="shared" si="38"/>
        <v>367</v>
      </c>
    </row>
    <row r="712" spans="1:17" ht="11.25" customHeight="1">
      <c r="A712" s="427" t="s">
        <v>790</v>
      </c>
      <c r="B712" s="52"/>
      <c r="C712" s="52"/>
      <c r="D712" s="52"/>
      <c r="E712" s="52"/>
      <c r="F712" s="52"/>
      <c r="G712" s="52"/>
      <c r="H712" s="52"/>
      <c r="I712" s="52"/>
      <c r="L712" s="428">
        <v>83</v>
      </c>
      <c r="M712" s="428">
        <v>83</v>
      </c>
      <c r="N712" s="428">
        <v>79</v>
      </c>
      <c r="O712" s="428">
        <v>77</v>
      </c>
      <c r="P712" s="429">
        <v>43</v>
      </c>
      <c r="Q712" s="429">
        <f t="shared" si="38"/>
        <v>365</v>
      </c>
    </row>
    <row r="713" spans="1:17" ht="11.25" customHeight="1">
      <c r="A713" s="441" t="s">
        <v>604</v>
      </c>
      <c r="B713" s="444"/>
      <c r="C713" s="444"/>
      <c r="D713" s="444"/>
      <c r="E713" s="444"/>
      <c r="F713" s="444"/>
      <c r="G713" s="444"/>
      <c r="H713" s="444"/>
      <c r="I713" s="444"/>
      <c r="J713" s="200"/>
      <c r="K713" s="200"/>
      <c r="L713" s="442">
        <v>435</v>
      </c>
      <c r="M713" s="442">
        <v>761</v>
      </c>
      <c r="N713" s="442">
        <v>1048</v>
      </c>
      <c r="O713" s="442">
        <v>907</v>
      </c>
      <c r="P713" s="443">
        <v>279</v>
      </c>
      <c r="Q713" s="443">
        <f t="shared" si="38"/>
        <v>3430</v>
      </c>
    </row>
    <row r="714" spans="1:17" ht="11.25" customHeight="1">
      <c r="A714" s="424" t="s">
        <v>781</v>
      </c>
      <c r="B714" s="195"/>
      <c r="C714" s="195"/>
      <c r="D714" s="195"/>
      <c r="E714" s="195"/>
      <c r="F714" s="195"/>
      <c r="G714" s="195"/>
      <c r="H714" s="195"/>
      <c r="I714" s="195"/>
      <c r="J714" s="195"/>
      <c r="K714" s="195"/>
      <c r="L714" s="425">
        <v>390</v>
      </c>
      <c r="M714" s="425">
        <v>679</v>
      </c>
      <c r="N714" s="425">
        <v>900</v>
      </c>
      <c r="O714" s="425">
        <v>822</v>
      </c>
      <c r="P714" s="426">
        <v>250</v>
      </c>
      <c r="Q714" s="426">
        <f t="shared" si="38"/>
        <v>3041</v>
      </c>
    </row>
    <row r="715" spans="1:17" ht="11.25" customHeight="1">
      <c r="A715" s="427" t="s">
        <v>782</v>
      </c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428">
        <v>24</v>
      </c>
      <c r="M715" s="428">
        <v>29</v>
      </c>
      <c r="N715" s="428">
        <v>66</v>
      </c>
      <c r="O715" s="428">
        <v>37</v>
      </c>
      <c r="P715" s="429">
        <v>7</v>
      </c>
      <c r="Q715" s="429">
        <f t="shared" si="38"/>
        <v>163</v>
      </c>
    </row>
    <row r="716" spans="1:17" ht="11.25" customHeight="1">
      <c r="A716" s="427" t="s">
        <v>869</v>
      </c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428">
        <v>4</v>
      </c>
      <c r="M716" s="428">
        <v>20</v>
      </c>
      <c r="N716" s="428">
        <v>36</v>
      </c>
      <c r="O716" s="428">
        <v>17</v>
      </c>
      <c r="P716" s="429">
        <v>6</v>
      </c>
      <c r="Q716" s="429">
        <f t="shared" si="38"/>
        <v>83</v>
      </c>
    </row>
    <row r="717" spans="1:17" ht="11.25" customHeight="1">
      <c r="A717" s="430" t="s">
        <v>870</v>
      </c>
      <c r="B717" s="197"/>
      <c r="C717" s="197"/>
      <c r="D717" s="197"/>
      <c r="E717" s="197"/>
      <c r="F717" s="197"/>
      <c r="G717" s="197"/>
      <c r="H717" s="197"/>
      <c r="I717" s="197"/>
      <c r="J717" s="197"/>
      <c r="K717" s="197"/>
      <c r="L717" s="431">
        <v>4</v>
      </c>
      <c r="M717" s="431">
        <v>14</v>
      </c>
      <c r="N717" s="431">
        <v>17</v>
      </c>
      <c r="O717" s="431">
        <v>9</v>
      </c>
      <c r="P717" s="432">
        <v>6</v>
      </c>
      <c r="Q717" s="486">
        <f t="shared" si="38"/>
        <v>50</v>
      </c>
    </row>
    <row r="718" spans="1:17" ht="11.25" customHeight="1">
      <c r="A718" s="79"/>
      <c r="B718" s="61"/>
      <c r="C718" s="57"/>
      <c r="D718" s="57"/>
      <c r="E718" s="57"/>
    </row>
    <row r="719" spans="1:17" ht="11.25" customHeight="1">
      <c r="A719" s="711" t="s">
        <v>1096</v>
      </c>
      <c r="B719" s="61"/>
      <c r="C719" s="57"/>
      <c r="D719" s="57"/>
      <c r="E719" s="57"/>
    </row>
    <row r="720" spans="1:17" ht="11.25" customHeight="1">
      <c r="A720" s="79"/>
      <c r="B720" s="61"/>
      <c r="C720" s="57"/>
      <c r="D720" s="57"/>
      <c r="E720" s="57"/>
    </row>
    <row r="721" spans="1:5" ht="11.25" customHeight="1">
      <c r="A721" s="79"/>
      <c r="B721" s="61"/>
      <c r="C721" s="57"/>
      <c r="D721" s="57"/>
      <c r="E721" s="57"/>
    </row>
    <row r="722" spans="1:5" ht="11.25" customHeight="1">
      <c r="A722" s="79"/>
      <c r="B722" s="61"/>
      <c r="C722" s="57"/>
      <c r="D722" s="57"/>
      <c r="E722" s="57"/>
    </row>
    <row r="723" spans="1:5" ht="11.25" customHeight="1">
      <c r="A723" s="79"/>
      <c r="B723" s="61"/>
      <c r="C723" s="57"/>
      <c r="D723" s="57"/>
      <c r="E723" s="57"/>
    </row>
    <row r="724" spans="1:5" ht="11.25" customHeight="1">
      <c r="A724" s="79"/>
      <c r="B724" s="61"/>
      <c r="C724" s="57"/>
      <c r="D724" s="57"/>
      <c r="E724" s="57"/>
    </row>
    <row r="725" spans="1:5" ht="11.25" customHeight="1">
      <c r="A725" s="79"/>
      <c r="B725" s="61"/>
      <c r="C725" s="57"/>
      <c r="D725" s="57"/>
      <c r="E725" s="57"/>
    </row>
    <row r="726" spans="1:5" ht="11.25" customHeight="1">
      <c r="A726" s="79"/>
      <c r="B726" s="61"/>
      <c r="C726" s="57"/>
      <c r="D726" s="57"/>
      <c r="E726" s="57"/>
    </row>
    <row r="727" spans="1:5" ht="11.25" customHeight="1">
      <c r="A727" s="79"/>
      <c r="B727" s="61"/>
      <c r="C727" s="57"/>
      <c r="D727" s="57"/>
      <c r="E727" s="57"/>
    </row>
    <row r="728" spans="1:5" ht="11.25" customHeight="1">
      <c r="A728" s="79"/>
      <c r="B728" s="61"/>
      <c r="C728" s="57"/>
      <c r="D728" s="57"/>
      <c r="E728" s="57"/>
    </row>
    <row r="729" spans="1:5" ht="11.25" customHeight="1">
      <c r="A729" s="79"/>
      <c r="B729" s="61"/>
      <c r="C729" s="57"/>
      <c r="D729" s="57"/>
      <c r="E729" s="57"/>
    </row>
    <row r="730" spans="1:5" ht="11.25" customHeight="1">
      <c r="A730" s="79"/>
      <c r="B730" s="61"/>
      <c r="C730" s="57"/>
      <c r="D730" s="57"/>
      <c r="E730" s="57"/>
    </row>
    <row r="731" spans="1:5" ht="11.25" customHeight="1">
      <c r="A731" s="79"/>
      <c r="B731" s="61"/>
      <c r="C731" s="57"/>
      <c r="D731" s="57"/>
      <c r="E731" s="57"/>
    </row>
    <row r="732" spans="1:5" ht="11.25" customHeight="1">
      <c r="A732" s="79"/>
      <c r="B732" s="61"/>
      <c r="C732" s="57"/>
      <c r="D732" s="57"/>
      <c r="E732" s="57"/>
    </row>
    <row r="733" spans="1:5" ht="11.25" customHeight="1">
      <c r="A733" s="79"/>
      <c r="B733" s="61"/>
      <c r="C733" s="57"/>
      <c r="D733" s="57"/>
      <c r="E733" s="57"/>
    </row>
    <row r="734" spans="1:5" ht="11.25" customHeight="1">
      <c r="A734" s="79"/>
      <c r="B734" s="61"/>
      <c r="C734" s="57"/>
      <c r="D734" s="57"/>
      <c r="E734" s="57"/>
    </row>
    <row r="735" spans="1:5" ht="11.25" customHeight="1">
      <c r="A735" s="79"/>
      <c r="B735" s="61"/>
      <c r="C735" s="57"/>
      <c r="D735" s="57"/>
      <c r="E735" s="57"/>
    </row>
    <row r="736" spans="1:5" ht="11.25" customHeight="1">
      <c r="A736" s="79"/>
      <c r="B736" s="61"/>
      <c r="C736" s="57"/>
      <c r="D736" s="57"/>
      <c r="E736" s="57"/>
    </row>
    <row r="737" spans="1:23" ht="11.25" customHeight="1">
      <c r="A737" s="79"/>
      <c r="B737" s="61"/>
      <c r="C737" s="57"/>
      <c r="D737" s="57"/>
      <c r="E737" s="57"/>
    </row>
    <row r="738" spans="1:23" ht="11.25" customHeight="1">
      <c r="A738" s="79"/>
      <c r="B738" s="61"/>
      <c r="C738" s="57"/>
      <c r="D738" s="57"/>
      <c r="E738" s="57"/>
    </row>
    <row r="739" spans="1:23" ht="11.25" customHeight="1">
      <c r="A739" s="79"/>
      <c r="B739" s="61"/>
      <c r="C739" s="57"/>
      <c r="D739" s="57"/>
      <c r="E739" s="57"/>
    </row>
    <row r="740" spans="1:23" ht="11.25" customHeight="1">
      <c r="A740" s="79"/>
      <c r="B740" s="61"/>
      <c r="C740" s="57"/>
      <c r="D740" s="57"/>
      <c r="E740" s="57"/>
    </row>
    <row r="741" spans="1:23" ht="11.25" customHeight="1">
      <c r="A741" s="79"/>
      <c r="B741" s="61"/>
      <c r="C741" s="57"/>
      <c r="D741" s="57"/>
      <c r="E741" s="57"/>
    </row>
    <row r="742" spans="1:23" ht="11.25" customHeight="1">
      <c r="A742" s="79"/>
      <c r="B742" s="61"/>
      <c r="C742" s="57"/>
      <c r="D742" s="57"/>
      <c r="E742" s="57"/>
    </row>
    <row r="743" spans="1:23" ht="11.25" customHeight="1">
      <c r="A743" s="79"/>
      <c r="B743" s="61"/>
      <c r="C743" s="57"/>
      <c r="D743" s="57"/>
      <c r="E743" s="57"/>
    </row>
    <row r="744" spans="1:23" ht="15">
      <c r="A744" s="135" t="s">
        <v>913</v>
      </c>
      <c r="D744" s="27"/>
    </row>
    <row r="745" spans="1:23">
      <c r="D745" s="27"/>
    </row>
    <row r="746" spans="1:23">
      <c r="A746" s="671" t="s">
        <v>2</v>
      </c>
      <c r="D746" s="27"/>
    </row>
    <row r="747" spans="1:23">
      <c r="A747" s="163"/>
      <c r="B747" s="163">
        <v>2010</v>
      </c>
      <c r="C747" s="163">
        <v>2011</v>
      </c>
      <c r="D747" s="163">
        <v>2012</v>
      </c>
      <c r="E747" s="163">
        <v>2013</v>
      </c>
    </row>
    <row r="748" spans="1:23">
      <c r="A748" s="696" t="s">
        <v>873</v>
      </c>
      <c r="B748" s="61">
        <v>3026</v>
      </c>
      <c r="C748" s="57">
        <v>3963</v>
      </c>
      <c r="D748" s="57">
        <v>4222</v>
      </c>
      <c r="E748" s="57">
        <v>2851</v>
      </c>
    </row>
    <row r="749" spans="1:23">
      <c r="A749" s="711" t="s">
        <v>874</v>
      </c>
      <c r="D749" s="27"/>
    </row>
    <row r="750" spans="1:23">
      <c r="D750" s="27"/>
    </row>
    <row r="751" spans="1:23" ht="15">
      <c r="A751" s="671" t="s">
        <v>387</v>
      </c>
      <c r="D751" s="27"/>
      <c r="W751" s="488" t="s">
        <v>875</v>
      </c>
    </row>
    <row r="752" spans="1:23">
      <c r="A752" s="163" t="s">
        <v>876</v>
      </c>
      <c r="B752" s="163">
        <v>2010</v>
      </c>
      <c r="C752" s="163">
        <v>2011</v>
      </c>
      <c r="D752" s="163">
        <v>2012</v>
      </c>
      <c r="E752" s="163">
        <v>2013</v>
      </c>
      <c r="W752" s="489" t="s">
        <v>877</v>
      </c>
    </row>
    <row r="753" spans="1:35">
      <c r="A753" s="696" t="s">
        <v>878</v>
      </c>
      <c r="B753" s="61">
        <v>20</v>
      </c>
      <c r="C753" s="57">
        <v>115</v>
      </c>
      <c r="D753" s="57">
        <v>78</v>
      </c>
      <c r="E753" s="57">
        <v>34</v>
      </c>
    </row>
    <row r="754" spans="1:35">
      <c r="A754" s="696" t="s">
        <v>879</v>
      </c>
      <c r="B754" s="62">
        <v>247</v>
      </c>
      <c r="C754" s="59">
        <v>307</v>
      </c>
      <c r="D754" s="59">
        <v>755</v>
      </c>
      <c r="E754" s="59">
        <v>734</v>
      </c>
      <c r="W754" s="490"/>
      <c r="X754" s="490">
        <v>2000</v>
      </c>
      <c r="Y754" s="491">
        <v>2001</v>
      </c>
      <c r="Z754" s="491">
        <v>2002</v>
      </c>
      <c r="AA754" s="491">
        <v>2005</v>
      </c>
      <c r="AB754" s="491">
        <v>2006</v>
      </c>
      <c r="AC754" s="491">
        <v>2007</v>
      </c>
      <c r="AD754" s="491">
        <v>2008</v>
      </c>
      <c r="AE754" s="491">
        <v>2009</v>
      </c>
      <c r="AF754" s="491">
        <v>2010</v>
      </c>
      <c r="AG754" s="491">
        <v>2011</v>
      </c>
      <c r="AH754" s="491">
        <v>2012</v>
      </c>
      <c r="AI754" s="491">
        <v>2013</v>
      </c>
    </row>
    <row r="755" spans="1:35">
      <c r="A755" s="696" t="s">
        <v>880</v>
      </c>
      <c r="B755" s="61">
        <v>258</v>
      </c>
      <c r="C755" s="57">
        <v>410</v>
      </c>
      <c r="D755" s="57">
        <v>764</v>
      </c>
      <c r="E755" s="57">
        <v>846</v>
      </c>
      <c r="W755" s="492" t="s">
        <v>881</v>
      </c>
      <c r="X755" s="33"/>
      <c r="Y755" s="493"/>
      <c r="Z755" s="38"/>
      <c r="AA755" s="38"/>
      <c r="AB755" s="38">
        <v>73000</v>
      </c>
      <c r="AC755" s="38">
        <v>78706</v>
      </c>
      <c r="AD755" s="38">
        <v>116805</v>
      </c>
      <c r="AE755" s="38">
        <v>102705</v>
      </c>
      <c r="AF755" s="38">
        <v>118747</v>
      </c>
      <c r="AG755" s="38">
        <v>127537</v>
      </c>
      <c r="AH755" s="493"/>
      <c r="AI755" s="493"/>
    </row>
    <row r="756" spans="1:35">
      <c r="A756" s="696" t="s">
        <v>882</v>
      </c>
      <c r="B756" s="62">
        <v>185</v>
      </c>
      <c r="C756" s="59">
        <v>459</v>
      </c>
      <c r="D756" s="59">
        <v>507</v>
      </c>
      <c r="E756" s="59">
        <v>515</v>
      </c>
      <c r="W756" s="494" t="s">
        <v>883</v>
      </c>
      <c r="X756" s="495"/>
      <c r="Y756" s="496"/>
      <c r="Z756" s="39"/>
      <c r="AA756" s="39"/>
      <c r="AB756" s="39">
        <v>20.7</v>
      </c>
      <c r="AC756" s="39">
        <v>19.7</v>
      </c>
      <c r="AD756" s="39">
        <v>18</v>
      </c>
      <c r="AE756" s="39">
        <v>19.5</v>
      </c>
      <c r="AF756" s="39">
        <v>16.8</v>
      </c>
      <c r="AG756" s="39">
        <v>17</v>
      </c>
      <c r="AH756" s="496"/>
      <c r="AI756" s="496"/>
    </row>
    <row r="757" spans="1:35">
      <c r="A757" s="696" t="s">
        <v>884</v>
      </c>
      <c r="B757" s="37">
        <v>127</v>
      </c>
      <c r="C757" s="60">
        <v>389</v>
      </c>
      <c r="D757" s="60">
        <v>318</v>
      </c>
      <c r="E757" s="60">
        <v>324</v>
      </c>
      <c r="W757" s="492" t="s">
        <v>885</v>
      </c>
      <c r="X757" s="33"/>
      <c r="Y757" s="493"/>
      <c r="Z757" s="38"/>
      <c r="AA757" s="38"/>
      <c r="AB757" s="38">
        <v>53.1</v>
      </c>
      <c r="AC757" s="38">
        <v>52.2</v>
      </c>
      <c r="AD757" s="38">
        <v>51.6</v>
      </c>
      <c r="AE757" s="38">
        <v>51.3</v>
      </c>
      <c r="AF757" s="38">
        <v>50.5</v>
      </c>
      <c r="AG757" s="38">
        <v>58.3</v>
      </c>
      <c r="AH757" s="493"/>
      <c r="AI757" s="493"/>
    </row>
    <row r="758" spans="1:35">
      <c r="A758" s="696" t="s">
        <v>886</v>
      </c>
      <c r="B758" s="62">
        <v>158</v>
      </c>
      <c r="C758" s="59">
        <v>427</v>
      </c>
      <c r="D758" s="59">
        <v>169</v>
      </c>
      <c r="E758" s="59">
        <v>160</v>
      </c>
      <c r="W758" s="494" t="s">
        <v>887</v>
      </c>
      <c r="X758" s="495"/>
      <c r="Y758" s="496"/>
      <c r="Z758" s="39"/>
      <c r="AA758" s="39"/>
      <c r="AB758" s="39">
        <v>18.8</v>
      </c>
      <c r="AC758" s="39">
        <v>19.399999999999999</v>
      </c>
      <c r="AD758" s="39">
        <v>21.4</v>
      </c>
      <c r="AE758" s="39">
        <v>20.6</v>
      </c>
      <c r="AF758" s="39">
        <v>22.5</v>
      </c>
      <c r="AG758" s="39">
        <v>23.6</v>
      </c>
      <c r="AH758" s="496"/>
      <c r="AI758" s="496"/>
    </row>
    <row r="759" spans="1:35">
      <c r="A759" s="696" t="s">
        <v>888</v>
      </c>
      <c r="B759" s="61">
        <v>120</v>
      </c>
      <c r="C759" s="57">
        <v>366</v>
      </c>
      <c r="D759" s="57">
        <v>59</v>
      </c>
      <c r="E759" s="57">
        <v>67</v>
      </c>
      <c r="W759" s="497" t="s">
        <v>889</v>
      </c>
      <c r="X759" s="498"/>
      <c r="Y759" s="37"/>
      <c r="Z759" s="37"/>
      <c r="AA759" s="37"/>
      <c r="AB759" s="37">
        <v>3.8</v>
      </c>
      <c r="AC759" s="37">
        <v>4.4000000000000004</v>
      </c>
      <c r="AD759" s="37">
        <v>5</v>
      </c>
      <c r="AE759" s="37">
        <v>4.5</v>
      </c>
      <c r="AF759" s="37">
        <v>5.6</v>
      </c>
      <c r="AG759" s="37">
        <v>6.3</v>
      </c>
      <c r="AH759" s="37"/>
      <c r="AI759" s="37"/>
    </row>
    <row r="760" spans="1:35">
      <c r="A760" s="696" t="s">
        <v>414</v>
      </c>
      <c r="B760" s="62">
        <v>1911</v>
      </c>
      <c r="C760" s="59">
        <v>1490</v>
      </c>
      <c r="D760" s="59">
        <v>1572</v>
      </c>
      <c r="E760" s="59">
        <v>171</v>
      </c>
      <c r="W760" s="494" t="s">
        <v>890</v>
      </c>
      <c r="X760" s="495"/>
      <c r="Y760" s="496"/>
      <c r="Z760" s="39"/>
      <c r="AA760" s="39"/>
      <c r="AB760" s="39">
        <v>3.6</v>
      </c>
      <c r="AC760" s="39">
        <v>4.3</v>
      </c>
      <c r="AD760" s="39">
        <v>4</v>
      </c>
      <c r="AE760" s="39">
        <v>4</v>
      </c>
      <c r="AF760" s="39">
        <v>4.7</v>
      </c>
      <c r="AG760" s="39">
        <v>4.8</v>
      </c>
      <c r="AH760" s="496"/>
      <c r="AI760" s="496"/>
    </row>
    <row r="761" spans="1:35">
      <c r="A761" s="637" t="s">
        <v>523</v>
      </c>
      <c r="B761" s="81">
        <f>SUM(B753:B760)</f>
        <v>3026</v>
      </c>
      <c r="C761" s="81">
        <f>SUM(C753:C760)</f>
        <v>3963</v>
      </c>
      <c r="D761" s="81">
        <f>SUM(D753:D760)</f>
        <v>4222</v>
      </c>
      <c r="E761" s="81">
        <f>SUM(E753:E760)</f>
        <v>2851</v>
      </c>
      <c r="F761" s="82"/>
    </row>
    <row r="762" spans="1:35">
      <c r="A762" s="697" t="s">
        <v>489</v>
      </c>
      <c r="B762" s="698">
        <f>B760/B761*100</f>
        <v>63.152676801057503</v>
      </c>
      <c r="C762" s="698">
        <f>C760/C761*100</f>
        <v>37.59777946000505</v>
      </c>
      <c r="D762" s="698">
        <f>D760/D761*100</f>
        <v>37.233538607295117</v>
      </c>
      <c r="E762" s="698">
        <f>E760/E761*100</f>
        <v>5.997895475271835</v>
      </c>
    </row>
    <row r="763" spans="1:35" ht="11.25" customHeight="1">
      <c r="A763" s="711" t="s">
        <v>874</v>
      </c>
    </row>
    <row r="765" spans="1:35">
      <c r="A765" s="671" t="s">
        <v>388</v>
      </c>
      <c r="D765" s="27"/>
    </row>
    <row r="766" spans="1:35">
      <c r="A766" s="163" t="s">
        <v>876</v>
      </c>
      <c r="B766" s="163">
        <v>2010</v>
      </c>
      <c r="C766" s="163">
        <v>2011</v>
      </c>
      <c r="D766" s="163">
        <v>2012</v>
      </c>
      <c r="E766" s="163">
        <v>2013</v>
      </c>
    </row>
    <row r="767" spans="1:35">
      <c r="A767" s="696" t="s">
        <v>891</v>
      </c>
      <c r="B767" s="61">
        <v>20</v>
      </c>
      <c r="C767" s="57">
        <v>115</v>
      </c>
      <c r="D767" s="57">
        <v>78</v>
      </c>
      <c r="E767" s="57">
        <v>34</v>
      </c>
    </row>
    <row r="768" spans="1:35">
      <c r="A768" s="696" t="s">
        <v>892</v>
      </c>
      <c r="B768" s="62">
        <v>247</v>
      </c>
      <c r="C768" s="59">
        <v>307</v>
      </c>
      <c r="D768" s="59">
        <v>755</v>
      </c>
      <c r="E768" s="59">
        <v>734</v>
      </c>
    </row>
    <row r="769" spans="1:5">
      <c r="A769" s="696" t="s">
        <v>893</v>
      </c>
      <c r="B769" s="61">
        <v>258</v>
      </c>
      <c r="C769" s="57">
        <v>410</v>
      </c>
      <c r="D769" s="57">
        <v>764</v>
      </c>
      <c r="E769" s="57">
        <v>846</v>
      </c>
    </row>
    <row r="770" spans="1:5">
      <c r="A770" s="696" t="s">
        <v>894</v>
      </c>
      <c r="B770" s="62">
        <v>185</v>
      </c>
      <c r="C770" s="59">
        <v>459</v>
      </c>
      <c r="D770" s="59">
        <v>507</v>
      </c>
      <c r="E770" s="59">
        <v>515</v>
      </c>
    </row>
    <row r="771" spans="1:5">
      <c r="A771" s="696" t="s">
        <v>895</v>
      </c>
      <c r="B771" s="37">
        <v>127</v>
      </c>
      <c r="C771" s="60">
        <v>389</v>
      </c>
      <c r="D771" s="60">
        <v>318</v>
      </c>
      <c r="E771" s="60">
        <v>324</v>
      </c>
    </row>
    <row r="772" spans="1:5">
      <c r="A772" s="696" t="s">
        <v>442</v>
      </c>
      <c r="B772" s="62">
        <f>B761-B773</f>
        <v>2189</v>
      </c>
      <c r="C772" s="59">
        <f>C761-C773</f>
        <v>2283</v>
      </c>
      <c r="D772" s="59">
        <f>D761-D773</f>
        <v>1800</v>
      </c>
      <c r="E772" s="59">
        <f>E761-E773</f>
        <v>398</v>
      </c>
    </row>
    <row r="773" spans="1:5">
      <c r="A773" s="637" t="s">
        <v>523</v>
      </c>
      <c r="B773" s="81">
        <f>SUM(B767:B771)</f>
        <v>837</v>
      </c>
      <c r="C773" s="82">
        <f>SUM(C767:C771)</f>
        <v>1680</v>
      </c>
      <c r="D773" s="82">
        <f>SUM(D767:D771)</f>
        <v>2422</v>
      </c>
      <c r="E773" s="82">
        <f>SUM(E767:E771)</f>
        <v>2453</v>
      </c>
    </row>
    <row r="774" spans="1:5">
      <c r="A774" s="697" t="s">
        <v>489</v>
      </c>
      <c r="B774" s="698">
        <f>B772/B761*100</f>
        <v>72.339722405816246</v>
      </c>
      <c r="C774" s="698">
        <f>C772/C761*100</f>
        <v>57.607872823618465</v>
      </c>
      <c r="D774" s="698">
        <f>D772/D761*100</f>
        <v>42.633822832780673</v>
      </c>
      <c r="E774" s="698">
        <f>E772/E761*100</f>
        <v>13.960014030164855</v>
      </c>
    </row>
    <row r="775" spans="1:5" ht="11.25" customHeight="1">
      <c r="A775" s="711" t="s">
        <v>874</v>
      </c>
      <c r="B775" s="61"/>
      <c r="C775" s="57"/>
      <c r="D775" s="57"/>
      <c r="E775" s="57"/>
    </row>
    <row r="776" spans="1:5" ht="11.25" customHeight="1">
      <c r="A776" s="79"/>
      <c r="B776" s="61"/>
      <c r="C776" s="57"/>
      <c r="D776" s="57"/>
      <c r="E776" s="57"/>
    </row>
    <row r="777" spans="1:5" ht="11.25" customHeight="1">
      <c r="A777" s="79"/>
      <c r="B777" s="61"/>
      <c r="C777" s="57"/>
      <c r="D777" s="57"/>
      <c r="E777" s="57"/>
    </row>
    <row r="778" spans="1:5" ht="11.25" customHeight="1">
      <c r="A778" s="79"/>
      <c r="B778" s="61"/>
      <c r="C778" s="57"/>
      <c r="D778" s="57"/>
      <c r="E778" s="57"/>
    </row>
    <row r="779" spans="1:5" ht="11.25" customHeight="1">
      <c r="A779" s="79"/>
      <c r="B779" s="61"/>
      <c r="C779" s="57"/>
      <c r="D779" s="57"/>
      <c r="E779" s="57"/>
    </row>
    <row r="780" spans="1:5" ht="11.25" customHeight="1">
      <c r="A780" s="79"/>
      <c r="B780" s="61"/>
      <c r="C780" s="57"/>
      <c r="D780" s="57"/>
      <c r="E780" s="57"/>
    </row>
    <row r="781" spans="1:5" ht="11.25" customHeight="1">
      <c r="A781" s="79"/>
      <c r="B781" s="61"/>
      <c r="C781" s="57"/>
      <c r="D781" s="57"/>
      <c r="E781" s="57"/>
    </row>
    <row r="782" spans="1:5" ht="14.25" customHeight="1">
      <c r="A782" s="500" t="s">
        <v>906</v>
      </c>
    </row>
    <row r="783" spans="1:5" ht="14.25" customHeight="1">
      <c r="A783" s="135" t="s">
        <v>292</v>
      </c>
    </row>
    <row r="784" spans="1:5" ht="14.25" customHeight="1">
      <c r="A784" s="134" t="s">
        <v>914</v>
      </c>
    </row>
    <row r="785" spans="1:15" ht="11.25" customHeight="1">
      <c r="A785" s="134"/>
    </row>
    <row r="786" spans="1:15" ht="14.25" customHeight="1">
      <c r="A786" s="671" t="s">
        <v>389</v>
      </c>
      <c r="B786" s="86"/>
      <c r="C786" s="86"/>
    </row>
    <row r="787" spans="1:15" ht="11.25" customHeight="1">
      <c r="A787" s="687"/>
      <c r="B787" s="163">
        <v>2000</v>
      </c>
      <c r="C787" s="163">
        <v>2001</v>
      </c>
      <c r="D787" s="163">
        <v>2002</v>
      </c>
      <c r="E787" s="163">
        <v>2003</v>
      </c>
      <c r="F787" s="163">
        <v>2004</v>
      </c>
      <c r="G787" s="163">
        <v>2005</v>
      </c>
      <c r="H787" s="163">
        <v>2006</v>
      </c>
      <c r="I787" s="163">
        <v>2007</v>
      </c>
      <c r="J787" s="163">
        <v>2008</v>
      </c>
      <c r="K787" s="163">
        <v>2009</v>
      </c>
      <c r="L787" s="163">
        <v>2010</v>
      </c>
      <c r="M787" s="163">
        <v>2011</v>
      </c>
      <c r="N787" s="163">
        <v>2012</v>
      </c>
      <c r="O787" s="163">
        <v>2013</v>
      </c>
    </row>
    <row r="788" spans="1:15" ht="11.25" customHeight="1">
      <c r="A788" s="53" t="s">
        <v>402</v>
      </c>
      <c r="B788" s="43">
        <v>114</v>
      </c>
      <c r="C788" s="383">
        <v>92</v>
      </c>
      <c r="D788" s="383">
        <v>74</v>
      </c>
      <c r="E788" s="383">
        <v>67</v>
      </c>
      <c r="F788" s="383">
        <v>73</v>
      </c>
      <c r="G788" s="383">
        <v>67</v>
      </c>
      <c r="H788" s="383">
        <v>60</v>
      </c>
      <c r="I788" s="383">
        <v>57</v>
      </c>
      <c r="J788" s="383">
        <v>47</v>
      </c>
      <c r="K788" s="383">
        <v>61</v>
      </c>
      <c r="L788" s="383">
        <v>41</v>
      </c>
      <c r="M788" s="383">
        <v>41</v>
      </c>
      <c r="N788" s="383">
        <v>41</v>
      </c>
      <c r="O788" s="383">
        <v>24</v>
      </c>
    </row>
    <row r="789" spans="1:15" ht="11.25" customHeight="1">
      <c r="A789" s="54" t="s">
        <v>403</v>
      </c>
      <c r="B789" s="90">
        <f>B788/B791*100000</f>
        <v>92.786274142744347</v>
      </c>
      <c r="C789" s="90">
        <f t="shared" ref="C789:O789" si="39">C788/C791*100000</f>
        <v>77.082914404450705</v>
      </c>
      <c r="D789" s="90">
        <f t="shared" si="39"/>
        <v>64.194317935371927</v>
      </c>
      <c r="E789" s="90">
        <f t="shared" si="39"/>
        <v>58.823012967401517</v>
      </c>
      <c r="F789" s="90">
        <f t="shared" si="39"/>
        <v>64.216471084994453</v>
      </c>
      <c r="G789" s="90">
        <f t="shared" si="39"/>
        <v>59.567204253276195</v>
      </c>
      <c r="H789" s="90">
        <f t="shared" si="39"/>
        <v>52.669464000421357</v>
      </c>
      <c r="I789" s="90">
        <f t="shared" si="39"/>
        <v>48.623195823523389</v>
      </c>
      <c r="J789" s="90">
        <f t="shared" si="39"/>
        <v>39.978564684467052</v>
      </c>
      <c r="K789" s="90">
        <f t="shared" si="39"/>
        <v>52.741247978972673</v>
      </c>
      <c r="L789" s="90">
        <f t="shared" si="39"/>
        <v>37.261887450923368</v>
      </c>
      <c r="M789" s="90">
        <f t="shared" si="39"/>
        <v>38.596226983469521</v>
      </c>
      <c r="N789" s="90">
        <f t="shared" si="39"/>
        <v>39.188323791135794</v>
      </c>
      <c r="O789" s="90">
        <f t="shared" si="39"/>
        <v>23.470964461047977</v>
      </c>
    </row>
    <row r="790" spans="1:15" ht="11.25" customHeight="1">
      <c r="A790" s="53" t="s">
        <v>443</v>
      </c>
      <c r="B790" s="4">
        <v>38.1</v>
      </c>
      <c r="C790" s="35">
        <v>38.1</v>
      </c>
      <c r="D790" s="35">
        <v>38.1</v>
      </c>
      <c r="E790" s="35">
        <v>38.1</v>
      </c>
      <c r="F790" s="35">
        <v>38.1</v>
      </c>
      <c r="G790" s="35">
        <v>38.1</v>
      </c>
      <c r="H790" s="35">
        <v>38.1</v>
      </c>
      <c r="I790" s="35">
        <v>38.1</v>
      </c>
      <c r="J790" s="35">
        <v>38.1</v>
      </c>
      <c r="K790" s="35">
        <v>38.1</v>
      </c>
      <c r="L790" s="35">
        <v>38.1</v>
      </c>
      <c r="M790" s="35">
        <v>38.1</v>
      </c>
      <c r="N790" s="35">
        <v>38.1</v>
      </c>
      <c r="O790" s="35">
        <v>38.1</v>
      </c>
    </row>
    <row r="791" spans="1:15" ht="11.25" customHeight="1">
      <c r="A791" s="54" t="s">
        <v>404</v>
      </c>
      <c r="B791" s="55">
        <v>122863</v>
      </c>
      <c r="C791" s="58">
        <v>119352</v>
      </c>
      <c r="D791" s="58">
        <v>115275</v>
      </c>
      <c r="E791" s="58">
        <v>113901</v>
      </c>
      <c r="F791" s="58">
        <v>113678</v>
      </c>
      <c r="G791" s="58">
        <v>112478</v>
      </c>
      <c r="H791" s="58">
        <v>113918</v>
      </c>
      <c r="I791" s="58">
        <v>117228</v>
      </c>
      <c r="J791" s="58">
        <v>117563</v>
      </c>
      <c r="K791" s="58">
        <v>115659</v>
      </c>
      <c r="L791" s="58">
        <v>110032</v>
      </c>
      <c r="M791" s="58">
        <v>106228</v>
      </c>
      <c r="N791" s="58">
        <v>104623</v>
      </c>
      <c r="O791" s="58">
        <v>102254</v>
      </c>
    </row>
    <row r="792" spans="1:15" ht="11.25" customHeight="1">
      <c r="A792" s="381" t="s">
        <v>480</v>
      </c>
      <c r="D792" s="27"/>
    </row>
    <row r="793" spans="1:15" ht="11.25" customHeight="1">
      <c r="A793" s="43" t="s">
        <v>477</v>
      </c>
      <c r="B793" s="4" t="s">
        <v>549</v>
      </c>
      <c r="D793" s="27"/>
    </row>
    <row r="794" spans="1:15" ht="11.25" customHeight="1">
      <c r="A794" s="43" t="s">
        <v>478</v>
      </c>
      <c r="B794" s="4" t="s">
        <v>550</v>
      </c>
      <c r="D794" s="27"/>
    </row>
    <row r="795" spans="1:15" ht="11.25" customHeight="1">
      <c r="A795" s="43" t="s">
        <v>479</v>
      </c>
      <c r="B795" s="4" t="s">
        <v>551</v>
      </c>
      <c r="D795" s="27"/>
    </row>
    <row r="796" spans="1:15" ht="11.25" customHeight="1">
      <c r="A796" s="43"/>
      <c r="B796" s="4"/>
      <c r="D796" s="27"/>
    </row>
    <row r="797" spans="1:15" ht="14.25" customHeight="1">
      <c r="A797" s="671" t="s">
        <v>390</v>
      </c>
      <c r="B797" s="4"/>
      <c r="D797" s="27"/>
    </row>
    <row r="798" spans="1:15" ht="11.25" customHeight="1">
      <c r="A798" s="87"/>
      <c r="B798" s="163">
        <v>2000</v>
      </c>
      <c r="C798" s="163">
        <v>2001</v>
      </c>
      <c r="D798" s="163">
        <v>2002</v>
      </c>
      <c r="E798" s="163">
        <v>2003</v>
      </c>
      <c r="F798" s="163">
        <v>2004</v>
      </c>
      <c r="G798" s="163">
        <v>2005</v>
      </c>
      <c r="H798" s="163">
        <v>2006</v>
      </c>
      <c r="I798" s="163">
        <v>2007</v>
      </c>
      <c r="J798" s="163">
        <v>2008</v>
      </c>
      <c r="K798" s="163">
        <v>2009</v>
      </c>
      <c r="L798" s="163">
        <v>2010</v>
      </c>
      <c r="M798" s="163">
        <v>2011</v>
      </c>
      <c r="N798" s="163">
        <v>2012</v>
      </c>
      <c r="O798" s="163">
        <v>2013</v>
      </c>
    </row>
    <row r="799" spans="1:15" ht="11.25" customHeight="1">
      <c r="A799" s="53" t="s">
        <v>402</v>
      </c>
      <c r="B799" s="43">
        <v>114</v>
      </c>
      <c r="C799" s="383">
        <v>92</v>
      </c>
      <c r="D799" s="383">
        <v>74</v>
      </c>
      <c r="E799" s="383">
        <v>67</v>
      </c>
      <c r="F799" s="383">
        <v>73</v>
      </c>
      <c r="G799" s="383">
        <v>67</v>
      </c>
      <c r="H799" s="383">
        <v>62</v>
      </c>
      <c r="I799" s="383">
        <v>57</v>
      </c>
      <c r="J799" s="383">
        <v>47</v>
      </c>
      <c r="K799" s="383">
        <v>62</v>
      </c>
      <c r="L799" s="383">
        <v>44</v>
      </c>
      <c r="M799" s="383">
        <v>48</v>
      </c>
      <c r="N799" s="383">
        <v>46</v>
      </c>
      <c r="O799" s="383">
        <v>0</v>
      </c>
    </row>
    <row r="800" spans="1:15" ht="11.25" customHeight="1">
      <c r="A800" s="54" t="s">
        <v>403</v>
      </c>
      <c r="B800" s="90">
        <f>B799/B802*100000</f>
        <v>92.786274142744347</v>
      </c>
      <c r="C800" s="90">
        <f t="shared" ref="C800:O800" si="40">C799/C802*100000</f>
        <v>77.082914404450705</v>
      </c>
      <c r="D800" s="90">
        <f t="shared" si="40"/>
        <v>64.211028678033756</v>
      </c>
      <c r="E800" s="90">
        <f t="shared" si="40"/>
        <v>58.823012967401517</v>
      </c>
      <c r="F800" s="90">
        <f t="shared" si="40"/>
        <v>64.216471084994453</v>
      </c>
      <c r="G800" s="90">
        <f t="shared" si="40"/>
        <v>59.567204253276195</v>
      </c>
      <c r="H800" s="384">
        <f t="shared" si="40"/>
        <v>54.4251128004354</v>
      </c>
      <c r="I800" s="90">
        <f t="shared" si="40"/>
        <v>48.623195823523389</v>
      </c>
      <c r="J800" s="90">
        <f t="shared" si="40"/>
        <v>39.969385151798626</v>
      </c>
      <c r="K800" s="384">
        <f t="shared" si="40"/>
        <v>53.541049577284774</v>
      </c>
      <c r="L800" s="384">
        <f t="shared" si="40"/>
        <v>39.658575716333019</v>
      </c>
      <c r="M800" s="384">
        <f t="shared" si="40"/>
        <v>44.856878521965854</v>
      </c>
      <c r="N800" s="384">
        <f t="shared" si="40"/>
        <v>43.622156262150192</v>
      </c>
      <c r="O800" s="90">
        <f t="shared" si="40"/>
        <v>0</v>
      </c>
    </row>
    <row r="801" spans="1:20" ht="11.25" customHeight="1">
      <c r="A801" s="53" t="s">
        <v>443</v>
      </c>
      <c r="B801" s="4">
        <v>38.1</v>
      </c>
      <c r="C801" s="35">
        <v>38.1</v>
      </c>
      <c r="D801" s="35">
        <v>38.1</v>
      </c>
      <c r="E801" s="35">
        <v>38.1</v>
      </c>
      <c r="F801" s="35">
        <v>38.1</v>
      </c>
      <c r="G801" s="35">
        <v>38.1</v>
      </c>
      <c r="H801" s="35">
        <v>38.1</v>
      </c>
      <c r="I801" s="35">
        <v>38.1</v>
      </c>
      <c r="J801" s="35">
        <v>38.1</v>
      </c>
      <c r="K801" s="35">
        <v>38.1</v>
      </c>
      <c r="L801" s="35">
        <v>38.1</v>
      </c>
      <c r="M801" s="35">
        <v>38.1</v>
      </c>
      <c r="N801" s="35">
        <v>38.1</v>
      </c>
      <c r="O801" s="35">
        <v>38.1</v>
      </c>
    </row>
    <row r="802" spans="1:20" ht="11.25" customHeight="1">
      <c r="A802" s="54" t="s">
        <v>404</v>
      </c>
      <c r="B802" s="55">
        <v>122863</v>
      </c>
      <c r="C802" s="58">
        <v>119352</v>
      </c>
      <c r="D802" s="58">
        <v>115245</v>
      </c>
      <c r="E802" s="58">
        <v>113901</v>
      </c>
      <c r="F802" s="58">
        <v>113678</v>
      </c>
      <c r="G802" s="58">
        <v>112478</v>
      </c>
      <c r="H802" s="58">
        <v>113918</v>
      </c>
      <c r="I802" s="58">
        <v>117228</v>
      </c>
      <c r="J802" s="58">
        <v>117590</v>
      </c>
      <c r="K802" s="58">
        <v>115799</v>
      </c>
      <c r="L802" s="58">
        <v>110947</v>
      </c>
      <c r="M802" s="58">
        <v>107007</v>
      </c>
      <c r="N802" s="58">
        <v>105451</v>
      </c>
      <c r="O802" s="58">
        <v>103244</v>
      </c>
    </row>
    <row r="803" spans="1:20" ht="11.25" customHeight="1">
      <c r="A803" s="380" t="s">
        <v>1097</v>
      </c>
    </row>
    <row r="804" spans="1:20" ht="11.25" customHeight="1">
      <c r="A804" s="43" t="s">
        <v>477</v>
      </c>
      <c r="B804" s="754" t="s">
        <v>673</v>
      </c>
      <c r="C804" s="754"/>
      <c r="D804" s="754"/>
      <c r="E804" s="754"/>
      <c r="F804" s="754"/>
      <c r="G804" s="754"/>
      <c r="H804" s="754"/>
      <c r="I804" s="754"/>
      <c r="J804" s="754"/>
      <c r="K804" s="754"/>
      <c r="L804" s="754"/>
      <c r="M804" s="754"/>
      <c r="N804" s="754"/>
      <c r="O804" s="754"/>
      <c r="P804" s="754"/>
      <c r="Q804" s="754"/>
      <c r="R804" s="754"/>
      <c r="S804" s="754"/>
      <c r="T804" s="754"/>
    </row>
    <row r="805" spans="1:20" ht="11.25" customHeight="1">
      <c r="A805" s="43" t="s">
        <v>674</v>
      </c>
      <c r="B805" s="754" t="s">
        <v>675</v>
      </c>
      <c r="C805" s="754"/>
      <c r="D805" s="754"/>
      <c r="E805" s="754"/>
      <c r="F805" s="754"/>
      <c r="G805" s="754"/>
      <c r="H805" s="754"/>
      <c r="I805" s="754"/>
      <c r="J805" s="754"/>
      <c r="K805" s="754"/>
      <c r="L805" s="754"/>
      <c r="M805" s="754"/>
      <c r="N805" s="754"/>
      <c r="O805" s="754"/>
      <c r="P805" s="754"/>
      <c r="Q805" s="754"/>
      <c r="R805" s="754"/>
      <c r="S805" s="754"/>
      <c r="T805" s="754"/>
    </row>
    <row r="806" spans="1:20" ht="23.25" customHeight="1">
      <c r="A806" s="43">
        <v>2013</v>
      </c>
      <c r="B806" s="754" t="s">
        <v>1098</v>
      </c>
      <c r="C806" s="754"/>
      <c r="D806" s="754"/>
      <c r="E806" s="754"/>
      <c r="F806" s="754"/>
      <c r="G806" s="754"/>
      <c r="H806" s="754"/>
      <c r="I806" s="754"/>
      <c r="J806" s="754"/>
      <c r="K806" s="754"/>
      <c r="L806" s="754"/>
      <c r="M806" s="754"/>
      <c r="N806" s="754"/>
      <c r="O806" s="754"/>
      <c r="P806" s="754"/>
      <c r="Q806" s="754"/>
      <c r="R806" s="754"/>
      <c r="S806" s="754"/>
      <c r="T806" s="754"/>
    </row>
    <row r="807" spans="1:20" ht="8.25" customHeight="1">
      <c r="A807" s="43"/>
      <c r="B807" s="4"/>
      <c r="D807" s="27"/>
    </row>
    <row r="808" spans="1:20" ht="14.25" customHeight="1">
      <c r="A808" s="671" t="s">
        <v>1028</v>
      </c>
    </row>
    <row r="809" spans="1:20" ht="11.25" customHeight="1"/>
    <row r="810" spans="1:20" ht="11.25" customHeight="1"/>
    <row r="811" spans="1:20" ht="11.25" customHeight="1"/>
    <row r="812" spans="1:20" ht="11.25" customHeight="1"/>
    <row r="813" spans="1:20" ht="11.25" customHeight="1"/>
    <row r="814" spans="1:20" ht="11.25" customHeight="1"/>
    <row r="815" spans="1:20" ht="11.25" customHeight="1"/>
    <row r="816" spans="1:20" ht="11.25" customHeight="1"/>
    <row r="817" spans="1:5" ht="11.25" customHeight="1"/>
    <row r="818" spans="1:5" ht="11.25" customHeight="1"/>
    <row r="819" spans="1:5" ht="11.25" customHeight="1"/>
    <row r="820" spans="1:5" ht="11.25" customHeight="1"/>
    <row r="821" spans="1:5" ht="11.25" customHeight="1"/>
    <row r="822" spans="1:5" ht="11.25" customHeight="1">
      <c r="A822" s="381" t="s">
        <v>480</v>
      </c>
    </row>
    <row r="823" spans="1:5" ht="11.25" customHeight="1">
      <c r="A823" s="43" t="s">
        <v>477</v>
      </c>
      <c r="B823" s="4" t="s">
        <v>552</v>
      </c>
      <c r="E823" s="26"/>
    </row>
    <row r="824" spans="1:5" ht="11.25" customHeight="1">
      <c r="A824" s="43" t="s">
        <v>478</v>
      </c>
      <c r="B824" s="4" t="s">
        <v>550</v>
      </c>
      <c r="E824" s="26"/>
    </row>
    <row r="825" spans="1:5" ht="11.25" customHeight="1">
      <c r="A825" s="43" t="s">
        <v>479</v>
      </c>
      <c r="B825" s="4" t="s">
        <v>553</v>
      </c>
      <c r="E825" s="26"/>
    </row>
    <row r="826" spans="1:5" ht="14.25" customHeight="1">
      <c r="A826" s="671" t="s">
        <v>1029</v>
      </c>
      <c r="B826" s="4"/>
      <c r="E826" s="26"/>
    </row>
    <row r="827" spans="1:5" ht="11.25" customHeight="1">
      <c r="B827" s="4"/>
      <c r="E827" s="26"/>
    </row>
    <row r="828" spans="1:5" ht="11.25" customHeight="1">
      <c r="A828" s="43"/>
      <c r="B828" s="4"/>
      <c r="E828" s="26"/>
    </row>
    <row r="829" spans="1:5" ht="9" customHeight="1">
      <c r="A829" s="43"/>
      <c r="B829" s="4"/>
      <c r="E829" s="26"/>
    </row>
    <row r="830" spans="1:5" ht="11.25" customHeight="1">
      <c r="A830" s="43"/>
      <c r="B830" s="4"/>
      <c r="E830" s="26"/>
    </row>
    <row r="831" spans="1:5" ht="11.25" customHeight="1">
      <c r="A831" s="43"/>
      <c r="B831" s="4"/>
      <c r="E831" s="26"/>
    </row>
    <row r="832" spans="1:5" ht="11.25" customHeight="1">
      <c r="A832" s="43"/>
      <c r="B832" s="4"/>
      <c r="E832" s="26"/>
    </row>
    <row r="833" spans="1:20" ht="11.25" customHeight="1">
      <c r="A833" s="43"/>
      <c r="B833" s="4"/>
      <c r="E833" s="26"/>
    </row>
    <row r="834" spans="1:20" ht="11.25" customHeight="1">
      <c r="A834" s="43"/>
      <c r="B834" s="4"/>
      <c r="E834" s="26"/>
    </row>
    <row r="835" spans="1:20" ht="11.25" customHeight="1">
      <c r="A835" s="43"/>
      <c r="B835" s="4"/>
      <c r="E835" s="26"/>
    </row>
    <row r="836" spans="1:20" ht="11.25" customHeight="1">
      <c r="A836" s="43"/>
      <c r="B836" s="4"/>
      <c r="E836" s="26"/>
    </row>
    <row r="837" spans="1:20" ht="11.25" customHeight="1">
      <c r="A837" s="43"/>
      <c r="B837" s="4"/>
      <c r="E837" s="26"/>
    </row>
    <row r="838" spans="1:20" ht="11.25" customHeight="1">
      <c r="A838" s="43"/>
      <c r="B838" s="4"/>
      <c r="E838" s="26"/>
    </row>
    <row r="839" spans="1:20" ht="11.25" customHeight="1">
      <c r="A839" s="43"/>
      <c r="B839" s="4"/>
      <c r="E839" s="26"/>
    </row>
    <row r="840" spans="1:20" ht="11.25" customHeight="1">
      <c r="A840" s="380" t="s">
        <v>672</v>
      </c>
    </row>
    <row r="841" spans="1:20" ht="10.5" customHeight="1">
      <c r="A841" s="43" t="s">
        <v>477</v>
      </c>
      <c r="B841" s="754" t="s">
        <v>673</v>
      </c>
      <c r="C841" s="754"/>
      <c r="D841" s="754"/>
      <c r="E841" s="754"/>
      <c r="F841" s="754"/>
      <c r="G841" s="754"/>
      <c r="H841" s="754"/>
      <c r="I841" s="754"/>
      <c r="J841" s="754"/>
      <c r="K841" s="754"/>
      <c r="L841" s="754"/>
      <c r="M841" s="754"/>
      <c r="N841" s="754"/>
      <c r="O841" s="754"/>
      <c r="P841" s="754"/>
      <c r="Q841" s="754"/>
      <c r="R841" s="754"/>
      <c r="S841" s="754"/>
      <c r="T841" s="754"/>
    </row>
    <row r="842" spans="1:20" ht="11.25" customHeight="1">
      <c r="A842" s="43" t="s">
        <v>674</v>
      </c>
      <c r="B842" s="754" t="s">
        <v>675</v>
      </c>
      <c r="C842" s="754"/>
      <c r="D842" s="754"/>
      <c r="E842" s="754"/>
      <c r="F842" s="754"/>
      <c r="G842" s="754"/>
      <c r="H842" s="754"/>
      <c r="I842" s="754"/>
      <c r="J842" s="754"/>
      <c r="K842" s="754"/>
      <c r="L842" s="754"/>
      <c r="M842" s="754"/>
      <c r="N842" s="754"/>
      <c r="O842" s="754"/>
      <c r="P842" s="754"/>
      <c r="Q842" s="754"/>
      <c r="R842" s="754"/>
      <c r="S842" s="754"/>
      <c r="T842" s="754"/>
    </row>
    <row r="843" spans="1:20" ht="22.5" customHeight="1">
      <c r="A843" s="43">
        <v>2013</v>
      </c>
      <c r="B843" s="754" t="s">
        <v>1098</v>
      </c>
      <c r="C843" s="754"/>
      <c r="D843" s="754"/>
      <c r="E843" s="754"/>
      <c r="F843" s="754"/>
      <c r="G843" s="754"/>
      <c r="H843" s="754"/>
      <c r="I843" s="754"/>
      <c r="J843" s="754"/>
      <c r="K843" s="754"/>
      <c r="L843" s="754"/>
      <c r="M843" s="754"/>
      <c r="N843" s="754"/>
      <c r="O843" s="754"/>
      <c r="P843" s="754"/>
      <c r="Q843" s="754"/>
      <c r="R843" s="754"/>
      <c r="S843" s="754"/>
      <c r="T843" s="754"/>
    </row>
    <row r="844" spans="1:20" ht="11.25" customHeight="1">
      <c r="A844" s="43"/>
      <c r="B844" s="382"/>
      <c r="C844" s="382"/>
      <c r="D844" s="382"/>
      <c r="E844" s="382"/>
      <c r="F844" s="382"/>
      <c r="G844" s="382"/>
      <c r="H844" s="382"/>
      <c r="I844" s="382"/>
      <c r="J844" s="382"/>
      <c r="K844" s="382"/>
      <c r="L844" s="382"/>
      <c r="M844" s="382"/>
      <c r="N844" s="382"/>
      <c r="O844" s="382"/>
      <c r="P844" s="382"/>
      <c r="Q844" s="382"/>
      <c r="R844" s="382"/>
      <c r="S844" s="382"/>
      <c r="T844" s="382"/>
    </row>
    <row r="845" spans="1:20" ht="14.25" customHeight="1">
      <c r="A845" s="558" t="s">
        <v>327</v>
      </c>
    </row>
    <row r="846" spans="1:20" ht="13.5" customHeight="1">
      <c r="A846" s="671" t="s">
        <v>391</v>
      </c>
    </row>
    <row r="847" spans="1:20" ht="11.25" customHeight="1">
      <c r="A847" s="582"/>
      <c r="B847" s="588">
        <v>2008</v>
      </c>
      <c r="C847" s="588">
        <v>2009</v>
      </c>
      <c r="D847" s="588">
        <v>2010</v>
      </c>
      <c r="E847" s="588">
        <v>2011</v>
      </c>
      <c r="F847" s="588">
        <v>2012</v>
      </c>
      <c r="G847" s="588">
        <v>2013</v>
      </c>
      <c r="H847" s="580" t="s">
        <v>415</v>
      </c>
    </row>
    <row r="848" spans="1:20" ht="11.25" customHeight="1">
      <c r="A848" s="575" t="s">
        <v>631</v>
      </c>
      <c r="B848" s="589"/>
      <c r="C848" s="589">
        <v>58</v>
      </c>
      <c r="D848" s="590">
        <v>40</v>
      </c>
      <c r="E848" s="590">
        <v>36</v>
      </c>
      <c r="F848" s="590">
        <v>37</v>
      </c>
      <c r="G848" s="590">
        <v>21</v>
      </c>
      <c r="H848" s="598">
        <f>SUM(B848:G848)</f>
        <v>192</v>
      </c>
    </row>
    <row r="849" spans="1:8" ht="11.25" customHeight="1">
      <c r="A849" s="575" t="s">
        <v>125</v>
      </c>
      <c r="B849" s="579"/>
      <c r="C849" s="579">
        <v>0</v>
      </c>
      <c r="D849" s="125">
        <v>0</v>
      </c>
      <c r="E849" s="125">
        <v>0</v>
      </c>
      <c r="F849" s="125">
        <v>0</v>
      </c>
      <c r="G849" s="125">
        <v>1</v>
      </c>
      <c r="H849" s="598">
        <f t="shared" ref="H849:H854" si="41">SUM(B849:G849)</f>
        <v>1</v>
      </c>
    </row>
    <row r="850" spans="1:8" ht="11.25" customHeight="1">
      <c r="A850" s="575" t="s">
        <v>632</v>
      </c>
      <c r="B850" s="578"/>
      <c r="C850" s="578">
        <v>3</v>
      </c>
      <c r="D850" s="581">
        <v>1</v>
      </c>
      <c r="E850" s="581">
        <v>5</v>
      </c>
      <c r="F850" s="581">
        <v>2</v>
      </c>
      <c r="G850" s="581">
        <v>1</v>
      </c>
      <c r="H850" s="598">
        <f t="shared" si="41"/>
        <v>12</v>
      </c>
    </row>
    <row r="851" spans="1:8" ht="11.25" customHeight="1">
      <c r="A851" s="575" t="s">
        <v>633</v>
      </c>
      <c r="B851" s="593"/>
      <c r="C851" s="593">
        <v>0</v>
      </c>
      <c r="D851" s="594">
        <v>0</v>
      </c>
      <c r="E851" s="594">
        <v>0</v>
      </c>
      <c r="F851" s="594">
        <v>0</v>
      </c>
      <c r="G851" s="594">
        <v>0</v>
      </c>
      <c r="H851" s="598">
        <f t="shared" si="41"/>
        <v>0</v>
      </c>
    </row>
    <row r="852" spans="1:8" ht="11.25" customHeight="1">
      <c r="A852" s="575" t="s">
        <v>126</v>
      </c>
      <c r="B852" s="591"/>
      <c r="C852" s="591">
        <v>0</v>
      </c>
      <c r="D852" s="592">
        <v>0</v>
      </c>
      <c r="E852" s="592">
        <v>0</v>
      </c>
      <c r="F852" s="592">
        <v>0</v>
      </c>
      <c r="G852" s="592">
        <v>0</v>
      </c>
      <c r="H852" s="598">
        <f t="shared" si="41"/>
        <v>0</v>
      </c>
    </row>
    <row r="853" spans="1:8" ht="11.25" customHeight="1">
      <c r="A853" s="575" t="s">
        <v>635</v>
      </c>
      <c r="B853" s="593"/>
      <c r="C853" s="593">
        <v>0</v>
      </c>
      <c r="D853" s="594">
        <v>0</v>
      </c>
      <c r="E853" s="594">
        <v>0</v>
      </c>
      <c r="F853" s="594">
        <v>1</v>
      </c>
      <c r="G853" s="594">
        <v>0</v>
      </c>
      <c r="H853" s="598">
        <f t="shared" si="41"/>
        <v>1</v>
      </c>
    </row>
    <row r="854" spans="1:8" ht="11.25" customHeight="1">
      <c r="A854" s="575" t="s">
        <v>625</v>
      </c>
      <c r="B854" s="595"/>
      <c r="C854" s="595">
        <v>0</v>
      </c>
      <c r="D854" s="596">
        <v>0</v>
      </c>
      <c r="E854" s="596">
        <v>0</v>
      </c>
      <c r="F854" s="596">
        <v>1</v>
      </c>
      <c r="G854" s="596">
        <v>1</v>
      </c>
      <c r="H854" s="598">
        <f t="shared" si="41"/>
        <v>2</v>
      </c>
    </row>
    <row r="855" spans="1:8" ht="11.25" customHeight="1">
      <c r="A855" s="127" t="s">
        <v>415</v>
      </c>
      <c r="B855" s="584">
        <f t="shared" ref="B855:G855" si="42">SUM(B848:B854)</f>
        <v>0</v>
      </c>
      <c r="C855" s="584">
        <f t="shared" si="42"/>
        <v>61</v>
      </c>
      <c r="D855" s="584">
        <f t="shared" si="42"/>
        <v>41</v>
      </c>
      <c r="E855" s="584">
        <f t="shared" si="42"/>
        <v>41</v>
      </c>
      <c r="F855" s="584">
        <f t="shared" si="42"/>
        <v>41</v>
      </c>
      <c r="G855" s="584">
        <f t="shared" si="42"/>
        <v>24</v>
      </c>
      <c r="H855" s="559"/>
    </row>
    <row r="856" spans="1:8" ht="11.25" customHeight="1">
      <c r="A856" s="381" t="s">
        <v>480</v>
      </c>
    </row>
    <row r="857" spans="1:8" ht="11.25" customHeight="1">
      <c r="A857" s="161" t="s">
        <v>477</v>
      </c>
      <c r="B857" s="53" t="s">
        <v>328</v>
      </c>
    </row>
    <row r="858" spans="1:8" ht="11.25" customHeight="1">
      <c r="A858" s="161" t="s">
        <v>478</v>
      </c>
      <c r="B858" s="53" t="s">
        <v>915</v>
      </c>
    </row>
    <row r="859" spans="1:8" ht="11.25" customHeight="1">
      <c r="A859" s="161" t="s">
        <v>615</v>
      </c>
      <c r="B859" s="53" t="s">
        <v>916</v>
      </c>
    </row>
    <row r="860" spans="1:8" ht="8.25" customHeight="1"/>
    <row r="861" spans="1:8" ht="14.25" customHeight="1">
      <c r="A861" s="558" t="s">
        <v>329</v>
      </c>
    </row>
    <row r="862" spans="1:8" ht="14.25" customHeight="1">
      <c r="A862" s="671" t="s">
        <v>392</v>
      </c>
    </row>
    <row r="863" spans="1:8" ht="11.25" customHeight="1">
      <c r="A863" s="582"/>
      <c r="B863" s="588">
        <v>2008</v>
      </c>
      <c r="C863" s="588">
        <v>2009</v>
      </c>
      <c r="D863" s="588">
        <v>2010</v>
      </c>
      <c r="E863" s="588">
        <v>2011</v>
      </c>
      <c r="F863" s="588">
        <v>2012</v>
      </c>
      <c r="G863" s="588">
        <v>2013</v>
      </c>
      <c r="H863" s="580" t="s">
        <v>415</v>
      </c>
    </row>
    <row r="864" spans="1:8" ht="11.25" customHeight="1">
      <c r="A864" s="575" t="s">
        <v>127</v>
      </c>
      <c r="B864" s="589">
        <v>0</v>
      </c>
      <c r="C864" s="590">
        <v>0</v>
      </c>
      <c r="D864" s="590">
        <v>0</v>
      </c>
      <c r="E864" s="590">
        <v>0</v>
      </c>
      <c r="F864" s="590">
        <v>0</v>
      </c>
      <c r="G864" s="590">
        <v>0</v>
      </c>
      <c r="H864" s="598">
        <f>SUM(B864:G864)</f>
        <v>0</v>
      </c>
    </row>
    <row r="865" spans="1:8" ht="11.25" customHeight="1">
      <c r="A865" s="575" t="s">
        <v>128</v>
      </c>
      <c r="B865" s="579"/>
      <c r="C865" s="125">
        <v>61</v>
      </c>
      <c r="D865" s="125">
        <v>41</v>
      </c>
      <c r="E865" s="125">
        <v>41</v>
      </c>
      <c r="F865" s="125">
        <v>41</v>
      </c>
      <c r="G865" s="125">
        <v>24</v>
      </c>
      <c r="H865" s="598">
        <f>SUM(C865:G865)</f>
        <v>208</v>
      </c>
    </row>
    <row r="866" spans="1:8" ht="11.25" customHeight="1">
      <c r="A866" s="127" t="s">
        <v>415</v>
      </c>
      <c r="B866" s="584">
        <f t="shared" ref="B866:G866" si="43">SUM(B864:B865)</f>
        <v>0</v>
      </c>
      <c r="C866" s="584">
        <f t="shared" si="43"/>
        <v>61</v>
      </c>
      <c r="D866" s="584">
        <f t="shared" si="43"/>
        <v>41</v>
      </c>
      <c r="E866" s="584">
        <f t="shared" si="43"/>
        <v>41</v>
      </c>
      <c r="F866" s="584">
        <f t="shared" si="43"/>
        <v>41</v>
      </c>
      <c r="G866" s="584">
        <f t="shared" si="43"/>
        <v>24</v>
      </c>
      <c r="H866" s="559"/>
    </row>
    <row r="867" spans="1:8" ht="11.25" customHeight="1">
      <c r="A867" s="381" t="s">
        <v>480</v>
      </c>
    </row>
    <row r="868" spans="1:8" ht="10.5" customHeight="1">
      <c r="A868" s="161" t="s">
        <v>477</v>
      </c>
      <c r="B868" s="53" t="s">
        <v>554</v>
      </c>
    </row>
    <row r="869" spans="1:8" ht="10.5" customHeight="1">
      <c r="A869" s="161" t="s">
        <v>478</v>
      </c>
      <c r="B869" s="53" t="s">
        <v>555</v>
      </c>
    </row>
    <row r="870" spans="1:8" ht="11.25" customHeight="1">
      <c r="A870" s="161" t="s">
        <v>615</v>
      </c>
      <c r="B870" s="53" t="s">
        <v>551</v>
      </c>
    </row>
    <row r="871" spans="1:8" ht="14.25" customHeight="1">
      <c r="A871" s="558" t="s">
        <v>330</v>
      </c>
    </row>
    <row r="872" spans="1:8" ht="14.25" customHeight="1">
      <c r="A872" s="671" t="s">
        <v>393</v>
      </c>
    </row>
    <row r="873" spans="1:8" ht="11.25" customHeight="1">
      <c r="A873" s="582"/>
      <c r="B873" s="580">
        <v>2008</v>
      </c>
      <c r="C873" s="580">
        <v>2009</v>
      </c>
      <c r="D873" s="580">
        <v>2010</v>
      </c>
      <c r="E873" s="580">
        <v>2011</v>
      </c>
      <c r="F873" s="580">
        <v>2012</v>
      </c>
      <c r="G873" s="580">
        <v>2013</v>
      </c>
      <c r="H873" s="577" t="s">
        <v>415</v>
      </c>
    </row>
    <row r="874" spans="1:8" ht="11.25" customHeight="1">
      <c r="A874" s="559" t="s">
        <v>639</v>
      </c>
      <c r="B874" s="581"/>
      <c r="C874" s="581">
        <v>57</v>
      </c>
      <c r="D874" s="581">
        <v>37</v>
      </c>
      <c r="E874" s="581">
        <v>33</v>
      </c>
      <c r="F874" s="581">
        <v>36</v>
      </c>
      <c r="G874" s="581">
        <v>19</v>
      </c>
      <c r="H874" s="714">
        <f>SUM(C874:G874)</f>
        <v>182</v>
      </c>
    </row>
    <row r="875" spans="1:8" ht="11.25" customHeight="1">
      <c r="A875" s="559" t="s">
        <v>640</v>
      </c>
      <c r="B875" s="125"/>
      <c r="C875" s="125">
        <v>1</v>
      </c>
      <c r="D875" s="125">
        <v>0</v>
      </c>
      <c r="E875" s="125">
        <v>0</v>
      </c>
      <c r="F875" s="125">
        <v>1</v>
      </c>
      <c r="G875" s="125">
        <v>0</v>
      </c>
      <c r="H875" s="714">
        <f>SUM(C875:G875)</f>
        <v>2</v>
      </c>
    </row>
    <row r="876" spans="1:8" ht="11.25" customHeight="1">
      <c r="A876" s="559" t="s">
        <v>641</v>
      </c>
      <c r="B876" s="581"/>
      <c r="C876" s="581">
        <v>3</v>
      </c>
      <c r="D876" s="581">
        <v>4</v>
      </c>
      <c r="E876" s="581">
        <v>8</v>
      </c>
      <c r="F876" s="581">
        <v>4</v>
      </c>
      <c r="G876" s="581">
        <v>5</v>
      </c>
      <c r="H876" s="714">
        <f>SUM(C876:G876)</f>
        <v>24</v>
      </c>
    </row>
    <row r="877" spans="1:8" ht="11.25" customHeight="1">
      <c r="A877" s="559" t="s">
        <v>415</v>
      </c>
      <c r="B877" s="585">
        <f t="shared" ref="B877:H877" si="44">SUM(B874:B876)</f>
        <v>0</v>
      </c>
      <c r="C877" s="585">
        <f t="shared" si="44"/>
        <v>61</v>
      </c>
      <c r="D877" s="585">
        <f t="shared" si="44"/>
        <v>41</v>
      </c>
      <c r="E877" s="585">
        <f t="shared" si="44"/>
        <v>41</v>
      </c>
      <c r="F877" s="585">
        <f t="shared" si="44"/>
        <v>41</v>
      </c>
      <c r="G877" s="585">
        <f t="shared" si="44"/>
        <v>24</v>
      </c>
      <c r="H877" s="583">
        <f t="shared" si="44"/>
        <v>208</v>
      </c>
    </row>
    <row r="878" spans="1:8" ht="11.25" customHeight="1">
      <c r="A878" s="381" t="s">
        <v>480</v>
      </c>
      <c r="D878" s="27"/>
    </row>
    <row r="879" spans="1:8" ht="11.25" customHeight="1">
      <c r="A879" s="161" t="s">
        <v>477</v>
      </c>
      <c r="B879" s="53" t="s">
        <v>328</v>
      </c>
      <c r="C879" s="52"/>
      <c r="D879" s="160"/>
    </row>
    <row r="880" spans="1:8" ht="11.25" customHeight="1">
      <c r="A880" s="161" t="s">
        <v>478</v>
      </c>
      <c r="B880" s="53" t="s">
        <v>915</v>
      </c>
      <c r="C880" s="52"/>
      <c r="D880" s="160"/>
    </row>
    <row r="881" spans="1:20" ht="11.25" customHeight="1">
      <c r="A881" s="161" t="s">
        <v>615</v>
      </c>
      <c r="B881" s="53" t="s">
        <v>916</v>
      </c>
      <c r="C881" s="52"/>
      <c r="D881" s="160"/>
    </row>
    <row r="882" spans="1:20" ht="11.25" customHeight="1"/>
    <row r="883" spans="1:20" ht="13.5" customHeight="1">
      <c r="A883" s="558" t="s">
        <v>297</v>
      </c>
    </row>
    <row r="884" spans="1:20" ht="14.25" customHeight="1">
      <c r="A884" s="671" t="s">
        <v>950</v>
      </c>
    </row>
    <row r="885" spans="1:20" ht="11.25" customHeight="1">
      <c r="A885" s="582"/>
      <c r="B885" s="580">
        <v>2008</v>
      </c>
      <c r="C885" s="580">
        <v>2009</v>
      </c>
      <c r="D885" s="580">
        <v>2010</v>
      </c>
      <c r="E885" s="580">
        <v>2011</v>
      </c>
      <c r="F885" s="580">
        <v>2012</v>
      </c>
      <c r="G885" s="580">
        <v>2013</v>
      </c>
      <c r="H885" s="580" t="s">
        <v>415</v>
      </c>
    </row>
    <row r="886" spans="1:20" ht="11.25" customHeight="1">
      <c r="A886" s="559" t="s">
        <v>116</v>
      </c>
      <c r="B886" s="581">
        <v>0</v>
      </c>
      <c r="C886" s="581">
        <v>0</v>
      </c>
      <c r="D886" s="581">
        <v>0</v>
      </c>
      <c r="E886" s="581">
        <v>0</v>
      </c>
      <c r="F886" s="581">
        <v>0</v>
      </c>
      <c r="G886" s="581">
        <v>0</v>
      </c>
      <c r="H886" s="598">
        <f>SUM(B886:G886)</f>
        <v>0</v>
      </c>
    </row>
    <row r="887" spans="1:20" ht="11.25" customHeight="1">
      <c r="A887" s="559" t="s">
        <v>117</v>
      </c>
      <c r="B887" s="125">
        <v>0</v>
      </c>
      <c r="C887" s="125">
        <v>0</v>
      </c>
      <c r="D887" s="125">
        <v>0</v>
      </c>
      <c r="E887" s="125">
        <v>0</v>
      </c>
      <c r="F887" s="125">
        <v>0</v>
      </c>
      <c r="G887" s="125">
        <v>0</v>
      </c>
      <c r="H887" s="598">
        <f>SUM(B887:G887)</f>
        <v>0</v>
      </c>
    </row>
    <row r="888" spans="1:20" ht="11.25" customHeight="1">
      <c r="A888" s="559" t="s">
        <v>642</v>
      </c>
      <c r="B888" s="581">
        <v>0</v>
      </c>
      <c r="C888" s="581">
        <v>0</v>
      </c>
      <c r="D888" s="581">
        <v>0</v>
      </c>
      <c r="E888" s="581">
        <v>0</v>
      </c>
      <c r="F888" s="581">
        <v>0</v>
      </c>
      <c r="G888" s="581">
        <v>0</v>
      </c>
      <c r="H888" s="598">
        <f>SUM(B888:G888)</f>
        <v>0</v>
      </c>
    </row>
    <row r="889" spans="1:20" ht="11.25" customHeight="1">
      <c r="A889" s="559" t="s">
        <v>643</v>
      </c>
      <c r="B889" s="594">
        <v>0</v>
      </c>
      <c r="C889" s="594">
        <v>0</v>
      </c>
      <c r="D889" s="594">
        <v>0</v>
      </c>
      <c r="E889" s="594">
        <v>0</v>
      </c>
      <c r="F889" s="594">
        <v>0</v>
      </c>
      <c r="G889" s="594">
        <v>0</v>
      </c>
      <c r="H889" s="598">
        <f>SUM(B889:G889)</f>
        <v>0</v>
      </c>
    </row>
    <row r="890" spans="1:20" ht="11.25" customHeight="1">
      <c r="A890" s="559" t="s">
        <v>625</v>
      </c>
      <c r="B890" s="592">
        <v>0</v>
      </c>
      <c r="C890" s="592">
        <v>61</v>
      </c>
      <c r="D890" s="592">
        <v>41</v>
      </c>
      <c r="E890" s="592">
        <v>41</v>
      </c>
      <c r="F890" s="592">
        <v>41</v>
      </c>
      <c r="G890" s="592">
        <v>24</v>
      </c>
      <c r="H890" s="598">
        <f>SUM(B890:G890)</f>
        <v>208</v>
      </c>
    </row>
    <row r="891" spans="1:20" ht="11.25" customHeight="1">
      <c r="A891" s="127" t="s">
        <v>415</v>
      </c>
      <c r="B891" s="597">
        <f t="shared" ref="B891:G891" si="45">SUM(B886:B890)</f>
        <v>0</v>
      </c>
      <c r="C891" s="597">
        <f t="shared" si="45"/>
        <v>61</v>
      </c>
      <c r="D891" s="597">
        <f t="shared" si="45"/>
        <v>41</v>
      </c>
      <c r="E891" s="597">
        <f t="shared" si="45"/>
        <v>41</v>
      </c>
      <c r="F891" s="597">
        <f t="shared" si="45"/>
        <v>41</v>
      </c>
      <c r="G891" s="597">
        <f t="shared" si="45"/>
        <v>24</v>
      </c>
      <c r="H891" s="580"/>
    </row>
    <row r="892" spans="1:20" ht="11.25" customHeight="1">
      <c r="A892" s="381" t="s">
        <v>480</v>
      </c>
    </row>
    <row r="893" spans="1:20" ht="11.25" customHeight="1">
      <c r="A893" s="161" t="s">
        <v>477</v>
      </c>
      <c r="B893" s="53" t="s">
        <v>554</v>
      </c>
    </row>
    <row r="894" spans="1:20" ht="11.25" customHeight="1">
      <c r="A894" s="161" t="s">
        <v>478</v>
      </c>
      <c r="B894" s="53" t="s">
        <v>555</v>
      </c>
    </row>
    <row r="895" spans="1:20" ht="11.25" customHeight="1">
      <c r="A895" s="161" t="s">
        <v>615</v>
      </c>
      <c r="B895" s="53" t="s">
        <v>551</v>
      </c>
    </row>
    <row r="896" spans="1:20" ht="11.25" customHeight="1">
      <c r="A896" s="43"/>
      <c r="B896" s="382"/>
      <c r="C896" s="382"/>
      <c r="D896" s="382"/>
      <c r="E896" s="382"/>
      <c r="F896" s="382"/>
      <c r="G896" s="382"/>
      <c r="H896" s="382"/>
      <c r="I896" s="382"/>
      <c r="J896" s="382"/>
      <c r="K896" s="382"/>
      <c r="L896" s="382"/>
      <c r="M896" s="382"/>
      <c r="N896" s="382"/>
      <c r="O896" s="382"/>
      <c r="P896" s="382"/>
      <c r="Q896" s="382"/>
      <c r="R896" s="382"/>
      <c r="S896" s="382"/>
      <c r="T896" s="382"/>
    </row>
    <row r="897" spans="1:20" ht="11.25" customHeight="1">
      <c r="A897" s="43"/>
      <c r="B897" s="382"/>
      <c r="C897" s="382"/>
      <c r="D897" s="382"/>
      <c r="E897" s="382"/>
      <c r="F897" s="382"/>
      <c r="G897" s="382"/>
      <c r="H897" s="382"/>
      <c r="I897" s="382"/>
      <c r="J897" s="382"/>
      <c r="K897" s="382"/>
      <c r="L897" s="382"/>
      <c r="M897" s="382"/>
      <c r="N897" s="382"/>
      <c r="O897" s="382"/>
      <c r="P897" s="382"/>
      <c r="Q897" s="382"/>
      <c r="R897" s="382"/>
      <c r="S897" s="382"/>
      <c r="T897" s="382"/>
    </row>
    <row r="898" spans="1:20" ht="11.25" customHeight="1">
      <c r="A898" s="43"/>
      <c r="B898" s="382"/>
      <c r="C898" s="382"/>
      <c r="D898" s="382"/>
      <c r="E898" s="382"/>
      <c r="F898" s="382"/>
      <c r="G898" s="382"/>
      <c r="H898" s="382"/>
      <c r="I898" s="382"/>
      <c r="J898" s="382"/>
      <c r="K898" s="382"/>
      <c r="L898" s="382"/>
      <c r="M898" s="382"/>
      <c r="N898" s="382"/>
      <c r="O898" s="382"/>
      <c r="P898" s="382"/>
      <c r="Q898" s="382"/>
      <c r="R898" s="382"/>
      <c r="S898" s="382"/>
      <c r="T898" s="382"/>
    </row>
    <row r="899" spans="1:20" ht="11.25" customHeight="1">
      <c r="A899" s="43"/>
      <c r="B899" s="382"/>
      <c r="C899" s="382"/>
      <c r="D899" s="382"/>
      <c r="E899" s="382"/>
      <c r="F899" s="382"/>
      <c r="G899" s="382"/>
      <c r="H899" s="382"/>
      <c r="I899" s="382"/>
      <c r="J899" s="382"/>
      <c r="K899" s="382"/>
      <c r="L899" s="382"/>
      <c r="M899" s="382"/>
      <c r="N899" s="382"/>
      <c r="O899" s="382"/>
      <c r="P899" s="382"/>
      <c r="Q899" s="382"/>
      <c r="R899" s="382"/>
      <c r="S899" s="382"/>
      <c r="T899" s="382"/>
    </row>
    <row r="900" spans="1:20" ht="11.25" customHeight="1">
      <c r="A900" s="43"/>
      <c r="B900" s="382"/>
      <c r="C900" s="382"/>
      <c r="D900" s="382"/>
      <c r="E900" s="382"/>
      <c r="F900" s="382"/>
      <c r="G900" s="382"/>
      <c r="H900" s="382"/>
      <c r="I900" s="382"/>
      <c r="J900" s="382"/>
      <c r="K900" s="382"/>
      <c r="L900" s="382"/>
      <c r="M900" s="382"/>
      <c r="N900" s="382"/>
      <c r="O900" s="382"/>
      <c r="P900" s="382"/>
      <c r="Q900" s="382"/>
      <c r="R900" s="382"/>
      <c r="S900" s="382"/>
      <c r="T900" s="382"/>
    </row>
    <row r="901" spans="1:20" ht="11.25" customHeight="1">
      <c r="A901" s="43"/>
      <c r="B901" s="382"/>
      <c r="C901" s="382"/>
      <c r="D901" s="382"/>
      <c r="E901" s="382"/>
      <c r="F901" s="382"/>
      <c r="G901" s="382"/>
      <c r="H901" s="382"/>
      <c r="I901" s="382"/>
      <c r="J901" s="382"/>
      <c r="K901" s="382"/>
      <c r="L901" s="382"/>
      <c r="M901" s="382"/>
      <c r="N901" s="382"/>
      <c r="O901" s="382"/>
      <c r="P901" s="382"/>
      <c r="Q901" s="382"/>
      <c r="R901" s="382"/>
      <c r="S901" s="382"/>
      <c r="T901" s="382"/>
    </row>
    <row r="902" spans="1:20" ht="11.25" customHeight="1">
      <c r="A902" s="43"/>
      <c r="B902" s="382"/>
      <c r="C902" s="382"/>
      <c r="D902" s="382"/>
      <c r="E902" s="382"/>
      <c r="F902" s="382"/>
      <c r="G902" s="382"/>
      <c r="H902" s="382"/>
      <c r="I902" s="382"/>
      <c r="J902" s="382"/>
      <c r="K902" s="382"/>
      <c r="L902" s="382"/>
      <c r="M902" s="382"/>
      <c r="N902" s="382"/>
      <c r="O902" s="382"/>
      <c r="P902" s="382"/>
      <c r="Q902" s="382"/>
      <c r="R902" s="382"/>
      <c r="S902" s="382"/>
      <c r="T902" s="382"/>
    </row>
    <row r="903" spans="1:20" ht="11.25" customHeight="1">
      <c r="A903" s="43"/>
      <c r="B903" s="382"/>
      <c r="C903" s="382"/>
      <c r="D903" s="382"/>
      <c r="E903" s="382"/>
      <c r="F903" s="382"/>
      <c r="G903" s="382"/>
      <c r="H903" s="382"/>
      <c r="I903" s="382"/>
      <c r="J903" s="382"/>
      <c r="K903" s="382"/>
      <c r="L903" s="382"/>
      <c r="M903" s="382"/>
      <c r="N903" s="382"/>
      <c r="O903" s="382"/>
      <c r="P903" s="382"/>
      <c r="Q903" s="382"/>
      <c r="R903" s="382"/>
      <c r="S903" s="382"/>
      <c r="T903" s="382"/>
    </row>
    <row r="904" spans="1:20" ht="11.25" customHeight="1">
      <c r="A904" s="43"/>
      <c r="B904" s="382"/>
      <c r="C904" s="382"/>
      <c r="D904" s="382"/>
      <c r="E904" s="382"/>
      <c r="F904" s="382"/>
      <c r="G904" s="382"/>
      <c r="H904" s="382"/>
      <c r="I904" s="382"/>
      <c r="J904" s="382"/>
      <c r="K904" s="382"/>
      <c r="L904" s="382"/>
      <c r="M904" s="382"/>
      <c r="N904" s="382"/>
      <c r="O904" s="382"/>
      <c r="P904" s="382"/>
      <c r="Q904" s="382"/>
      <c r="R904" s="382"/>
      <c r="S904" s="382"/>
      <c r="T904" s="382"/>
    </row>
    <row r="905" spans="1:20" ht="11.25" customHeight="1">
      <c r="A905" s="43"/>
      <c r="B905" s="382"/>
      <c r="C905" s="382"/>
      <c r="D905" s="382"/>
      <c r="E905" s="382"/>
      <c r="F905" s="382"/>
      <c r="G905" s="382"/>
      <c r="H905" s="382"/>
      <c r="I905" s="382"/>
      <c r="J905" s="382"/>
      <c r="K905" s="382"/>
      <c r="L905" s="382"/>
      <c r="M905" s="382"/>
      <c r="N905" s="382"/>
      <c r="O905" s="382"/>
      <c r="P905" s="382"/>
      <c r="Q905" s="382"/>
      <c r="R905" s="382"/>
      <c r="S905" s="382"/>
      <c r="T905" s="382"/>
    </row>
    <row r="906" spans="1:20" ht="11.25" customHeight="1">
      <c r="A906" s="43"/>
      <c r="B906" s="382"/>
      <c r="C906" s="382"/>
      <c r="D906" s="382"/>
      <c r="E906" s="382"/>
      <c r="F906" s="382"/>
      <c r="G906" s="382"/>
      <c r="H906" s="382"/>
      <c r="I906" s="382"/>
      <c r="J906" s="382"/>
      <c r="K906" s="382"/>
      <c r="L906" s="382"/>
      <c r="M906" s="382"/>
      <c r="N906" s="382"/>
      <c r="O906" s="382"/>
      <c r="P906" s="382"/>
      <c r="Q906" s="382"/>
      <c r="R906" s="382"/>
      <c r="S906" s="382"/>
      <c r="T906" s="382"/>
    </row>
    <row r="907" spans="1:20" ht="11.25" customHeight="1">
      <c r="A907" s="43"/>
      <c r="B907" s="382"/>
      <c r="C907" s="382"/>
      <c r="D907" s="382"/>
      <c r="E907" s="382"/>
      <c r="F907" s="382"/>
      <c r="G907" s="382"/>
      <c r="H907" s="382"/>
      <c r="I907" s="382"/>
      <c r="J907" s="382"/>
      <c r="K907" s="382"/>
      <c r="L907" s="382"/>
      <c r="M907" s="382"/>
      <c r="N907" s="382"/>
      <c r="O907" s="382"/>
      <c r="P907" s="382"/>
      <c r="Q907" s="382"/>
      <c r="R907" s="382"/>
      <c r="S907" s="382"/>
      <c r="T907" s="382"/>
    </row>
    <row r="908" spans="1:20" ht="11.25" customHeight="1">
      <c r="A908" s="43"/>
      <c r="B908" s="382"/>
      <c r="C908" s="382"/>
      <c r="D908" s="382"/>
      <c r="E908" s="382"/>
      <c r="F908" s="382"/>
      <c r="G908" s="382"/>
      <c r="H908" s="382"/>
      <c r="I908" s="382"/>
      <c r="J908" s="382"/>
      <c r="K908" s="382"/>
      <c r="L908" s="382"/>
      <c r="M908" s="382"/>
      <c r="N908" s="382"/>
      <c r="O908" s="382"/>
      <c r="P908" s="382"/>
      <c r="Q908" s="382"/>
      <c r="R908" s="382"/>
      <c r="S908" s="382"/>
      <c r="T908" s="382"/>
    </row>
    <row r="909" spans="1:20" ht="11.25" customHeight="1">
      <c r="A909" s="43"/>
      <c r="B909" s="382"/>
      <c r="C909" s="382"/>
      <c r="D909" s="382"/>
      <c r="E909" s="382"/>
      <c r="F909" s="382"/>
      <c r="G909" s="382"/>
      <c r="H909" s="382"/>
      <c r="I909" s="382"/>
      <c r="J909" s="382"/>
      <c r="K909" s="382"/>
      <c r="L909" s="382"/>
      <c r="M909" s="382"/>
      <c r="N909" s="382"/>
      <c r="O909" s="382"/>
      <c r="P909" s="382"/>
      <c r="Q909" s="382"/>
      <c r="R909" s="382"/>
      <c r="S909" s="382"/>
      <c r="T909" s="382"/>
    </row>
    <row r="910" spans="1:20" ht="11.25" customHeight="1">
      <c r="A910" s="43"/>
      <c r="B910" s="382"/>
      <c r="C910" s="382"/>
      <c r="D910" s="382"/>
      <c r="E910" s="382"/>
      <c r="F910" s="382"/>
      <c r="G910" s="382"/>
      <c r="H910" s="382"/>
      <c r="I910" s="382"/>
      <c r="J910" s="382"/>
      <c r="K910" s="382"/>
      <c r="L910" s="382"/>
      <c r="M910" s="382"/>
      <c r="N910" s="382"/>
      <c r="O910" s="382"/>
      <c r="P910" s="382"/>
      <c r="Q910" s="382"/>
      <c r="R910" s="382"/>
      <c r="S910" s="382"/>
      <c r="T910" s="382"/>
    </row>
    <row r="911" spans="1:20" ht="11.25" customHeight="1">
      <c r="A911" s="43"/>
      <c r="B911" s="382"/>
      <c r="C911" s="382"/>
      <c r="D911" s="382"/>
      <c r="E911" s="382"/>
      <c r="F911" s="382"/>
      <c r="G911" s="382"/>
      <c r="H911" s="382"/>
      <c r="I911" s="382"/>
      <c r="J911" s="382"/>
      <c r="K911" s="382"/>
      <c r="L911" s="382"/>
      <c r="M911" s="382"/>
      <c r="N911" s="382"/>
      <c r="O911" s="382"/>
      <c r="P911" s="382"/>
      <c r="Q911" s="382"/>
      <c r="R911" s="382"/>
      <c r="S911" s="382"/>
      <c r="T911" s="382"/>
    </row>
    <row r="912" spans="1:20" ht="11.25" customHeight="1">
      <c r="A912" s="43"/>
      <c r="B912" s="382"/>
      <c r="C912" s="382"/>
      <c r="D912" s="382"/>
      <c r="E912" s="382"/>
      <c r="F912" s="382"/>
      <c r="G912" s="382"/>
      <c r="H912" s="382"/>
      <c r="I912" s="382"/>
      <c r="J912" s="382"/>
      <c r="K912" s="382"/>
      <c r="L912" s="382"/>
      <c r="M912" s="382"/>
      <c r="N912" s="382"/>
      <c r="O912" s="382"/>
      <c r="P912" s="382"/>
      <c r="Q912" s="382"/>
      <c r="R912" s="382"/>
      <c r="S912" s="382"/>
      <c r="T912" s="382"/>
    </row>
    <row r="913" spans="1:34" ht="11.25" customHeight="1">
      <c r="A913" s="43"/>
      <c r="B913" s="382"/>
      <c r="C913" s="382"/>
      <c r="D913" s="382"/>
      <c r="E913" s="382"/>
      <c r="F913" s="382"/>
      <c r="G913" s="382"/>
      <c r="H913" s="382"/>
      <c r="I913" s="382"/>
      <c r="J913" s="382"/>
      <c r="K913" s="382"/>
      <c r="L913" s="382"/>
      <c r="M913" s="382"/>
      <c r="N913" s="382"/>
      <c r="O913" s="382"/>
      <c r="P913" s="382"/>
      <c r="Q913" s="382"/>
      <c r="R913" s="382"/>
      <c r="S913" s="382"/>
      <c r="T913" s="382"/>
    </row>
    <row r="914" spans="1:34" ht="11.25" customHeight="1">
      <c r="A914" s="43"/>
      <c r="B914" s="382"/>
      <c r="C914" s="382"/>
      <c r="D914" s="382"/>
      <c r="E914" s="382"/>
      <c r="F914" s="382"/>
      <c r="G914" s="382"/>
      <c r="H914" s="382"/>
      <c r="I914" s="382"/>
      <c r="J914" s="382"/>
      <c r="K914" s="382"/>
      <c r="L914" s="382"/>
      <c r="M914" s="382"/>
      <c r="N914" s="382"/>
      <c r="O914" s="382"/>
      <c r="P914" s="382"/>
      <c r="Q914" s="382"/>
      <c r="R914" s="382"/>
      <c r="S914" s="382"/>
      <c r="T914" s="382"/>
    </row>
    <row r="915" spans="1:34" ht="11.25" customHeight="1">
      <c r="A915" s="43"/>
      <c r="B915" s="382"/>
      <c r="C915" s="382"/>
      <c r="D915" s="382"/>
      <c r="E915" s="382"/>
      <c r="F915" s="382"/>
      <c r="G915" s="382"/>
      <c r="H915" s="382"/>
      <c r="I915" s="382"/>
      <c r="J915" s="382"/>
      <c r="K915" s="382"/>
      <c r="L915" s="382"/>
      <c r="M915" s="382"/>
      <c r="N915" s="382"/>
      <c r="O915" s="382"/>
      <c r="P915" s="382"/>
      <c r="Q915" s="382"/>
      <c r="R915" s="382"/>
      <c r="S915" s="382"/>
      <c r="T915" s="382"/>
    </row>
    <row r="916" spans="1:34" ht="14.25" customHeight="1">
      <c r="A916" s="140" t="s">
        <v>298</v>
      </c>
      <c r="B916" s="382"/>
      <c r="C916" s="382"/>
      <c r="D916" s="382"/>
      <c r="E916" s="382"/>
      <c r="F916" s="382"/>
      <c r="G916" s="382"/>
      <c r="H916" s="382"/>
      <c r="I916" s="382"/>
      <c r="J916" s="382"/>
      <c r="K916" s="382"/>
      <c r="L916" s="382"/>
      <c r="M916" s="382"/>
      <c r="N916" s="382"/>
      <c r="O916" s="382"/>
      <c r="P916" s="382"/>
      <c r="Q916" s="382"/>
      <c r="R916" s="382"/>
      <c r="S916" s="382"/>
      <c r="T916" s="382"/>
    </row>
    <row r="917" spans="1:34" ht="14.25" customHeight="1">
      <c r="A917" s="84" t="s">
        <v>331</v>
      </c>
      <c r="B917" s="382"/>
      <c r="C917" s="382"/>
      <c r="D917" s="382"/>
      <c r="E917" s="382"/>
      <c r="F917" s="382"/>
      <c r="G917" s="382"/>
      <c r="H917" s="382"/>
      <c r="I917" s="382"/>
      <c r="J917" s="382"/>
      <c r="K917" s="382"/>
      <c r="L917" s="382"/>
      <c r="M917" s="382"/>
      <c r="N917" s="382"/>
      <c r="O917" s="382"/>
      <c r="P917" s="382"/>
      <c r="Q917" s="382"/>
      <c r="R917" s="382"/>
      <c r="S917" s="382"/>
      <c r="T917" s="382"/>
    </row>
    <row r="918" spans="1:34" ht="14.25" customHeight="1">
      <c r="A918" s="671" t="s">
        <v>951</v>
      </c>
    </row>
    <row r="919" spans="1:34" ht="11.25" customHeight="1">
      <c r="A919" s="749" t="s">
        <v>490</v>
      </c>
      <c r="B919" s="745">
        <v>1999</v>
      </c>
      <c r="C919" s="746"/>
      <c r="D919" s="745">
        <v>2000</v>
      </c>
      <c r="E919" s="746"/>
      <c r="F919" s="745">
        <v>2001</v>
      </c>
      <c r="G919" s="746"/>
      <c r="H919" s="745">
        <v>2002</v>
      </c>
      <c r="I919" s="746"/>
      <c r="J919" s="745">
        <v>2003</v>
      </c>
      <c r="K919" s="746"/>
      <c r="L919" s="745">
        <v>2004</v>
      </c>
      <c r="M919" s="746"/>
      <c r="N919" s="745">
        <v>2005</v>
      </c>
      <c r="O919" s="746"/>
      <c r="P919" s="745">
        <v>2006</v>
      </c>
      <c r="Q919" s="746"/>
      <c r="R919" s="745">
        <v>2007</v>
      </c>
      <c r="S919" s="746"/>
    </row>
    <row r="920" spans="1:34" ht="11.25" customHeight="1">
      <c r="A920" s="750"/>
      <c r="B920" s="229" t="s">
        <v>402</v>
      </c>
      <c r="C920" s="230" t="s">
        <v>403</v>
      </c>
      <c r="D920" s="229" t="s">
        <v>402</v>
      </c>
      <c r="E920" s="230" t="s">
        <v>403</v>
      </c>
      <c r="F920" s="229" t="s">
        <v>402</v>
      </c>
      <c r="G920" s="230" t="s">
        <v>403</v>
      </c>
      <c r="H920" s="229" t="s">
        <v>402</v>
      </c>
      <c r="I920" s="230" t="s">
        <v>403</v>
      </c>
      <c r="J920" s="229" t="s">
        <v>402</v>
      </c>
      <c r="K920" s="230" t="s">
        <v>403</v>
      </c>
      <c r="L920" s="229" t="s">
        <v>402</v>
      </c>
      <c r="M920" s="230" t="s">
        <v>403</v>
      </c>
      <c r="N920" s="229" t="s">
        <v>402</v>
      </c>
      <c r="O920" s="230" t="s">
        <v>403</v>
      </c>
      <c r="P920" s="229" t="s">
        <v>402</v>
      </c>
      <c r="Q920" s="230" t="s">
        <v>403</v>
      </c>
      <c r="R920" s="229" t="s">
        <v>402</v>
      </c>
      <c r="S920" s="230" t="s">
        <v>403</v>
      </c>
    </row>
    <row r="921" spans="1:34" ht="11.25" customHeight="1">
      <c r="A921" s="231" t="s">
        <v>486</v>
      </c>
      <c r="B921" s="91">
        <v>7</v>
      </c>
      <c r="C921" s="97">
        <f t="shared" ref="C921:C942" si="46">B921/B77*100000</f>
        <v>100.3152765835483</v>
      </c>
      <c r="D921" s="94">
        <v>8</v>
      </c>
      <c r="E921" s="97">
        <f t="shared" ref="E921:E942" si="47">D921/C77*100000</f>
        <v>120.73649260488982</v>
      </c>
      <c r="F921" s="94">
        <v>4</v>
      </c>
      <c r="G921" s="97">
        <f t="shared" ref="G921:G942" si="48">F921/D77*100000</f>
        <v>63.846767757382274</v>
      </c>
      <c r="H921" s="94">
        <v>2</v>
      </c>
      <c r="I921" s="97">
        <f t="shared" ref="I921:I941" si="49">H921/E77*100000</f>
        <v>33.305578684429641</v>
      </c>
      <c r="J921" s="94">
        <v>5</v>
      </c>
      <c r="K921" s="97">
        <f t="shared" ref="K921:K941" si="50">J921/F77*100000</f>
        <v>86.610081413476536</v>
      </c>
      <c r="L921" s="94">
        <v>1</v>
      </c>
      <c r="M921" s="97">
        <f t="shared" ref="M921:M942" si="51">L921/G77*100000</f>
        <v>17.930787161556392</v>
      </c>
      <c r="N921" s="94">
        <v>2</v>
      </c>
      <c r="O921" s="97">
        <f t="shared" ref="O921:O942" si="52">N921/H77*100000</f>
        <v>35.593521978999817</v>
      </c>
      <c r="P921" s="94">
        <v>3</v>
      </c>
      <c r="Q921" s="97">
        <f t="shared" ref="Q921:Q942" si="53">P921/I77*100000</f>
        <v>53.295434357790015</v>
      </c>
      <c r="R921" s="94">
        <v>3</v>
      </c>
      <c r="S921" s="97">
        <f t="shared" ref="S921:S942" si="54">R921/J77*100000</f>
        <v>50.428643469490673</v>
      </c>
    </row>
    <row r="922" spans="1:34" ht="11.25" customHeight="1">
      <c r="A922" s="232" t="s">
        <v>437</v>
      </c>
      <c r="B922" s="92">
        <v>2</v>
      </c>
      <c r="C922" s="97">
        <f t="shared" si="46"/>
        <v>97.323600973236012</v>
      </c>
      <c r="D922" s="95">
        <v>0</v>
      </c>
      <c r="E922" s="97">
        <f t="shared" si="47"/>
        <v>0</v>
      </c>
      <c r="F922" s="95">
        <v>3</v>
      </c>
      <c r="G922" s="97">
        <f t="shared" si="48"/>
        <v>147.05882352941177</v>
      </c>
      <c r="H922" s="95">
        <v>1</v>
      </c>
      <c r="I922" s="97">
        <f t="shared" si="49"/>
        <v>49.164208456243855</v>
      </c>
      <c r="J922" s="95">
        <v>1</v>
      </c>
      <c r="K922" s="97">
        <f t="shared" si="50"/>
        <v>49.578582052553294</v>
      </c>
      <c r="L922" s="95">
        <v>1</v>
      </c>
      <c r="M922" s="97">
        <f t="shared" si="51"/>
        <v>57.670126874279127</v>
      </c>
      <c r="N922" s="95">
        <v>1</v>
      </c>
      <c r="O922" s="97">
        <f t="shared" si="52"/>
        <v>56.561085972850684</v>
      </c>
      <c r="P922" s="95">
        <v>1</v>
      </c>
      <c r="Q922" s="97">
        <f t="shared" si="53"/>
        <v>56.306306306306304</v>
      </c>
      <c r="R922" s="95">
        <v>0</v>
      </c>
      <c r="S922" s="97">
        <f t="shared" si="54"/>
        <v>0</v>
      </c>
    </row>
    <row r="923" spans="1:34" ht="11.25" customHeight="1">
      <c r="A923" s="232" t="s">
        <v>481</v>
      </c>
      <c r="B923" s="91">
        <v>4</v>
      </c>
      <c r="C923" s="97">
        <f t="shared" si="46"/>
        <v>157.23270440251574</v>
      </c>
      <c r="D923" s="94">
        <v>3</v>
      </c>
      <c r="E923" s="97">
        <f t="shared" si="47"/>
        <v>105.04201680672269</v>
      </c>
      <c r="F923" s="94">
        <v>1</v>
      </c>
      <c r="G923" s="97">
        <f t="shared" si="48"/>
        <v>39.231071008238523</v>
      </c>
      <c r="H923" s="94">
        <v>3</v>
      </c>
      <c r="I923" s="97">
        <f t="shared" si="49"/>
        <v>112.86681715575619</v>
      </c>
      <c r="J923" s="94">
        <v>3</v>
      </c>
      <c r="K923" s="97">
        <f t="shared" si="50"/>
        <v>111.39992573338283</v>
      </c>
      <c r="L923" s="94">
        <v>0</v>
      </c>
      <c r="M923" s="97">
        <f t="shared" si="51"/>
        <v>0</v>
      </c>
      <c r="N923" s="94">
        <v>0</v>
      </c>
      <c r="O923" s="97">
        <f t="shared" si="52"/>
        <v>0</v>
      </c>
      <c r="P923" s="94">
        <v>1</v>
      </c>
      <c r="Q923" s="97">
        <f t="shared" si="53"/>
        <v>40.966816878328558</v>
      </c>
      <c r="R923" s="94">
        <v>4</v>
      </c>
      <c r="S923" s="97">
        <f t="shared" si="54"/>
        <v>179.29179740026893</v>
      </c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</row>
    <row r="924" spans="1:34" ht="11.25" customHeight="1">
      <c r="A924" s="232" t="s">
        <v>471</v>
      </c>
      <c r="B924" s="92">
        <v>6</v>
      </c>
      <c r="C924" s="97">
        <f t="shared" si="46"/>
        <v>67.666629074094956</v>
      </c>
      <c r="D924" s="95">
        <v>5</v>
      </c>
      <c r="E924" s="97">
        <f t="shared" si="47"/>
        <v>53.527459586768018</v>
      </c>
      <c r="F924" s="95">
        <v>5</v>
      </c>
      <c r="G924" s="97">
        <f t="shared" si="48"/>
        <v>58.754406580493537</v>
      </c>
      <c r="H924" s="95">
        <v>3</v>
      </c>
      <c r="I924" s="97">
        <f t="shared" si="49"/>
        <v>33.932813030200208</v>
      </c>
      <c r="J924" s="95">
        <v>4</v>
      </c>
      <c r="K924" s="97">
        <f t="shared" si="50"/>
        <v>51.87394631046557</v>
      </c>
      <c r="L924" s="95">
        <v>7</v>
      </c>
      <c r="M924" s="97">
        <f t="shared" si="51"/>
        <v>92.580346515011243</v>
      </c>
      <c r="N924" s="95">
        <v>8</v>
      </c>
      <c r="O924" s="97">
        <f t="shared" si="52"/>
        <v>103.65379632029024</v>
      </c>
      <c r="P924" s="95">
        <v>5</v>
      </c>
      <c r="Q924" s="97">
        <f t="shared" si="53"/>
        <v>64.574454345860772</v>
      </c>
      <c r="R924" s="95">
        <v>2</v>
      </c>
      <c r="S924" s="97">
        <f t="shared" si="54"/>
        <v>24.950099800399201</v>
      </c>
    </row>
    <row r="925" spans="1:34" ht="11.25" customHeight="1">
      <c r="A925" s="232" t="s">
        <v>438</v>
      </c>
      <c r="B925" s="93">
        <v>5</v>
      </c>
      <c r="C925" s="97">
        <f t="shared" si="46"/>
        <v>80.192461908580597</v>
      </c>
      <c r="D925" s="96">
        <v>8</v>
      </c>
      <c r="E925" s="97">
        <f t="shared" si="47"/>
        <v>119.49215832710979</v>
      </c>
      <c r="F925" s="96">
        <v>7</v>
      </c>
      <c r="G925" s="97">
        <f t="shared" si="48"/>
        <v>109.80392156862744</v>
      </c>
      <c r="H925" s="96">
        <v>7</v>
      </c>
      <c r="I925" s="97">
        <f t="shared" si="49"/>
        <v>112.39563262684649</v>
      </c>
      <c r="J925" s="96">
        <v>5</v>
      </c>
      <c r="K925" s="97">
        <f t="shared" si="50"/>
        <v>81.606006202056477</v>
      </c>
      <c r="L925" s="96">
        <v>3</v>
      </c>
      <c r="M925" s="97">
        <f t="shared" si="51"/>
        <v>48.480930833872009</v>
      </c>
      <c r="N925" s="96">
        <v>6</v>
      </c>
      <c r="O925" s="97">
        <f t="shared" si="52"/>
        <v>101.21457489878543</v>
      </c>
      <c r="P925" s="96">
        <v>2</v>
      </c>
      <c r="Q925" s="97">
        <f t="shared" si="53"/>
        <v>32.663726931242856</v>
      </c>
      <c r="R925" s="96">
        <v>1</v>
      </c>
      <c r="S925" s="97">
        <f t="shared" si="54"/>
        <v>15.748031496062991</v>
      </c>
    </row>
    <row r="926" spans="1:34" ht="11.25" customHeight="1">
      <c r="A926" s="232" t="s">
        <v>472</v>
      </c>
      <c r="B926" s="92">
        <v>4</v>
      </c>
      <c r="C926" s="97">
        <f t="shared" si="46"/>
        <v>87.970090169342427</v>
      </c>
      <c r="D926" s="95">
        <v>4</v>
      </c>
      <c r="E926" s="97">
        <f t="shared" si="47"/>
        <v>87.970090169342427</v>
      </c>
      <c r="F926" s="95">
        <v>4</v>
      </c>
      <c r="G926" s="97">
        <f t="shared" si="48"/>
        <v>101.7293997965412</v>
      </c>
      <c r="H926" s="95">
        <v>5</v>
      </c>
      <c r="I926" s="97">
        <f t="shared" si="49"/>
        <v>128.99896800825593</v>
      </c>
      <c r="J926" s="95">
        <v>3</v>
      </c>
      <c r="K926" s="97">
        <f t="shared" si="50"/>
        <v>72.289156626506028</v>
      </c>
      <c r="L926" s="95">
        <v>1</v>
      </c>
      <c r="M926" s="97">
        <f t="shared" si="51"/>
        <v>23.348120476301659</v>
      </c>
      <c r="N926" s="95">
        <v>1</v>
      </c>
      <c r="O926" s="97">
        <f t="shared" si="52"/>
        <v>23.99232245681382</v>
      </c>
      <c r="P926" s="95">
        <v>1</v>
      </c>
      <c r="Q926" s="97">
        <f t="shared" si="53"/>
        <v>24.993751562109473</v>
      </c>
      <c r="R926" s="95">
        <v>0</v>
      </c>
      <c r="S926" s="97">
        <f t="shared" si="54"/>
        <v>0</v>
      </c>
    </row>
    <row r="927" spans="1:34" ht="11.25" customHeight="1">
      <c r="A927" s="232" t="s">
        <v>432</v>
      </c>
      <c r="B927" s="91">
        <v>5</v>
      </c>
      <c r="C927" s="97">
        <f t="shared" si="46"/>
        <v>53.873505010235966</v>
      </c>
      <c r="D927" s="94">
        <v>12</v>
      </c>
      <c r="E927" s="97">
        <f t="shared" si="47"/>
        <v>129.2267930217532</v>
      </c>
      <c r="F927" s="94">
        <v>8</v>
      </c>
      <c r="G927" s="97">
        <f t="shared" si="48"/>
        <v>88.967971530249102</v>
      </c>
      <c r="H927" s="94">
        <v>9</v>
      </c>
      <c r="I927" s="97">
        <f t="shared" si="49"/>
        <v>93.955527716880681</v>
      </c>
      <c r="J927" s="94">
        <v>4</v>
      </c>
      <c r="K927" s="97">
        <f t="shared" si="50"/>
        <v>42.252033379106372</v>
      </c>
      <c r="L927" s="94">
        <v>8</v>
      </c>
      <c r="M927" s="97">
        <f t="shared" si="51"/>
        <v>78.965551278254864</v>
      </c>
      <c r="N927" s="94">
        <v>5</v>
      </c>
      <c r="O927" s="97">
        <f t="shared" si="52"/>
        <v>53.373185311699402</v>
      </c>
      <c r="P927" s="94">
        <v>5</v>
      </c>
      <c r="Q927" s="97">
        <f t="shared" si="53"/>
        <v>52.023722817604828</v>
      </c>
      <c r="R927" s="94">
        <v>7</v>
      </c>
      <c r="S927" s="97">
        <f t="shared" si="54"/>
        <v>69.60326140996321</v>
      </c>
    </row>
    <row r="928" spans="1:34" ht="11.25" customHeight="1">
      <c r="A928" s="232" t="s">
        <v>433</v>
      </c>
      <c r="B928" s="92">
        <v>12</v>
      </c>
      <c r="C928" s="97">
        <f t="shared" si="46"/>
        <v>89.934797271977814</v>
      </c>
      <c r="D928" s="95">
        <v>10</v>
      </c>
      <c r="E928" s="97">
        <f t="shared" si="47"/>
        <v>69.362558091142404</v>
      </c>
      <c r="F928" s="95">
        <v>8</v>
      </c>
      <c r="G928" s="97">
        <f t="shared" si="48"/>
        <v>56.457304163726185</v>
      </c>
      <c r="H928" s="95">
        <v>11</v>
      </c>
      <c r="I928" s="97">
        <f t="shared" si="49"/>
        <v>83.226148142543693</v>
      </c>
      <c r="J928" s="95">
        <v>12</v>
      </c>
      <c r="K928" s="97">
        <f t="shared" si="50"/>
        <v>88.796803315080652</v>
      </c>
      <c r="L928" s="95">
        <v>14</v>
      </c>
      <c r="M928" s="97">
        <f t="shared" si="51"/>
        <v>104.7982633430646</v>
      </c>
      <c r="N928" s="95">
        <v>9</v>
      </c>
      <c r="O928" s="97">
        <f t="shared" si="52"/>
        <v>64.184852374839537</v>
      </c>
      <c r="P928" s="95">
        <v>7</v>
      </c>
      <c r="Q928" s="97">
        <f t="shared" si="53"/>
        <v>49.240292628024754</v>
      </c>
      <c r="R928" s="95">
        <v>6</v>
      </c>
      <c r="S928" s="97">
        <f t="shared" si="54"/>
        <v>39.549139806209219</v>
      </c>
    </row>
    <row r="929" spans="1:19" ht="11.25" customHeight="1">
      <c r="A929" s="232" t="s">
        <v>441</v>
      </c>
      <c r="B929" s="91">
        <v>4</v>
      </c>
      <c r="C929" s="97">
        <f t="shared" si="46"/>
        <v>76.982294072363345</v>
      </c>
      <c r="D929" s="94">
        <v>5</v>
      </c>
      <c r="E929" s="97">
        <f t="shared" si="47"/>
        <v>95.093191327500946</v>
      </c>
      <c r="F929" s="94">
        <v>4</v>
      </c>
      <c r="G929" s="97">
        <f t="shared" si="48"/>
        <v>83.998320033599327</v>
      </c>
      <c r="H929" s="94">
        <v>3</v>
      </c>
      <c r="I929" s="97">
        <f t="shared" si="49"/>
        <v>59.78477481068154</v>
      </c>
      <c r="J929" s="94">
        <v>1</v>
      </c>
      <c r="K929" s="97">
        <f t="shared" si="50"/>
        <v>20.296326364927946</v>
      </c>
      <c r="L929" s="94">
        <v>2</v>
      </c>
      <c r="M929" s="97">
        <f t="shared" si="51"/>
        <v>39.800995024875618</v>
      </c>
      <c r="N929" s="94">
        <v>1</v>
      </c>
      <c r="O929" s="97">
        <f t="shared" si="52"/>
        <v>19.083969465648856</v>
      </c>
      <c r="P929" s="94">
        <v>1</v>
      </c>
      <c r="Q929" s="97">
        <f t="shared" si="53"/>
        <v>18.996960486322187</v>
      </c>
      <c r="R929" s="94">
        <v>5</v>
      </c>
      <c r="S929" s="97">
        <f t="shared" si="54"/>
        <v>93.214019388516036</v>
      </c>
    </row>
    <row r="930" spans="1:19" ht="11.25" customHeight="1">
      <c r="A930" s="232" t="s">
        <v>487</v>
      </c>
      <c r="B930" s="92">
        <v>7</v>
      </c>
      <c r="C930" s="97">
        <f t="shared" si="46"/>
        <v>53.070507960576187</v>
      </c>
      <c r="D930" s="95">
        <v>12</v>
      </c>
      <c r="E930" s="97">
        <f t="shared" si="47"/>
        <v>91.498284407167361</v>
      </c>
      <c r="F930" s="95">
        <v>17</v>
      </c>
      <c r="G930" s="97">
        <f t="shared" si="48"/>
        <v>129.97935621989447</v>
      </c>
      <c r="H930" s="95">
        <v>5</v>
      </c>
      <c r="I930" s="97">
        <f t="shared" si="49"/>
        <v>39.75510853144629</v>
      </c>
      <c r="J930" s="95">
        <v>6</v>
      </c>
      <c r="K930" s="97">
        <f t="shared" si="50"/>
        <v>47.942469037155412</v>
      </c>
      <c r="L930" s="95">
        <v>7</v>
      </c>
      <c r="M930" s="97">
        <f t="shared" si="51"/>
        <v>55.83472920156337</v>
      </c>
      <c r="N930" s="95">
        <v>5</v>
      </c>
      <c r="O930" s="97">
        <f t="shared" si="52"/>
        <v>41.040794549782483</v>
      </c>
      <c r="P930" s="95">
        <v>6</v>
      </c>
      <c r="Q930" s="97">
        <f t="shared" si="53"/>
        <v>49.500866265159637</v>
      </c>
      <c r="R930" s="95">
        <v>5</v>
      </c>
      <c r="S930" s="97">
        <f t="shared" si="54"/>
        <v>41.469685659782698</v>
      </c>
    </row>
    <row r="931" spans="1:19" ht="11.25" customHeight="1">
      <c r="A931" s="232" t="s">
        <v>431</v>
      </c>
      <c r="B931" s="91">
        <v>18</v>
      </c>
      <c r="C931" s="97">
        <f t="shared" si="46"/>
        <v>129.67365463583315</v>
      </c>
      <c r="D931" s="94">
        <v>8</v>
      </c>
      <c r="E931" s="97">
        <f t="shared" si="47"/>
        <v>57.061340941512128</v>
      </c>
      <c r="F931" s="94">
        <v>4</v>
      </c>
      <c r="G931" s="97">
        <f t="shared" si="48"/>
        <v>28.028869735827904</v>
      </c>
      <c r="H931" s="94">
        <v>7</v>
      </c>
      <c r="I931" s="97">
        <f t="shared" si="49"/>
        <v>50.114547537227942</v>
      </c>
      <c r="J931" s="94">
        <v>10</v>
      </c>
      <c r="K931" s="97">
        <f t="shared" si="50"/>
        <v>70.937078811094565</v>
      </c>
      <c r="L931" s="94">
        <v>8</v>
      </c>
      <c r="M931" s="97">
        <f t="shared" si="51"/>
        <v>55.321208768411594</v>
      </c>
      <c r="N931" s="94">
        <v>5</v>
      </c>
      <c r="O931" s="97">
        <f t="shared" si="52"/>
        <v>34.034442856170443</v>
      </c>
      <c r="P931" s="94">
        <v>5</v>
      </c>
      <c r="Q931" s="97">
        <f t="shared" si="53"/>
        <v>33.552543282780839</v>
      </c>
      <c r="R931" s="94">
        <v>6</v>
      </c>
      <c r="S931" s="97">
        <f t="shared" si="54"/>
        <v>38.441824705279345</v>
      </c>
    </row>
    <row r="932" spans="1:19" ht="11.25" customHeight="1">
      <c r="A932" s="232" t="s">
        <v>434</v>
      </c>
      <c r="B932" s="92">
        <v>3</v>
      </c>
      <c r="C932" s="97">
        <f t="shared" si="46"/>
        <v>126.6357112705783</v>
      </c>
      <c r="D932" s="95">
        <v>3</v>
      </c>
      <c r="E932" s="97">
        <f t="shared" si="47"/>
        <v>133.51134846461949</v>
      </c>
      <c r="F932" s="95">
        <v>0</v>
      </c>
      <c r="G932" s="97">
        <f t="shared" si="48"/>
        <v>0</v>
      </c>
      <c r="H932" s="95">
        <v>0</v>
      </c>
      <c r="I932" s="97">
        <f t="shared" si="49"/>
        <v>0</v>
      </c>
      <c r="J932" s="95">
        <v>1</v>
      </c>
      <c r="K932" s="97">
        <f t="shared" si="50"/>
        <v>55.126791620727673</v>
      </c>
      <c r="L932" s="95">
        <v>3</v>
      </c>
      <c r="M932" s="97">
        <f t="shared" si="51"/>
        <v>185.4140914709518</v>
      </c>
      <c r="N932" s="95">
        <v>2</v>
      </c>
      <c r="O932" s="97">
        <f t="shared" si="52"/>
        <v>134.86176668914362</v>
      </c>
      <c r="P932" s="95">
        <v>2</v>
      </c>
      <c r="Q932" s="97">
        <f t="shared" si="53"/>
        <v>112.61261261261261</v>
      </c>
      <c r="R932" s="95">
        <v>1</v>
      </c>
      <c r="S932" s="97">
        <f t="shared" si="54"/>
        <v>54.704595185995622</v>
      </c>
    </row>
    <row r="933" spans="1:19" ht="11.25" customHeight="1">
      <c r="A933" s="232" t="s">
        <v>436</v>
      </c>
      <c r="B933" s="91">
        <v>1</v>
      </c>
      <c r="C933" s="97">
        <f t="shared" si="46"/>
        <v>49.30966469428008</v>
      </c>
      <c r="D933" s="94">
        <v>2</v>
      </c>
      <c r="E933" s="97">
        <f t="shared" si="47"/>
        <v>108.51871947911015</v>
      </c>
      <c r="F933" s="94">
        <v>2</v>
      </c>
      <c r="G933" s="97">
        <f t="shared" si="48"/>
        <v>104.60251046025104</v>
      </c>
      <c r="H933" s="94">
        <v>0</v>
      </c>
      <c r="I933" s="97">
        <f t="shared" si="49"/>
        <v>0</v>
      </c>
      <c r="J933" s="94">
        <v>0</v>
      </c>
      <c r="K933" s="97">
        <f t="shared" si="50"/>
        <v>0</v>
      </c>
      <c r="L933" s="94">
        <v>2</v>
      </c>
      <c r="M933" s="97">
        <f t="shared" si="51"/>
        <v>151.05740181268882</v>
      </c>
      <c r="N933" s="94">
        <v>1</v>
      </c>
      <c r="O933" s="97">
        <f t="shared" si="52"/>
        <v>82.987551867219921</v>
      </c>
      <c r="P933" s="94">
        <v>1</v>
      </c>
      <c r="Q933" s="97">
        <f t="shared" si="53"/>
        <v>84.745762711864401</v>
      </c>
      <c r="R933" s="94">
        <v>1</v>
      </c>
      <c r="S933" s="97">
        <f t="shared" si="54"/>
        <v>82.169268693508627</v>
      </c>
    </row>
    <row r="934" spans="1:19" ht="11.25" customHeight="1">
      <c r="A934" s="232" t="s">
        <v>439</v>
      </c>
      <c r="B934" s="92">
        <v>0</v>
      </c>
      <c r="C934" s="97">
        <f t="shared" si="46"/>
        <v>0</v>
      </c>
      <c r="D934" s="95">
        <v>2</v>
      </c>
      <c r="E934" s="97">
        <f t="shared" si="47"/>
        <v>120.19230769230769</v>
      </c>
      <c r="F934" s="95">
        <v>0</v>
      </c>
      <c r="G934" s="97">
        <f t="shared" si="48"/>
        <v>0</v>
      </c>
      <c r="H934" s="95">
        <v>0</v>
      </c>
      <c r="I934" s="97">
        <f t="shared" si="49"/>
        <v>0</v>
      </c>
      <c r="J934" s="95">
        <v>1</v>
      </c>
      <c r="K934" s="97">
        <f t="shared" si="50"/>
        <v>59.559261465157839</v>
      </c>
      <c r="L934" s="95">
        <v>0</v>
      </c>
      <c r="M934" s="97">
        <f t="shared" si="51"/>
        <v>0</v>
      </c>
      <c r="N934" s="95">
        <v>0</v>
      </c>
      <c r="O934" s="97">
        <f t="shared" si="52"/>
        <v>0</v>
      </c>
      <c r="P934" s="95">
        <v>1</v>
      </c>
      <c r="Q934" s="97">
        <f t="shared" si="53"/>
        <v>64.516129032258064</v>
      </c>
      <c r="R934" s="95">
        <v>0</v>
      </c>
      <c r="S934" s="97">
        <f t="shared" si="54"/>
        <v>0</v>
      </c>
    </row>
    <row r="935" spans="1:19" ht="11.25" customHeight="1">
      <c r="A935" s="232" t="s">
        <v>474</v>
      </c>
      <c r="B935" s="93">
        <v>1</v>
      </c>
      <c r="C935" s="97">
        <f t="shared" si="46"/>
        <v>61.162079510703357</v>
      </c>
      <c r="D935" s="96">
        <v>0</v>
      </c>
      <c r="E935" s="97">
        <f t="shared" si="47"/>
        <v>0</v>
      </c>
      <c r="F935" s="96">
        <v>0</v>
      </c>
      <c r="G935" s="97">
        <f t="shared" si="48"/>
        <v>0</v>
      </c>
      <c r="H935" s="96">
        <v>2</v>
      </c>
      <c r="I935" s="97">
        <f t="shared" si="49"/>
        <v>169.7792869269949</v>
      </c>
      <c r="J935" s="96">
        <v>0</v>
      </c>
      <c r="K935" s="97">
        <f t="shared" si="50"/>
        <v>0</v>
      </c>
      <c r="L935" s="96">
        <v>2</v>
      </c>
      <c r="M935" s="97">
        <f t="shared" si="51"/>
        <v>170.79419299743807</v>
      </c>
      <c r="N935" s="96">
        <v>0</v>
      </c>
      <c r="O935" s="97">
        <f t="shared" si="52"/>
        <v>0</v>
      </c>
      <c r="P935" s="96">
        <v>1</v>
      </c>
      <c r="Q935" s="97">
        <f t="shared" si="53"/>
        <v>93.984962406015029</v>
      </c>
      <c r="R935" s="96">
        <v>0</v>
      </c>
      <c r="S935" s="97">
        <f t="shared" si="54"/>
        <v>0</v>
      </c>
    </row>
    <row r="936" spans="1:19" ht="11.25" customHeight="1">
      <c r="A936" s="232" t="s">
        <v>435</v>
      </c>
      <c r="B936" s="92">
        <v>7</v>
      </c>
      <c r="C936" s="97">
        <f t="shared" si="46"/>
        <v>143.88489208633095</v>
      </c>
      <c r="D936" s="95">
        <v>2</v>
      </c>
      <c r="E936" s="97">
        <f t="shared" si="47"/>
        <v>46.178711613945971</v>
      </c>
      <c r="F936" s="95">
        <v>5</v>
      </c>
      <c r="G936" s="97">
        <f t="shared" si="48"/>
        <v>124.65719272001994</v>
      </c>
      <c r="H936" s="95">
        <v>3</v>
      </c>
      <c r="I936" s="97">
        <f t="shared" si="49"/>
        <v>75.834175935288172</v>
      </c>
      <c r="J936" s="95">
        <v>0</v>
      </c>
      <c r="K936" s="97">
        <f t="shared" si="50"/>
        <v>0</v>
      </c>
      <c r="L936" s="95">
        <v>3</v>
      </c>
      <c r="M936" s="97">
        <f t="shared" si="51"/>
        <v>76.045627376425855</v>
      </c>
      <c r="N936" s="95">
        <v>2</v>
      </c>
      <c r="O936" s="97">
        <f t="shared" si="52"/>
        <v>52.424639580602879</v>
      </c>
      <c r="P936" s="95">
        <v>2</v>
      </c>
      <c r="Q936" s="97">
        <f t="shared" si="53"/>
        <v>49.517207229512259</v>
      </c>
      <c r="R936" s="95">
        <v>2</v>
      </c>
      <c r="S936" s="97">
        <f t="shared" si="54"/>
        <v>49.370525796099727</v>
      </c>
    </row>
    <row r="937" spans="1:19" ht="11.25" customHeight="1">
      <c r="A937" s="232" t="s">
        <v>440</v>
      </c>
      <c r="B937" s="91">
        <v>0</v>
      </c>
      <c r="C937" s="97">
        <f t="shared" si="46"/>
        <v>0</v>
      </c>
      <c r="D937" s="94">
        <v>1</v>
      </c>
      <c r="E937" s="97">
        <f t="shared" si="47"/>
        <v>229.35779816513764</v>
      </c>
      <c r="F937" s="94">
        <v>0</v>
      </c>
      <c r="G937" s="97">
        <f t="shared" si="48"/>
        <v>0</v>
      </c>
      <c r="H937" s="94">
        <v>0</v>
      </c>
      <c r="I937" s="97">
        <f t="shared" si="49"/>
        <v>0</v>
      </c>
      <c r="J937" s="94">
        <v>0</v>
      </c>
      <c r="K937" s="97">
        <f t="shared" si="50"/>
        <v>0</v>
      </c>
      <c r="L937" s="94">
        <v>0</v>
      </c>
      <c r="M937" s="97">
        <f t="shared" si="51"/>
        <v>0</v>
      </c>
      <c r="N937" s="94">
        <v>1</v>
      </c>
      <c r="O937" s="97">
        <f t="shared" si="52"/>
        <v>613.49693251533745</v>
      </c>
      <c r="P937" s="94">
        <v>1</v>
      </c>
      <c r="Q937" s="97">
        <f t="shared" si="53"/>
        <v>625</v>
      </c>
      <c r="R937" s="94">
        <v>0</v>
      </c>
      <c r="S937" s="97">
        <f t="shared" si="54"/>
        <v>0</v>
      </c>
    </row>
    <row r="938" spans="1:19" ht="11.25" customHeight="1">
      <c r="A938" s="232" t="s">
        <v>482</v>
      </c>
      <c r="B938" s="92">
        <v>5</v>
      </c>
      <c r="C938" s="97">
        <f t="shared" si="46"/>
        <v>69.832402234636874</v>
      </c>
      <c r="D938" s="95">
        <v>12</v>
      </c>
      <c r="E938" s="97">
        <f t="shared" si="47"/>
        <v>174.64706738466018</v>
      </c>
      <c r="F938" s="95">
        <v>5</v>
      </c>
      <c r="G938" s="97">
        <f t="shared" si="48"/>
        <v>73.270808909730363</v>
      </c>
      <c r="H938" s="95">
        <v>5</v>
      </c>
      <c r="I938" s="97">
        <f t="shared" si="49"/>
        <v>70.751379651903221</v>
      </c>
      <c r="J938" s="95">
        <v>4</v>
      </c>
      <c r="K938" s="97">
        <f t="shared" si="50"/>
        <v>58.936201561809334</v>
      </c>
      <c r="L938" s="95">
        <v>4</v>
      </c>
      <c r="M938" s="97">
        <f t="shared" si="51"/>
        <v>59.171597633136095</v>
      </c>
      <c r="N938" s="95">
        <v>6</v>
      </c>
      <c r="O938" s="97">
        <f t="shared" si="52"/>
        <v>86.792998698105023</v>
      </c>
      <c r="P938" s="95">
        <v>2</v>
      </c>
      <c r="Q938" s="97">
        <f t="shared" si="53"/>
        <v>29.890898221491554</v>
      </c>
      <c r="R938" s="95">
        <v>2</v>
      </c>
      <c r="S938" s="97">
        <f t="shared" si="54"/>
        <v>29.256875365710943</v>
      </c>
    </row>
    <row r="939" spans="1:19" ht="11.25" customHeight="1">
      <c r="A939" s="232" t="s">
        <v>430</v>
      </c>
      <c r="B939" s="91">
        <v>10</v>
      </c>
      <c r="C939" s="97">
        <f t="shared" si="46"/>
        <v>88.020420737611133</v>
      </c>
      <c r="D939" s="94">
        <v>10</v>
      </c>
      <c r="E939" s="97">
        <f t="shared" si="47"/>
        <v>86.767895878524939</v>
      </c>
      <c r="F939" s="94">
        <v>8</v>
      </c>
      <c r="G939" s="97">
        <f t="shared" si="48"/>
        <v>70.206230802983768</v>
      </c>
      <c r="H939" s="94">
        <v>6</v>
      </c>
      <c r="I939" s="97">
        <f t="shared" si="49"/>
        <v>60.882800608828013</v>
      </c>
      <c r="J939" s="94">
        <v>7</v>
      </c>
      <c r="K939" s="97">
        <f t="shared" si="50"/>
        <v>64.296867824010292</v>
      </c>
      <c r="L939" s="94">
        <v>5</v>
      </c>
      <c r="M939" s="97">
        <f t="shared" si="51"/>
        <v>47.196526335661694</v>
      </c>
      <c r="N939" s="94">
        <v>9</v>
      </c>
      <c r="O939" s="97">
        <f t="shared" si="52"/>
        <v>83.464712974125945</v>
      </c>
      <c r="P939" s="94">
        <v>4</v>
      </c>
      <c r="Q939" s="97">
        <f t="shared" si="53"/>
        <v>37.275184046221227</v>
      </c>
      <c r="R939" s="94">
        <v>10</v>
      </c>
      <c r="S939" s="97">
        <f t="shared" si="54"/>
        <v>86.296168450120817</v>
      </c>
    </row>
    <row r="940" spans="1:19" ht="11.25" customHeight="1">
      <c r="A940" s="232" t="s">
        <v>475</v>
      </c>
      <c r="B940" s="92">
        <v>0</v>
      </c>
      <c r="C940" s="97">
        <f t="shared" si="46"/>
        <v>0</v>
      </c>
      <c r="D940" s="95">
        <v>0</v>
      </c>
      <c r="E940" s="97">
        <f t="shared" si="47"/>
        <v>0</v>
      </c>
      <c r="F940" s="95">
        <v>0</v>
      </c>
      <c r="G940" s="97">
        <f t="shared" si="48"/>
        <v>0</v>
      </c>
      <c r="H940" s="95">
        <v>0</v>
      </c>
      <c r="I940" s="97">
        <f t="shared" si="49"/>
        <v>0</v>
      </c>
      <c r="J940" s="95">
        <v>0</v>
      </c>
      <c r="K940" s="97">
        <f t="shared" si="50"/>
        <v>0</v>
      </c>
      <c r="L940" s="95">
        <v>0</v>
      </c>
      <c r="M940" s="97">
        <f t="shared" si="51"/>
        <v>0</v>
      </c>
      <c r="N940" s="95">
        <v>0</v>
      </c>
      <c r="O940" s="97">
        <f t="shared" si="52"/>
        <v>0</v>
      </c>
      <c r="P940" s="95">
        <v>0</v>
      </c>
      <c r="Q940" s="97">
        <f t="shared" si="53"/>
        <v>0</v>
      </c>
      <c r="R940" s="95">
        <v>0</v>
      </c>
      <c r="S940" s="97">
        <f t="shared" si="54"/>
        <v>0</v>
      </c>
    </row>
    <row r="941" spans="1:19" ht="11.25" customHeight="1">
      <c r="A941" s="233" t="s">
        <v>483</v>
      </c>
      <c r="B941" s="91">
        <v>8</v>
      </c>
      <c r="C941" s="97">
        <f t="shared" si="46"/>
        <v>99.514865032964295</v>
      </c>
      <c r="D941" s="94">
        <v>7</v>
      </c>
      <c r="E941" s="97">
        <f t="shared" si="47"/>
        <v>167.18414139001672</v>
      </c>
      <c r="F941" s="94">
        <v>7</v>
      </c>
      <c r="G941" s="97">
        <f t="shared" si="48"/>
        <v>154.08320493066256</v>
      </c>
      <c r="H941" s="94">
        <v>2</v>
      </c>
      <c r="I941" s="97">
        <f t="shared" si="49"/>
        <v>56.132472635419596</v>
      </c>
      <c r="J941" s="94">
        <v>0</v>
      </c>
      <c r="K941" s="97">
        <f t="shared" si="50"/>
        <v>0</v>
      </c>
      <c r="L941" s="94">
        <v>2</v>
      </c>
      <c r="M941" s="97">
        <f t="shared" si="51"/>
        <v>65.423617926071316</v>
      </c>
      <c r="N941" s="94">
        <v>3</v>
      </c>
      <c r="O941" s="97">
        <f t="shared" si="52"/>
        <v>131.17621337997377</v>
      </c>
      <c r="P941" s="94">
        <v>9</v>
      </c>
      <c r="Q941" s="97">
        <f t="shared" si="53"/>
        <v>317.01303275801337</v>
      </c>
      <c r="R941" s="94">
        <v>2</v>
      </c>
      <c r="S941" s="97">
        <f t="shared" si="54"/>
        <v>83.717036416910844</v>
      </c>
    </row>
    <row r="942" spans="1:19" ht="11.25" customHeight="1">
      <c r="A942" s="688" t="s">
        <v>491</v>
      </c>
      <c r="B942" s="103">
        <f>SUM(B921:B941)</f>
        <v>109</v>
      </c>
      <c r="C942" s="104">
        <f t="shared" si="46"/>
        <v>86.462646550219731</v>
      </c>
      <c r="D942" s="105">
        <f t="shared" ref="D942:R942" si="55">SUM(D921:D941)</f>
        <v>114</v>
      </c>
      <c r="E942" s="104">
        <f t="shared" si="47"/>
        <v>92.786274142744347</v>
      </c>
      <c r="F942" s="105">
        <f t="shared" si="55"/>
        <v>92</v>
      </c>
      <c r="G942" s="104">
        <f t="shared" si="48"/>
        <v>77.082914404450705</v>
      </c>
      <c r="H942" s="105">
        <f t="shared" si="55"/>
        <v>74</v>
      </c>
      <c r="I942" s="104">
        <f>H942/D98*100000</f>
        <v>62.001474629666866</v>
      </c>
      <c r="J942" s="105">
        <f t="shared" si="55"/>
        <v>67</v>
      </c>
      <c r="K942" s="104">
        <f>J942/D98*100000</f>
        <v>56.136470272806491</v>
      </c>
      <c r="L942" s="105">
        <f t="shared" si="55"/>
        <v>73</v>
      </c>
      <c r="M942" s="104">
        <f t="shared" si="51"/>
        <v>64.216471084994453</v>
      </c>
      <c r="N942" s="105">
        <f t="shared" si="55"/>
        <v>67</v>
      </c>
      <c r="O942" s="104">
        <f t="shared" si="52"/>
        <v>59.567204253276195</v>
      </c>
      <c r="P942" s="105">
        <f t="shared" si="55"/>
        <v>60</v>
      </c>
      <c r="Q942" s="104">
        <f t="shared" si="53"/>
        <v>52.669464000421357</v>
      </c>
      <c r="R942" s="105">
        <f t="shared" si="55"/>
        <v>57</v>
      </c>
      <c r="S942" s="104">
        <f t="shared" si="54"/>
        <v>48.623195823523389</v>
      </c>
    </row>
    <row r="943" spans="1:19" ht="11.25" customHeight="1">
      <c r="A943" s="381" t="s">
        <v>480</v>
      </c>
      <c r="B943" s="499"/>
      <c r="D943" s="27"/>
    </row>
    <row r="944" spans="1:19" ht="11.25" customHeight="1">
      <c r="A944" s="43" t="s">
        <v>477</v>
      </c>
      <c r="B944" s="4" t="s">
        <v>554</v>
      </c>
      <c r="D944" s="27"/>
    </row>
    <row r="945" spans="1:4" ht="11.25" customHeight="1">
      <c r="A945" s="43" t="s">
        <v>478</v>
      </c>
      <c r="B945" s="4" t="s">
        <v>555</v>
      </c>
      <c r="D945" s="27"/>
    </row>
    <row r="946" spans="1:4" ht="11.25" customHeight="1">
      <c r="A946" s="43" t="s">
        <v>479</v>
      </c>
      <c r="B946" s="4" t="s">
        <v>551</v>
      </c>
      <c r="D946" s="27"/>
    </row>
    <row r="947" spans="1:4" ht="11.25" customHeight="1">
      <c r="A947" s="43"/>
      <c r="B947" s="4"/>
      <c r="D947" s="27"/>
    </row>
    <row r="948" spans="1:4" ht="11.25" customHeight="1">
      <c r="A948" s="43"/>
      <c r="B948" s="4"/>
      <c r="D948" s="27"/>
    </row>
    <row r="949" spans="1:4" ht="11.25" customHeight="1">
      <c r="A949" s="43"/>
      <c r="B949" s="4"/>
      <c r="D949" s="27"/>
    </row>
    <row r="950" spans="1:4" ht="11.25" customHeight="1">
      <c r="A950" s="43"/>
      <c r="B950" s="4"/>
      <c r="D950" s="27"/>
    </row>
    <row r="951" spans="1:4" ht="11.25" customHeight="1">
      <c r="A951" s="43"/>
      <c r="B951" s="4"/>
      <c r="D951" s="27"/>
    </row>
    <row r="952" spans="1:4" ht="11.25" customHeight="1">
      <c r="A952" s="43"/>
      <c r="B952" s="4"/>
      <c r="D952" s="27"/>
    </row>
    <row r="953" spans="1:4" ht="11.25" customHeight="1">
      <c r="A953" s="43"/>
      <c r="B953" s="4"/>
      <c r="D953" s="27"/>
    </row>
    <row r="954" spans="1:4" ht="11.25" customHeight="1">
      <c r="A954" s="43"/>
      <c r="B954" s="4"/>
      <c r="D954" s="27"/>
    </row>
    <row r="955" spans="1:4" ht="11.25" customHeight="1">
      <c r="A955" s="43"/>
      <c r="B955" s="4"/>
      <c r="D955" s="27"/>
    </row>
    <row r="956" spans="1:4" ht="11.25" customHeight="1">
      <c r="A956" s="43"/>
      <c r="B956" s="4"/>
      <c r="D956" s="27"/>
    </row>
    <row r="957" spans="1:4" ht="11.25" customHeight="1">
      <c r="A957" s="43"/>
      <c r="B957" s="4"/>
      <c r="D957" s="27"/>
    </row>
    <row r="958" spans="1:4" ht="11.25" customHeight="1">
      <c r="A958" s="43"/>
      <c r="B958" s="4"/>
      <c r="D958" s="27"/>
    </row>
    <row r="959" spans="1:4" ht="11.25" customHeight="1">
      <c r="A959" s="43"/>
      <c r="B959" s="4"/>
      <c r="D959" s="27"/>
    </row>
    <row r="960" spans="1:4" ht="11.25" customHeight="1">
      <c r="A960" s="43"/>
      <c r="B960" s="4"/>
      <c r="D960" s="27"/>
    </row>
    <row r="961" spans="1:30" ht="14.25" customHeight="1">
      <c r="A961" s="671" t="s">
        <v>952</v>
      </c>
      <c r="B961" s="31"/>
      <c r="D961" s="34"/>
      <c r="W961" s="671" t="s">
        <v>953</v>
      </c>
      <c r="AD961" s="671" t="s">
        <v>1030</v>
      </c>
    </row>
    <row r="962" spans="1:30" ht="11.25" customHeight="1">
      <c r="A962" s="747" t="s">
        <v>490</v>
      </c>
      <c r="B962" s="745">
        <v>2008</v>
      </c>
      <c r="C962" s="746"/>
      <c r="D962" s="745">
        <v>2009</v>
      </c>
      <c r="E962" s="746"/>
      <c r="F962" s="745">
        <v>2010</v>
      </c>
      <c r="G962" s="746"/>
      <c r="H962" s="745">
        <v>2011</v>
      </c>
      <c r="I962" s="746"/>
      <c r="J962" s="745">
        <v>2012</v>
      </c>
      <c r="K962" s="746"/>
      <c r="L962" s="745">
        <v>2013</v>
      </c>
      <c r="M962" s="746"/>
      <c r="Q962" s="368"/>
      <c r="R962" s="755"/>
      <c r="S962" s="755"/>
      <c r="W962" s="752" t="s">
        <v>490</v>
      </c>
      <c r="X962" s="745">
        <v>2013</v>
      </c>
      <c r="Y962" s="751"/>
    </row>
    <row r="963" spans="1:30" ht="11.25" customHeight="1">
      <c r="A963" s="748"/>
      <c r="B963" s="689" t="s">
        <v>402</v>
      </c>
      <c r="C963" s="562" t="s">
        <v>403</v>
      </c>
      <c r="D963" s="689" t="s">
        <v>402</v>
      </c>
      <c r="E963" s="562" t="s">
        <v>403</v>
      </c>
      <c r="F963" s="689" t="s">
        <v>402</v>
      </c>
      <c r="G963" s="562" t="s">
        <v>403</v>
      </c>
      <c r="H963" s="689" t="s">
        <v>402</v>
      </c>
      <c r="I963" s="562" t="s">
        <v>403</v>
      </c>
      <c r="J963" s="689" t="s">
        <v>402</v>
      </c>
      <c r="K963" s="562" t="s">
        <v>403</v>
      </c>
      <c r="L963" s="689" t="s">
        <v>402</v>
      </c>
      <c r="M963" s="562" t="s">
        <v>403</v>
      </c>
      <c r="Q963" s="124"/>
      <c r="R963" s="124"/>
      <c r="S963" s="124"/>
      <c r="W963" s="753"/>
      <c r="X963" s="230" t="s">
        <v>403</v>
      </c>
      <c r="Y963" s="229" t="s">
        <v>476</v>
      </c>
    </row>
    <row r="964" spans="1:30" ht="11.25" customHeight="1">
      <c r="A964" s="235" t="s">
        <v>486</v>
      </c>
      <c r="B964" s="100">
        <v>1</v>
      </c>
      <c r="C964" s="108">
        <f t="shared" ref="C964:C985" si="56">B964/K77*100000</f>
        <v>15.544846883258201</v>
      </c>
      <c r="D964" s="101">
        <v>2</v>
      </c>
      <c r="E964" s="108">
        <f t="shared" ref="E964:E985" si="57">D964/L77*100000</f>
        <v>31.012560086835169</v>
      </c>
      <c r="F964" s="101">
        <v>2</v>
      </c>
      <c r="G964" s="108">
        <f t="shared" ref="G964:G985" si="58">F964/M77*100000</f>
        <v>31.550717778829469</v>
      </c>
      <c r="H964" s="101">
        <v>4</v>
      </c>
      <c r="I964" s="108">
        <f t="shared" ref="I964:I985" si="59">H964/N77*100000</f>
        <v>67.969413763806287</v>
      </c>
      <c r="J964" s="101">
        <v>1</v>
      </c>
      <c r="K964" s="108">
        <f t="shared" ref="K964:K985" si="60">J964/O77*100000</f>
        <v>16.305233980107616</v>
      </c>
      <c r="L964" s="101">
        <v>0</v>
      </c>
      <c r="M964" s="108">
        <f t="shared" ref="M964:M985" si="61">L964/P77*100000</f>
        <v>0</v>
      </c>
      <c r="W964" s="691" t="s">
        <v>538</v>
      </c>
      <c r="X964" s="99">
        <v>153.25670498084293</v>
      </c>
      <c r="Y964" s="61">
        <v>23.5</v>
      </c>
    </row>
    <row r="965" spans="1:30" ht="11.25" customHeight="1">
      <c r="A965" s="236" t="s">
        <v>437</v>
      </c>
      <c r="B965" s="95">
        <v>0</v>
      </c>
      <c r="C965" s="109">
        <f t="shared" si="56"/>
        <v>0</v>
      </c>
      <c r="D965" s="59">
        <v>1</v>
      </c>
      <c r="E965" s="109">
        <f t="shared" si="57"/>
        <v>53.390282968499733</v>
      </c>
      <c r="F965" s="59">
        <v>0</v>
      </c>
      <c r="G965" s="109">
        <f t="shared" si="58"/>
        <v>0</v>
      </c>
      <c r="H965" s="59">
        <v>1</v>
      </c>
      <c r="I965" s="109">
        <f t="shared" si="59"/>
        <v>53.050397877984082</v>
      </c>
      <c r="J965" s="59">
        <v>0</v>
      </c>
      <c r="K965" s="109">
        <f t="shared" si="60"/>
        <v>0</v>
      </c>
      <c r="L965" s="59">
        <v>0</v>
      </c>
      <c r="M965" s="109">
        <f t="shared" si="61"/>
        <v>0</v>
      </c>
      <c r="W965" s="691" t="s">
        <v>539</v>
      </c>
      <c r="X965" s="59">
        <v>65.746219592373436</v>
      </c>
      <c r="Y965" s="39">
        <v>23.5</v>
      </c>
    </row>
    <row r="966" spans="1:30" ht="11.25" customHeight="1">
      <c r="A966" s="236" t="s">
        <v>481</v>
      </c>
      <c r="B966" s="94">
        <v>0</v>
      </c>
      <c r="C966" s="109">
        <f t="shared" si="56"/>
        <v>0</v>
      </c>
      <c r="D966" s="57">
        <v>2</v>
      </c>
      <c r="E966" s="109">
        <f t="shared" si="57"/>
        <v>107.87486515641855</v>
      </c>
      <c r="F966" s="57">
        <v>0</v>
      </c>
      <c r="G966" s="109">
        <f t="shared" si="58"/>
        <v>0</v>
      </c>
      <c r="H966" s="57">
        <v>0</v>
      </c>
      <c r="I966" s="109">
        <f t="shared" si="59"/>
        <v>0</v>
      </c>
      <c r="J966" s="57">
        <v>0</v>
      </c>
      <c r="K966" s="109">
        <f t="shared" si="60"/>
        <v>0</v>
      </c>
      <c r="L966" s="57">
        <v>1</v>
      </c>
      <c r="M966" s="109">
        <f t="shared" si="61"/>
        <v>61.996280223186609</v>
      </c>
      <c r="W966" s="691" t="s">
        <v>526</v>
      </c>
      <c r="X966" s="99">
        <v>61.996280223186609</v>
      </c>
      <c r="Y966" s="61">
        <v>23.5</v>
      </c>
    </row>
    <row r="967" spans="1:30" ht="11.25" customHeight="1">
      <c r="A967" s="236" t="s">
        <v>471</v>
      </c>
      <c r="B967" s="95">
        <v>2</v>
      </c>
      <c r="C967" s="109">
        <f t="shared" si="56"/>
        <v>26.160889470241987</v>
      </c>
      <c r="D967" s="59">
        <v>4</v>
      </c>
      <c r="E967" s="109">
        <f t="shared" si="57"/>
        <v>51.473426843392105</v>
      </c>
      <c r="F967" s="59">
        <v>4</v>
      </c>
      <c r="G967" s="109">
        <f t="shared" si="58"/>
        <v>54.20788724759452</v>
      </c>
      <c r="H967" s="59">
        <v>2</v>
      </c>
      <c r="I967" s="109">
        <f t="shared" si="59"/>
        <v>28.947749312490952</v>
      </c>
      <c r="J967" s="59">
        <v>3</v>
      </c>
      <c r="K967" s="109">
        <f t="shared" si="60"/>
        <v>46.670815183571875</v>
      </c>
      <c r="L967" s="59">
        <v>1</v>
      </c>
      <c r="M967" s="109">
        <f t="shared" si="61"/>
        <v>16.594756057085963</v>
      </c>
      <c r="W967" s="691" t="s">
        <v>535</v>
      </c>
      <c r="X967" s="59">
        <v>60.168471720818296</v>
      </c>
      <c r="Y967" s="39">
        <v>23.5</v>
      </c>
    </row>
    <row r="968" spans="1:30" ht="11.25" customHeight="1">
      <c r="A968" s="236" t="s">
        <v>438</v>
      </c>
      <c r="B968" s="96">
        <v>3</v>
      </c>
      <c r="C968" s="109">
        <f t="shared" si="56"/>
        <v>45.59270516717325</v>
      </c>
      <c r="D968" s="102">
        <v>0</v>
      </c>
      <c r="E968" s="109">
        <f t="shared" si="57"/>
        <v>0</v>
      </c>
      <c r="F968" s="102">
        <v>2</v>
      </c>
      <c r="G968" s="109">
        <f t="shared" si="58"/>
        <v>32.770768474520729</v>
      </c>
      <c r="H968" s="102">
        <v>1</v>
      </c>
      <c r="I968" s="109">
        <f t="shared" si="59"/>
        <v>16.401508938822371</v>
      </c>
      <c r="J968" s="102">
        <v>2</v>
      </c>
      <c r="K968" s="109">
        <f t="shared" si="60"/>
        <v>33.036009250082586</v>
      </c>
      <c r="L968" s="102">
        <v>2</v>
      </c>
      <c r="M968" s="109">
        <f t="shared" si="61"/>
        <v>36.003600360036003</v>
      </c>
      <c r="W968" s="691" t="s">
        <v>532</v>
      </c>
      <c r="X968" s="99">
        <v>45.934772622875514</v>
      </c>
      <c r="Y968" s="61">
        <v>23.5</v>
      </c>
    </row>
    <row r="969" spans="1:30" ht="11.25" customHeight="1">
      <c r="A969" s="236" t="s">
        <v>472</v>
      </c>
      <c r="B969" s="95">
        <v>3</v>
      </c>
      <c r="C969" s="109">
        <f t="shared" si="56"/>
        <v>80.085424452749592</v>
      </c>
      <c r="D969" s="59">
        <v>3</v>
      </c>
      <c r="E969" s="109">
        <f t="shared" si="57"/>
        <v>83.61204013377926</v>
      </c>
      <c r="F969" s="59">
        <v>0</v>
      </c>
      <c r="G969" s="109">
        <f t="shared" si="58"/>
        <v>0</v>
      </c>
      <c r="H969" s="59">
        <v>1</v>
      </c>
      <c r="I969" s="109">
        <f t="shared" si="59"/>
        <v>32.206119162640903</v>
      </c>
      <c r="J969" s="59">
        <v>1</v>
      </c>
      <c r="K969" s="109">
        <f t="shared" si="60"/>
        <v>33.512064343163537</v>
      </c>
      <c r="L969" s="59">
        <v>1</v>
      </c>
      <c r="M969" s="109">
        <f t="shared" si="61"/>
        <v>33.97893306150187</v>
      </c>
      <c r="W969" s="691" t="s">
        <v>527</v>
      </c>
      <c r="X969" s="59">
        <v>36.003600360036003</v>
      </c>
      <c r="Y969" s="39">
        <v>23.5</v>
      </c>
    </row>
    <row r="970" spans="1:30" ht="11.25" customHeight="1">
      <c r="A970" s="236" t="s">
        <v>432</v>
      </c>
      <c r="B970" s="94">
        <v>3</v>
      </c>
      <c r="C970" s="109">
        <f t="shared" si="56"/>
        <v>27.000270002700027</v>
      </c>
      <c r="D970" s="57">
        <v>8</v>
      </c>
      <c r="E970" s="109">
        <f t="shared" si="57"/>
        <v>72.966070777088646</v>
      </c>
      <c r="F970" s="57">
        <v>4</v>
      </c>
      <c r="G970" s="109">
        <f t="shared" si="58"/>
        <v>37.590452025185598</v>
      </c>
      <c r="H970" s="57">
        <v>2</v>
      </c>
      <c r="I970" s="109">
        <f t="shared" si="59"/>
        <v>19.171779141104295</v>
      </c>
      <c r="J970" s="57">
        <v>7</v>
      </c>
      <c r="K970" s="109">
        <f t="shared" si="60"/>
        <v>67.947971267715005</v>
      </c>
      <c r="L970" s="57">
        <v>1</v>
      </c>
      <c r="M970" s="109">
        <f t="shared" si="61"/>
        <v>9.8561009264734878</v>
      </c>
      <c r="W970" s="691" t="s">
        <v>541</v>
      </c>
      <c r="X970" s="99">
        <v>34.578146611341637</v>
      </c>
      <c r="Y970" s="61">
        <v>23.5</v>
      </c>
    </row>
    <row r="971" spans="1:30" ht="11.25" customHeight="1">
      <c r="A971" s="236" t="s">
        <v>433</v>
      </c>
      <c r="B971" s="95">
        <v>4</v>
      </c>
      <c r="C971" s="109">
        <f t="shared" si="56"/>
        <v>24.604785630805193</v>
      </c>
      <c r="D971" s="59">
        <v>7</v>
      </c>
      <c r="E971" s="109">
        <f t="shared" si="57"/>
        <v>43.6871996505024</v>
      </c>
      <c r="F971" s="59">
        <v>7</v>
      </c>
      <c r="G971" s="109">
        <f t="shared" si="58"/>
        <v>44.571792422795291</v>
      </c>
      <c r="H971" s="59">
        <v>7</v>
      </c>
      <c r="I971" s="109">
        <f t="shared" si="59"/>
        <v>45.620437956204377</v>
      </c>
      <c r="J971" s="59">
        <v>6</v>
      </c>
      <c r="K971" s="109">
        <f t="shared" si="60"/>
        <v>38.587690526721978</v>
      </c>
      <c r="L971" s="59">
        <v>4</v>
      </c>
      <c r="M971" s="109">
        <f t="shared" si="61"/>
        <v>26.350461133069828</v>
      </c>
      <c r="W971" s="691" t="s">
        <v>529</v>
      </c>
      <c r="X971" s="59">
        <v>33.97893306150187</v>
      </c>
      <c r="Y971" s="39">
        <v>23.5</v>
      </c>
    </row>
    <row r="972" spans="1:30" ht="11.25" customHeight="1">
      <c r="A972" s="236" t="s">
        <v>441</v>
      </c>
      <c r="B972" s="94">
        <v>4</v>
      </c>
      <c r="C972" s="109">
        <f t="shared" si="56"/>
        <v>79.051383399209485</v>
      </c>
      <c r="D972" s="57">
        <v>3</v>
      </c>
      <c r="E972" s="109">
        <f t="shared" si="57"/>
        <v>60.072086503804563</v>
      </c>
      <c r="F972" s="57">
        <v>1</v>
      </c>
      <c r="G972" s="109">
        <f t="shared" si="58"/>
        <v>21.486892995272886</v>
      </c>
      <c r="H972" s="57">
        <v>2</v>
      </c>
      <c r="I972" s="109">
        <f t="shared" si="59"/>
        <v>45.558086560364465</v>
      </c>
      <c r="J972" s="57">
        <v>1</v>
      </c>
      <c r="K972" s="109">
        <f t="shared" si="60"/>
        <v>22.810218978102188</v>
      </c>
      <c r="L972" s="57">
        <v>2</v>
      </c>
      <c r="M972" s="109">
        <f t="shared" si="61"/>
        <v>45.934772622875514</v>
      </c>
      <c r="W972" s="691" t="s">
        <v>531</v>
      </c>
      <c r="X972" s="99">
        <v>26.350461133069828</v>
      </c>
      <c r="Y972" s="61">
        <v>23.5</v>
      </c>
    </row>
    <row r="973" spans="1:30" ht="11.25" customHeight="1">
      <c r="A973" s="236" t="s">
        <v>487</v>
      </c>
      <c r="B973" s="95">
        <v>4</v>
      </c>
      <c r="C973" s="109">
        <f t="shared" si="56"/>
        <v>34.812880765883378</v>
      </c>
      <c r="D973" s="59">
        <v>6</v>
      </c>
      <c r="E973" s="109">
        <f t="shared" si="57"/>
        <v>53.15850093027376</v>
      </c>
      <c r="F973" s="59">
        <v>4</v>
      </c>
      <c r="G973" s="109">
        <f t="shared" si="58"/>
        <v>37.864445285876563</v>
      </c>
      <c r="H973" s="59">
        <v>2</v>
      </c>
      <c r="I973" s="109">
        <f t="shared" si="59"/>
        <v>19.594396002743217</v>
      </c>
      <c r="J973" s="59">
        <v>3</v>
      </c>
      <c r="K973" s="109">
        <f t="shared" si="60"/>
        <v>31.331592689295039</v>
      </c>
      <c r="L973" s="59">
        <v>0</v>
      </c>
      <c r="M973" s="109">
        <f t="shared" si="61"/>
        <v>0</v>
      </c>
      <c r="W973" s="691" t="s">
        <v>542</v>
      </c>
      <c r="X973" s="59">
        <v>20.014009806864806</v>
      </c>
      <c r="Y973" s="39">
        <v>23.5</v>
      </c>
    </row>
    <row r="974" spans="1:30" ht="11.25" customHeight="1">
      <c r="A974" s="236" t="s">
        <v>431</v>
      </c>
      <c r="B974" s="94">
        <v>8</v>
      </c>
      <c r="C974" s="109">
        <f t="shared" si="56"/>
        <v>50.958659787247598</v>
      </c>
      <c r="D974" s="57">
        <v>9</v>
      </c>
      <c r="E974" s="109">
        <f t="shared" si="57"/>
        <v>57.240984544934165</v>
      </c>
      <c r="F974" s="57">
        <v>6</v>
      </c>
      <c r="G974" s="109">
        <f t="shared" si="58"/>
        <v>40.871934604904631</v>
      </c>
      <c r="H974" s="57">
        <v>2</v>
      </c>
      <c r="I974" s="109">
        <f t="shared" si="59"/>
        <v>13.854253255749516</v>
      </c>
      <c r="J974" s="57">
        <v>6</v>
      </c>
      <c r="K974" s="109">
        <f t="shared" si="60"/>
        <v>41.739130434782609</v>
      </c>
      <c r="L974" s="57">
        <v>2</v>
      </c>
      <c r="M974" s="109">
        <f t="shared" si="61"/>
        <v>13.818835072203413</v>
      </c>
      <c r="W974" s="691" t="s">
        <v>528</v>
      </c>
      <c r="X974" s="99">
        <v>16.594756057085963</v>
      </c>
      <c r="Y974" s="61">
        <v>23.5</v>
      </c>
    </row>
    <row r="975" spans="1:30" ht="11.25" customHeight="1">
      <c r="A975" s="236" t="s">
        <v>434</v>
      </c>
      <c r="B975" s="95">
        <v>1</v>
      </c>
      <c r="C975" s="109">
        <f t="shared" si="56"/>
        <v>57.636887608069166</v>
      </c>
      <c r="D975" s="59">
        <v>2</v>
      </c>
      <c r="E975" s="109">
        <f t="shared" si="57"/>
        <v>114.67889908256882</v>
      </c>
      <c r="F975" s="59">
        <v>2</v>
      </c>
      <c r="G975" s="109">
        <f t="shared" si="58"/>
        <v>119.26058437686343</v>
      </c>
      <c r="H975" s="59">
        <v>1</v>
      </c>
      <c r="I975" s="109">
        <f t="shared" si="59"/>
        <v>56.17977528089888</v>
      </c>
      <c r="J975" s="59">
        <v>0</v>
      </c>
      <c r="K975" s="109">
        <f t="shared" si="60"/>
        <v>0</v>
      </c>
      <c r="L975" s="59">
        <v>1</v>
      </c>
      <c r="M975" s="109">
        <f t="shared" si="61"/>
        <v>60.168471720818296</v>
      </c>
      <c r="W975" s="691" t="s">
        <v>534</v>
      </c>
      <c r="X975" s="59">
        <v>13.818835072203413</v>
      </c>
      <c r="Y975" s="39">
        <v>23.5</v>
      </c>
    </row>
    <row r="976" spans="1:30" ht="11.25" customHeight="1">
      <c r="A976" s="236" t="s">
        <v>436</v>
      </c>
      <c r="B976" s="94">
        <v>1</v>
      </c>
      <c r="C976" s="109">
        <f t="shared" si="56"/>
        <v>77.519379844961236</v>
      </c>
      <c r="D976" s="57">
        <v>1</v>
      </c>
      <c r="E976" s="109">
        <f t="shared" si="57"/>
        <v>73.583517292126558</v>
      </c>
      <c r="F976" s="57">
        <v>0</v>
      </c>
      <c r="G976" s="109">
        <f t="shared" si="58"/>
        <v>0</v>
      </c>
      <c r="H976" s="57">
        <v>1</v>
      </c>
      <c r="I976" s="109">
        <f t="shared" si="59"/>
        <v>74.738415545590442</v>
      </c>
      <c r="J976" s="57">
        <v>0</v>
      </c>
      <c r="K976" s="109">
        <f t="shared" si="60"/>
        <v>0</v>
      </c>
      <c r="L976" s="57">
        <v>0</v>
      </c>
      <c r="M976" s="109">
        <f t="shared" si="61"/>
        <v>0</v>
      </c>
      <c r="W976" s="691" t="s">
        <v>530</v>
      </c>
      <c r="X976" s="99">
        <v>9.8561009264734878</v>
      </c>
      <c r="Y976" s="61">
        <v>23.5</v>
      </c>
    </row>
    <row r="977" spans="1:25" ht="11.25" customHeight="1">
      <c r="A977" s="236" t="s">
        <v>439</v>
      </c>
      <c r="B977" s="95">
        <v>2</v>
      </c>
      <c r="C977" s="109">
        <f t="shared" si="56"/>
        <v>139.56734124214933</v>
      </c>
      <c r="D977" s="59">
        <v>0</v>
      </c>
      <c r="E977" s="109">
        <f t="shared" si="57"/>
        <v>0</v>
      </c>
      <c r="F977" s="59">
        <v>1</v>
      </c>
      <c r="G977" s="109">
        <f t="shared" si="58"/>
        <v>79.365079365079367</v>
      </c>
      <c r="H977" s="59">
        <v>1</v>
      </c>
      <c r="I977" s="109">
        <f t="shared" si="59"/>
        <v>82.576383154417826</v>
      </c>
      <c r="J977" s="59">
        <v>2</v>
      </c>
      <c r="K977" s="109">
        <f t="shared" si="60"/>
        <v>163.26530612244898</v>
      </c>
      <c r="L977" s="59">
        <v>0</v>
      </c>
      <c r="M977" s="109">
        <f t="shared" si="61"/>
        <v>0</v>
      </c>
      <c r="W977" s="692" t="s">
        <v>524</v>
      </c>
      <c r="X977" s="59">
        <v>0</v>
      </c>
      <c r="Y977" s="39">
        <v>23.5</v>
      </c>
    </row>
    <row r="978" spans="1:25" ht="11.25" customHeight="1">
      <c r="A978" s="236" t="s">
        <v>474</v>
      </c>
      <c r="B978" s="96">
        <v>0</v>
      </c>
      <c r="C978" s="109">
        <f t="shared" si="56"/>
        <v>0</v>
      </c>
      <c r="D978" s="102">
        <v>1</v>
      </c>
      <c r="E978" s="109">
        <f t="shared" si="57"/>
        <v>77.04160246533128</v>
      </c>
      <c r="F978" s="102">
        <v>0</v>
      </c>
      <c r="G978" s="109">
        <f t="shared" si="58"/>
        <v>0</v>
      </c>
      <c r="H978" s="102">
        <v>0</v>
      </c>
      <c r="I978" s="109">
        <f t="shared" si="59"/>
        <v>0</v>
      </c>
      <c r="J978" s="102">
        <v>0</v>
      </c>
      <c r="K978" s="109">
        <f t="shared" si="60"/>
        <v>0</v>
      </c>
      <c r="L978" s="102">
        <v>2</v>
      </c>
      <c r="M978" s="109">
        <f t="shared" si="61"/>
        <v>153.25670498084293</v>
      </c>
      <c r="W978" s="691" t="s">
        <v>525</v>
      </c>
      <c r="X978" s="99">
        <v>0</v>
      </c>
      <c r="Y978" s="61">
        <v>23.5</v>
      </c>
    </row>
    <row r="979" spans="1:25" ht="11.25" customHeight="1">
      <c r="A979" s="236" t="s">
        <v>435</v>
      </c>
      <c r="B979" s="95">
        <v>2</v>
      </c>
      <c r="C979" s="109">
        <f t="shared" si="56"/>
        <v>53.064473335102143</v>
      </c>
      <c r="D979" s="59">
        <v>4</v>
      </c>
      <c r="E979" s="109">
        <f t="shared" si="57"/>
        <v>115.80775911986102</v>
      </c>
      <c r="F979" s="59">
        <v>1</v>
      </c>
      <c r="G979" s="109">
        <f t="shared" si="58"/>
        <v>31.816735602927139</v>
      </c>
      <c r="H979" s="59">
        <v>1</v>
      </c>
      <c r="I979" s="109">
        <f t="shared" si="59"/>
        <v>31.525851197982345</v>
      </c>
      <c r="J979" s="59">
        <v>1</v>
      </c>
      <c r="K979" s="109">
        <f t="shared" si="60"/>
        <v>33.512064343163537</v>
      </c>
      <c r="L979" s="59">
        <v>2</v>
      </c>
      <c r="M979" s="109">
        <f t="shared" si="61"/>
        <v>65.746219592373436</v>
      </c>
      <c r="W979" s="691" t="s">
        <v>533</v>
      </c>
      <c r="X979" s="59">
        <v>0</v>
      </c>
      <c r="Y979" s="39">
        <v>23.5</v>
      </c>
    </row>
    <row r="980" spans="1:25" ht="11.25" customHeight="1">
      <c r="A980" s="236" t="s">
        <v>440</v>
      </c>
      <c r="B980" s="94">
        <v>0</v>
      </c>
      <c r="C980" s="109">
        <f t="shared" si="56"/>
        <v>0</v>
      </c>
      <c r="D980" s="57">
        <v>0</v>
      </c>
      <c r="E980" s="109">
        <f t="shared" si="57"/>
        <v>0</v>
      </c>
      <c r="F980" s="57">
        <v>0</v>
      </c>
      <c r="G980" s="109">
        <f t="shared" si="58"/>
        <v>0</v>
      </c>
      <c r="H980" s="57">
        <v>0</v>
      </c>
      <c r="I980" s="109">
        <f t="shared" si="59"/>
        <v>0</v>
      </c>
      <c r="J980" s="57">
        <v>0</v>
      </c>
      <c r="K980" s="109">
        <f t="shared" si="60"/>
        <v>0</v>
      </c>
      <c r="L980" s="57">
        <v>0</v>
      </c>
      <c r="M980" s="109">
        <f t="shared" si="61"/>
        <v>0</v>
      </c>
      <c r="W980" s="691" t="s">
        <v>536</v>
      </c>
      <c r="X980" s="99">
        <v>0</v>
      </c>
      <c r="Y980" s="61">
        <v>23.5</v>
      </c>
    </row>
    <row r="981" spans="1:25" ht="11.25" customHeight="1">
      <c r="A981" s="236" t="s">
        <v>482</v>
      </c>
      <c r="B981" s="95">
        <v>3</v>
      </c>
      <c r="C981" s="109">
        <f t="shared" si="56"/>
        <v>42.10526315789474</v>
      </c>
      <c r="D981" s="59">
        <v>5</v>
      </c>
      <c r="E981" s="109">
        <f t="shared" si="57"/>
        <v>73.931687121100111</v>
      </c>
      <c r="F981" s="59">
        <v>1</v>
      </c>
      <c r="G981" s="109">
        <f t="shared" si="58"/>
        <v>16.105653084232568</v>
      </c>
      <c r="H981" s="59">
        <v>3</v>
      </c>
      <c r="I981" s="109">
        <f t="shared" si="59"/>
        <v>50.30181086519115</v>
      </c>
      <c r="J981" s="59">
        <v>1</v>
      </c>
      <c r="K981" s="109">
        <f t="shared" si="60"/>
        <v>17.574692442882252</v>
      </c>
      <c r="L981" s="59">
        <v>2</v>
      </c>
      <c r="M981" s="109">
        <f t="shared" si="61"/>
        <v>34.578146611341637</v>
      </c>
      <c r="W981" s="691" t="s">
        <v>537</v>
      </c>
      <c r="X981" s="59">
        <v>0</v>
      </c>
      <c r="Y981" s="39">
        <v>23.5</v>
      </c>
    </row>
    <row r="982" spans="1:25" ht="11.25" customHeight="1">
      <c r="A982" s="236" t="s">
        <v>430</v>
      </c>
      <c r="B982" s="94">
        <v>5</v>
      </c>
      <c r="C982" s="109">
        <f t="shared" si="56"/>
        <v>41.802524872502296</v>
      </c>
      <c r="D982" s="57">
        <v>2</v>
      </c>
      <c r="E982" s="109">
        <f t="shared" si="57"/>
        <v>17.208742040956807</v>
      </c>
      <c r="F982" s="57">
        <v>3</v>
      </c>
      <c r="G982" s="109">
        <f t="shared" si="58"/>
        <v>26.927564850552013</v>
      </c>
      <c r="H982" s="57">
        <v>10</v>
      </c>
      <c r="I982" s="109">
        <f t="shared" si="59"/>
        <v>92.816038611472067</v>
      </c>
      <c r="J982" s="57">
        <v>7</v>
      </c>
      <c r="K982" s="109">
        <f t="shared" si="60"/>
        <v>64.220183486238525</v>
      </c>
      <c r="L982" s="57">
        <v>2</v>
      </c>
      <c r="M982" s="109">
        <f t="shared" si="61"/>
        <v>20.014009806864806</v>
      </c>
      <c r="W982" s="691" t="s">
        <v>540</v>
      </c>
      <c r="X982" s="99">
        <v>0</v>
      </c>
      <c r="Y982" s="61">
        <v>23.5</v>
      </c>
    </row>
    <row r="983" spans="1:25" ht="11.25" customHeight="1">
      <c r="A983" s="236" t="s">
        <v>475</v>
      </c>
      <c r="B983" s="95">
        <v>0</v>
      </c>
      <c r="C983" s="109">
        <f t="shared" si="56"/>
        <v>0</v>
      </c>
      <c r="D983" s="59">
        <v>1</v>
      </c>
      <c r="E983" s="109">
        <f t="shared" si="57"/>
        <v>2325.5813953488373</v>
      </c>
      <c r="F983" s="59">
        <v>0</v>
      </c>
      <c r="G983" s="109">
        <f t="shared" si="58"/>
        <v>0</v>
      </c>
      <c r="H983" s="59">
        <v>0</v>
      </c>
      <c r="I983" s="109">
        <f t="shared" si="59"/>
        <v>0</v>
      </c>
      <c r="J983" s="59">
        <v>0</v>
      </c>
      <c r="K983" s="109">
        <f t="shared" si="60"/>
        <v>0</v>
      </c>
      <c r="L983" s="59">
        <v>0</v>
      </c>
      <c r="M983" s="109">
        <f t="shared" si="61"/>
        <v>0</v>
      </c>
      <c r="W983" s="691" t="s">
        <v>543</v>
      </c>
      <c r="X983" s="59">
        <v>0</v>
      </c>
      <c r="Y983" s="39">
        <v>23.5</v>
      </c>
    </row>
    <row r="984" spans="1:25" ht="11.25" customHeight="1">
      <c r="A984" s="237" t="s">
        <v>483</v>
      </c>
      <c r="B984" s="94">
        <v>3</v>
      </c>
      <c r="C984" s="110">
        <f t="shared" si="56"/>
        <v>394.21813403416553</v>
      </c>
      <c r="D984" s="57">
        <v>0</v>
      </c>
      <c r="E984" s="110">
        <f t="shared" si="57"/>
        <v>0</v>
      </c>
      <c r="F984" s="57">
        <v>3</v>
      </c>
      <c r="G984" s="110">
        <f t="shared" si="58"/>
        <v>472.44094488188978</v>
      </c>
      <c r="H984" s="57">
        <v>0</v>
      </c>
      <c r="I984" s="110">
        <f t="shared" si="59"/>
        <v>0</v>
      </c>
      <c r="J984" s="57">
        <v>0</v>
      </c>
      <c r="K984" s="110">
        <f t="shared" si="60"/>
        <v>0</v>
      </c>
      <c r="L984" s="57">
        <v>1</v>
      </c>
      <c r="M984" s="110">
        <f t="shared" si="61"/>
        <v>826.44628099173553</v>
      </c>
      <c r="W984" s="693" t="s">
        <v>483</v>
      </c>
      <c r="X984" s="99">
        <v>826.44628099173553</v>
      </c>
      <c r="Y984" s="61">
        <v>23.5</v>
      </c>
    </row>
    <row r="985" spans="1:25" ht="11.25" customHeight="1">
      <c r="A985" s="690" t="s">
        <v>544</v>
      </c>
      <c r="B985" s="105">
        <f>SUM(B964:B984)</f>
        <v>49</v>
      </c>
      <c r="C985" s="98">
        <f t="shared" si="56"/>
        <v>41.679780202955008</v>
      </c>
      <c r="D985" s="106">
        <f>SUM(D964:D984)</f>
        <v>61</v>
      </c>
      <c r="E985" s="98">
        <f t="shared" si="57"/>
        <v>52.741247978972673</v>
      </c>
      <c r="F985" s="106">
        <f>SUM(F964:F984)</f>
        <v>41</v>
      </c>
      <c r="G985" s="98">
        <f t="shared" si="58"/>
        <v>37.261887450923368</v>
      </c>
      <c r="H985" s="106">
        <f>SUM(H964:H984)</f>
        <v>41</v>
      </c>
      <c r="I985" s="98">
        <f t="shared" si="59"/>
        <v>38.596226983469521</v>
      </c>
      <c r="J985" s="106">
        <f>SUM(J964:J984)</f>
        <v>41</v>
      </c>
      <c r="K985" s="98">
        <f t="shared" si="60"/>
        <v>39.188323791135794</v>
      </c>
      <c r="L985" s="106">
        <f>SUM(L964:L984)</f>
        <v>24</v>
      </c>
      <c r="M985" s="98">
        <f t="shared" si="61"/>
        <v>23.470964461047977</v>
      </c>
      <c r="W985" s="694" t="s">
        <v>544</v>
      </c>
      <c r="X985" s="107">
        <v>23.470964461047977</v>
      </c>
      <c r="Y985" s="104"/>
    </row>
    <row r="986" spans="1:25" ht="11.25" customHeight="1">
      <c r="A986" s="381" t="s">
        <v>480</v>
      </c>
      <c r="D986" s="27"/>
      <c r="W986" s="4" t="s">
        <v>556</v>
      </c>
    </row>
    <row r="987" spans="1:25" ht="11.25" customHeight="1">
      <c r="A987" s="43" t="s">
        <v>477</v>
      </c>
      <c r="B987" s="4" t="s">
        <v>554</v>
      </c>
      <c r="D987" s="27"/>
    </row>
    <row r="988" spans="1:25" ht="11.25" customHeight="1">
      <c r="A988" s="43" t="s">
        <v>478</v>
      </c>
      <c r="B988" s="4" t="s">
        <v>555</v>
      </c>
      <c r="D988" s="27"/>
    </row>
    <row r="989" spans="1:25" ht="11.25" customHeight="1">
      <c r="A989" s="43" t="s">
        <v>479</v>
      </c>
      <c r="B989" s="4" t="s">
        <v>551</v>
      </c>
      <c r="D989" s="27"/>
    </row>
    <row r="990" spans="1:25" ht="11.25" customHeight="1">
      <c r="A990" s="31"/>
      <c r="B990" s="31"/>
      <c r="D990" s="34"/>
    </row>
    <row r="991" spans="1:25" ht="11.25" customHeight="1">
      <c r="B991" s="31"/>
      <c r="D991" s="34"/>
    </row>
    <row r="992" spans="1:25" ht="11.25" customHeight="1">
      <c r="A992" s="31"/>
      <c r="B992" s="31"/>
      <c r="D992" s="34"/>
    </row>
    <row r="993" spans="1:4" ht="11.25" customHeight="1">
      <c r="B993" s="31"/>
      <c r="D993" s="34"/>
    </row>
    <row r="994" spans="1:4" ht="11.25" customHeight="1">
      <c r="A994" s="31"/>
      <c r="B994" s="31"/>
      <c r="D994" s="34"/>
    </row>
    <row r="995" spans="1:4" ht="11.25" customHeight="1">
      <c r="A995" s="31"/>
      <c r="B995" s="31"/>
      <c r="D995" s="34"/>
    </row>
    <row r="996" spans="1:4" ht="11.25" customHeight="1">
      <c r="A996" s="31"/>
      <c r="B996" s="31"/>
      <c r="D996" s="34"/>
    </row>
    <row r="997" spans="1:4" ht="11.25" customHeight="1">
      <c r="A997" s="31"/>
      <c r="B997" s="31"/>
      <c r="D997" s="34"/>
    </row>
    <row r="998" spans="1:4" ht="11.25" customHeight="1">
      <c r="A998" s="31"/>
      <c r="B998" s="31"/>
      <c r="D998" s="34"/>
    </row>
    <row r="999" spans="1:4" ht="11.25" customHeight="1">
      <c r="A999" s="31"/>
      <c r="B999" s="31"/>
      <c r="D999" s="34"/>
    </row>
    <row r="1000" spans="1:4" ht="11.25" customHeight="1"/>
    <row r="1001" spans="1:4" ht="11.25" customHeight="1"/>
    <row r="1002" spans="1:4" ht="11.25" customHeight="1"/>
    <row r="1003" spans="1:4" ht="11.25" customHeight="1"/>
    <row r="1004" spans="1:4" ht="11.25" customHeight="1"/>
    <row r="1005" spans="1:4" ht="11.25" customHeight="1"/>
    <row r="1006" spans="1:4" ht="11.25" customHeight="1"/>
    <row r="1007" spans="1:4" ht="14.25" customHeight="1">
      <c r="A1007" s="84" t="s">
        <v>332</v>
      </c>
    </row>
    <row r="1008" spans="1:4" ht="14.25" customHeight="1">
      <c r="A1008" s="671" t="s">
        <v>954</v>
      </c>
    </row>
    <row r="1009" spans="1:7" ht="11.25" customHeight="1">
      <c r="A1009" s="454" t="s">
        <v>493</v>
      </c>
      <c r="B1009" s="454">
        <v>2009</v>
      </c>
      <c r="C1009" s="454">
        <v>2010</v>
      </c>
      <c r="D1009" s="454">
        <v>2011</v>
      </c>
      <c r="E1009" s="454">
        <v>2012</v>
      </c>
      <c r="F1009" s="454">
        <v>2013</v>
      </c>
      <c r="G1009" s="454" t="s">
        <v>415</v>
      </c>
    </row>
    <row r="1010" spans="1:7" ht="11.25" customHeight="1">
      <c r="A1010" s="465" t="s">
        <v>405</v>
      </c>
      <c r="B1010" s="57">
        <v>0</v>
      </c>
      <c r="C1010" s="57">
        <v>2</v>
      </c>
      <c r="D1010" s="57">
        <v>2</v>
      </c>
      <c r="E1010" s="57">
        <v>0</v>
      </c>
      <c r="F1010" s="57">
        <v>0</v>
      </c>
      <c r="G1010" s="57">
        <f t="shared" ref="G1010:G1020" si="62">SUM(B1010:F1010)</f>
        <v>4</v>
      </c>
    </row>
    <row r="1011" spans="1:7" ht="11.25" customHeight="1">
      <c r="A1011" s="465" t="s">
        <v>406</v>
      </c>
      <c r="B1011" s="59">
        <v>11</v>
      </c>
      <c r="C1011" s="59">
        <v>2</v>
      </c>
      <c r="D1011" s="59">
        <v>2</v>
      </c>
      <c r="E1011" s="59">
        <v>9</v>
      </c>
      <c r="F1011" s="59">
        <v>6</v>
      </c>
      <c r="G1011" s="59">
        <f t="shared" si="62"/>
        <v>30</v>
      </c>
    </row>
    <row r="1012" spans="1:7" ht="11.25" customHeight="1">
      <c r="A1012" s="465" t="s">
        <v>407</v>
      </c>
      <c r="B1012" s="57">
        <v>14</v>
      </c>
      <c r="C1012" s="57">
        <v>8</v>
      </c>
      <c r="D1012" s="57">
        <v>8</v>
      </c>
      <c r="E1012" s="57">
        <v>6</v>
      </c>
      <c r="F1012" s="57">
        <v>4</v>
      </c>
      <c r="G1012" s="57">
        <f t="shared" si="62"/>
        <v>40</v>
      </c>
    </row>
    <row r="1013" spans="1:7" ht="11.25" customHeight="1">
      <c r="A1013" s="465" t="s">
        <v>408</v>
      </c>
      <c r="B1013" s="59">
        <v>12</v>
      </c>
      <c r="C1013" s="59">
        <v>8</v>
      </c>
      <c r="D1013" s="59">
        <v>8</v>
      </c>
      <c r="E1013" s="59">
        <v>10</v>
      </c>
      <c r="F1013" s="59">
        <v>3</v>
      </c>
      <c r="G1013" s="59">
        <f t="shared" si="62"/>
        <v>41</v>
      </c>
    </row>
    <row r="1014" spans="1:7" ht="11.25" customHeight="1">
      <c r="A1014" s="465" t="s">
        <v>409</v>
      </c>
      <c r="B1014" s="60">
        <v>11</v>
      </c>
      <c r="C1014" s="60">
        <v>5</v>
      </c>
      <c r="D1014" s="60">
        <v>5</v>
      </c>
      <c r="E1014" s="60">
        <v>10</v>
      </c>
      <c r="F1014" s="60">
        <v>5</v>
      </c>
      <c r="G1014" s="60">
        <f t="shared" si="62"/>
        <v>36</v>
      </c>
    </row>
    <row r="1015" spans="1:7" ht="11.25" customHeight="1">
      <c r="A1015" s="465" t="s">
        <v>410</v>
      </c>
      <c r="B1015" s="59">
        <v>8</v>
      </c>
      <c r="C1015" s="59">
        <v>13</v>
      </c>
      <c r="D1015" s="59">
        <v>13</v>
      </c>
      <c r="E1015" s="59">
        <v>5</v>
      </c>
      <c r="F1015" s="59">
        <v>4</v>
      </c>
      <c r="G1015" s="59">
        <f t="shared" si="62"/>
        <v>43</v>
      </c>
    </row>
    <row r="1016" spans="1:7" ht="11.25" customHeight="1">
      <c r="A1016" s="465" t="s">
        <v>411</v>
      </c>
      <c r="B1016" s="57">
        <v>5</v>
      </c>
      <c r="C1016" s="57">
        <v>3</v>
      </c>
      <c r="D1016" s="57">
        <v>3</v>
      </c>
      <c r="E1016" s="57">
        <v>1</v>
      </c>
      <c r="F1016" s="57">
        <v>2</v>
      </c>
      <c r="G1016" s="57">
        <f t="shared" si="62"/>
        <v>14</v>
      </c>
    </row>
    <row r="1017" spans="1:7" ht="11.25" customHeight="1">
      <c r="A1017" s="465" t="s">
        <v>412</v>
      </c>
      <c r="B1017" s="59">
        <v>0</v>
      </c>
      <c r="C1017" s="59">
        <v>0</v>
      </c>
      <c r="D1017" s="59">
        <v>0</v>
      </c>
      <c r="E1017" s="59">
        <v>0</v>
      </c>
      <c r="F1017" s="59">
        <v>0</v>
      </c>
      <c r="G1017" s="59">
        <f t="shared" si="62"/>
        <v>0</v>
      </c>
    </row>
    <row r="1018" spans="1:7" ht="11.25" customHeight="1">
      <c r="A1018" s="465" t="s">
        <v>413</v>
      </c>
      <c r="B1018" s="57">
        <v>0</v>
      </c>
      <c r="C1018" s="57">
        <v>0</v>
      </c>
      <c r="D1018" s="57">
        <v>0</v>
      </c>
      <c r="E1018" s="57">
        <v>0</v>
      </c>
      <c r="F1018" s="57">
        <v>0</v>
      </c>
      <c r="G1018" s="57">
        <f t="shared" si="62"/>
        <v>0</v>
      </c>
    </row>
    <row r="1019" spans="1:7" ht="11.25" customHeight="1">
      <c r="A1019" s="465" t="s">
        <v>414</v>
      </c>
      <c r="B1019" s="59">
        <v>0</v>
      </c>
      <c r="C1019" s="59">
        <v>0</v>
      </c>
      <c r="D1019" s="59">
        <v>0</v>
      </c>
      <c r="E1019" s="59">
        <v>0</v>
      </c>
      <c r="F1019" s="59">
        <v>0</v>
      </c>
      <c r="G1019" s="59">
        <f t="shared" si="62"/>
        <v>0</v>
      </c>
    </row>
    <row r="1020" spans="1:7" ht="11.25" customHeight="1">
      <c r="A1020" s="393" t="s">
        <v>896</v>
      </c>
      <c r="B1020" s="454">
        <f>SUM(B1010:B1019)</f>
        <v>61</v>
      </c>
      <c r="C1020" s="454">
        <f>SUM(C1010:C1019)</f>
        <v>41</v>
      </c>
      <c r="D1020" s="454">
        <f>SUM(D1010:D1019)</f>
        <v>41</v>
      </c>
      <c r="E1020" s="454">
        <f>SUM(E1010:E1019)</f>
        <v>41</v>
      </c>
      <c r="F1020" s="454">
        <f>SUM(F1010:F1019)</f>
        <v>24</v>
      </c>
      <c r="G1020" s="454">
        <f t="shared" si="62"/>
        <v>208</v>
      </c>
    </row>
    <row r="1021" spans="1:7">
      <c r="A1021" s="381" t="s">
        <v>480</v>
      </c>
    </row>
    <row r="1022" spans="1:7">
      <c r="A1022" s="43">
        <v>2009</v>
      </c>
      <c r="B1022" s="4" t="s">
        <v>915</v>
      </c>
      <c r="D1022" s="27"/>
    </row>
    <row r="1023" spans="1:7">
      <c r="A1023" s="43" t="s">
        <v>479</v>
      </c>
      <c r="B1023" s="4" t="s">
        <v>916</v>
      </c>
      <c r="D1023" s="27"/>
    </row>
    <row r="1024" spans="1:7" ht="11.25" customHeight="1">
      <c r="A1024" s="43"/>
      <c r="B1024" s="4"/>
      <c r="D1024" s="27"/>
    </row>
    <row r="1025" spans="1:7" ht="14.25" customHeight="1">
      <c r="A1025" s="84" t="s">
        <v>301</v>
      </c>
    </row>
    <row r="1026" spans="1:7" ht="13.5" customHeight="1">
      <c r="A1026" s="671" t="s">
        <v>955</v>
      </c>
      <c r="D1026" s="27"/>
    </row>
    <row r="1027" spans="1:7" ht="11.25" customHeight="1">
      <c r="A1027" s="454" t="s">
        <v>505</v>
      </c>
      <c r="B1027" s="454" t="s">
        <v>719</v>
      </c>
      <c r="C1027" s="454" t="s">
        <v>720</v>
      </c>
      <c r="D1027" s="454" t="s">
        <v>721</v>
      </c>
      <c r="E1027" s="454" t="s">
        <v>722</v>
      </c>
      <c r="F1027" s="454" t="s">
        <v>723</v>
      </c>
      <c r="G1027" s="454" t="s">
        <v>415</v>
      </c>
    </row>
    <row r="1028" spans="1:7" ht="11.25" customHeight="1">
      <c r="A1028" s="465" t="s">
        <v>497</v>
      </c>
      <c r="B1028" s="61">
        <v>18</v>
      </c>
      <c r="C1028" s="57">
        <v>16</v>
      </c>
      <c r="D1028" s="57">
        <v>16</v>
      </c>
      <c r="E1028" s="57">
        <v>16</v>
      </c>
      <c r="F1028" s="61">
        <v>10</v>
      </c>
      <c r="G1028" s="454">
        <f>SUM(B1028:F1028)</f>
        <v>76</v>
      </c>
    </row>
    <row r="1029" spans="1:7" ht="11.25" customHeight="1">
      <c r="A1029" s="465" t="s">
        <v>498</v>
      </c>
      <c r="B1029" s="62">
        <v>6</v>
      </c>
      <c r="C1029" s="59">
        <v>3</v>
      </c>
      <c r="D1029" s="59">
        <v>3</v>
      </c>
      <c r="E1029" s="59">
        <v>2</v>
      </c>
      <c r="F1029" s="62">
        <v>0</v>
      </c>
      <c r="G1029" s="454">
        <f t="shared" ref="G1029:G1034" si="63">SUM(B1029:F1029)</f>
        <v>14</v>
      </c>
    </row>
    <row r="1030" spans="1:7" ht="11.25" customHeight="1">
      <c r="A1030" s="465" t="s">
        <v>499</v>
      </c>
      <c r="B1030" s="61">
        <v>0</v>
      </c>
      <c r="C1030" s="57">
        <v>1</v>
      </c>
      <c r="D1030" s="57">
        <v>0</v>
      </c>
      <c r="E1030" s="57">
        <v>0</v>
      </c>
      <c r="F1030" s="61">
        <v>0</v>
      </c>
      <c r="G1030" s="454">
        <f t="shared" si="63"/>
        <v>1</v>
      </c>
    </row>
    <row r="1031" spans="1:7" ht="11.25" customHeight="1">
      <c r="A1031" s="465" t="s">
        <v>500</v>
      </c>
      <c r="B1031" s="62">
        <v>1</v>
      </c>
      <c r="C1031" s="59">
        <v>0</v>
      </c>
      <c r="D1031" s="59">
        <v>0</v>
      </c>
      <c r="E1031" s="59">
        <v>0</v>
      </c>
      <c r="F1031" s="62">
        <v>0</v>
      </c>
      <c r="G1031" s="454">
        <f t="shared" si="63"/>
        <v>1</v>
      </c>
    </row>
    <row r="1032" spans="1:7" ht="11.25" customHeight="1">
      <c r="A1032" s="465" t="s">
        <v>501</v>
      </c>
      <c r="B1032" s="37">
        <v>19</v>
      </c>
      <c r="C1032" s="60">
        <v>6</v>
      </c>
      <c r="D1032" s="60">
        <v>10</v>
      </c>
      <c r="E1032" s="60">
        <v>10</v>
      </c>
      <c r="F1032" s="61">
        <v>7</v>
      </c>
      <c r="G1032" s="454">
        <f t="shared" si="63"/>
        <v>52</v>
      </c>
    </row>
    <row r="1033" spans="1:7" ht="11.25" customHeight="1">
      <c r="A1033" s="465" t="s">
        <v>502</v>
      </c>
      <c r="B1033" s="62">
        <v>12</v>
      </c>
      <c r="C1033" s="59">
        <v>10</v>
      </c>
      <c r="D1033" s="59">
        <v>7</v>
      </c>
      <c r="E1033" s="59">
        <v>9</v>
      </c>
      <c r="F1033" s="62">
        <v>3</v>
      </c>
      <c r="G1033" s="454">
        <f t="shared" si="63"/>
        <v>41</v>
      </c>
    </row>
    <row r="1034" spans="1:7" ht="11.25" customHeight="1">
      <c r="A1034" s="465" t="s">
        <v>503</v>
      </c>
      <c r="B1034" s="61">
        <v>5</v>
      </c>
      <c r="C1034" s="57">
        <v>5</v>
      </c>
      <c r="D1034" s="57">
        <v>5</v>
      </c>
      <c r="E1034" s="57">
        <v>4</v>
      </c>
      <c r="F1034" s="61">
        <v>4</v>
      </c>
      <c r="G1034" s="454">
        <f t="shared" si="63"/>
        <v>23</v>
      </c>
    </row>
    <row r="1035" spans="1:7" ht="11.25" customHeight="1">
      <c r="A1035" s="466" t="s">
        <v>504</v>
      </c>
      <c r="B1035" s="505">
        <f>SUM(B1028:B1034)</f>
        <v>61</v>
      </c>
      <c r="C1035" s="505">
        <f>SUM(C1028:C1034)</f>
        <v>41</v>
      </c>
      <c r="D1035" s="505">
        <f>SUM(D1028:D1034)</f>
        <v>41</v>
      </c>
      <c r="E1035" s="505">
        <f>SUM(E1028:E1034)</f>
        <v>41</v>
      </c>
      <c r="F1035" s="505">
        <f>SUM(F1028:F1034)</f>
        <v>24</v>
      </c>
      <c r="G1035" s="454">
        <f>SUM(B1035:F1035)</f>
        <v>208</v>
      </c>
    </row>
    <row r="1036" spans="1:7" ht="11.25" customHeight="1">
      <c r="A1036" s="381" t="s">
        <v>480</v>
      </c>
      <c r="G1036" s="57"/>
    </row>
    <row r="1037" spans="1:7" ht="11.25" customHeight="1">
      <c r="A1037" s="43">
        <v>2009</v>
      </c>
      <c r="B1037" s="4" t="s">
        <v>915</v>
      </c>
      <c r="D1037" s="27"/>
      <c r="G1037" s="504"/>
    </row>
    <row r="1038" spans="1:7" ht="11.25" customHeight="1">
      <c r="A1038" s="43" t="s">
        <v>479</v>
      </c>
      <c r="B1038" s="4" t="s">
        <v>916</v>
      </c>
      <c r="D1038" s="27"/>
    </row>
    <row r="1039" spans="1:7" ht="11.25" customHeight="1">
      <c r="A1039" s="43"/>
      <c r="B1039" s="4"/>
      <c r="D1039" s="27"/>
    </row>
    <row r="1049" spans="1:7" ht="14.25" customHeight="1">
      <c r="A1049" s="84" t="s">
        <v>333</v>
      </c>
      <c r="D1049" s="27"/>
    </row>
    <row r="1050" spans="1:7" ht="14.25" customHeight="1">
      <c r="A1050" s="671" t="s">
        <v>956</v>
      </c>
      <c r="D1050" s="27"/>
    </row>
    <row r="1051" spans="1:7" ht="11.25" customHeight="1">
      <c r="A1051" s="454" t="s">
        <v>593</v>
      </c>
      <c r="B1051" s="454">
        <v>2009</v>
      </c>
      <c r="C1051" s="454">
        <v>2010</v>
      </c>
      <c r="D1051" s="454">
        <v>2011</v>
      </c>
      <c r="E1051" s="454">
        <v>2012</v>
      </c>
      <c r="F1051" s="454">
        <v>2013</v>
      </c>
      <c r="G1051" s="454" t="s">
        <v>415</v>
      </c>
    </row>
    <row r="1052" spans="1:7" ht="11.25" customHeight="1">
      <c r="A1052" s="465" t="s">
        <v>506</v>
      </c>
      <c r="B1052" s="57">
        <v>0</v>
      </c>
      <c r="C1052" s="57">
        <v>0</v>
      </c>
      <c r="D1052" s="57">
        <v>0</v>
      </c>
      <c r="E1052" s="61">
        <v>0</v>
      </c>
      <c r="F1052" s="61">
        <v>0</v>
      </c>
      <c r="G1052" s="454">
        <f>SUM(B1052:F1052)</f>
        <v>0</v>
      </c>
    </row>
    <row r="1053" spans="1:7" ht="11.25" customHeight="1">
      <c r="A1053" s="465" t="s">
        <v>507</v>
      </c>
      <c r="B1053" s="59">
        <v>10</v>
      </c>
      <c r="C1053" s="59">
        <v>7</v>
      </c>
      <c r="D1053" s="59">
        <v>5</v>
      </c>
      <c r="E1053" s="62">
        <v>5</v>
      </c>
      <c r="F1053" s="59">
        <v>5</v>
      </c>
      <c r="G1053" s="454">
        <f>SUM(B1053:F1053)</f>
        <v>32</v>
      </c>
    </row>
    <row r="1054" spans="1:7" ht="11.25" customHeight="1">
      <c r="A1054" s="465" t="s">
        <v>508</v>
      </c>
      <c r="B1054" s="57">
        <v>14</v>
      </c>
      <c r="C1054" s="57">
        <v>8</v>
      </c>
      <c r="D1054" s="57">
        <v>10</v>
      </c>
      <c r="E1054" s="61">
        <v>11</v>
      </c>
      <c r="F1054" s="61">
        <v>4</v>
      </c>
      <c r="G1054" s="454">
        <f t="shared" ref="G1054:G1065" si="64">SUM(B1054:F1054)</f>
        <v>47</v>
      </c>
    </row>
    <row r="1055" spans="1:7" ht="11.25" customHeight="1">
      <c r="A1055" s="465" t="s">
        <v>509</v>
      </c>
      <c r="B1055" s="59">
        <v>18</v>
      </c>
      <c r="C1055" s="59">
        <v>10</v>
      </c>
      <c r="D1055" s="59">
        <v>5</v>
      </c>
      <c r="E1055" s="62">
        <v>10</v>
      </c>
      <c r="F1055" s="59">
        <v>5</v>
      </c>
      <c r="G1055" s="454">
        <f t="shared" si="64"/>
        <v>48</v>
      </c>
    </row>
    <row r="1056" spans="1:7" ht="11.25" customHeight="1">
      <c r="A1056" s="465" t="s">
        <v>510</v>
      </c>
      <c r="B1056" s="60">
        <v>1</v>
      </c>
      <c r="C1056" s="60">
        <v>1</v>
      </c>
      <c r="D1056" s="60">
        <v>1</v>
      </c>
      <c r="E1056" s="61">
        <v>0</v>
      </c>
      <c r="F1056" s="61">
        <v>0</v>
      </c>
      <c r="G1056" s="454">
        <f t="shared" si="64"/>
        <v>3</v>
      </c>
    </row>
    <row r="1057" spans="1:7" ht="11.25" customHeight="1">
      <c r="A1057" s="465" t="s">
        <v>511</v>
      </c>
      <c r="B1057" s="59">
        <v>0</v>
      </c>
      <c r="C1057" s="59"/>
      <c r="D1057" s="59">
        <v>1</v>
      </c>
      <c r="E1057" s="62">
        <v>0</v>
      </c>
      <c r="F1057" s="59">
        <v>0</v>
      </c>
      <c r="G1057" s="454">
        <f t="shared" si="64"/>
        <v>1</v>
      </c>
    </row>
    <row r="1058" spans="1:7" ht="11.25" customHeight="1">
      <c r="A1058" s="465" t="s">
        <v>512</v>
      </c>
      <c r="B1058" s="57">
        <v>0</v>
      </c>
      <c r="C1058" s="57">
        <v>2</v>
      </c>
      <c r="D1058" s="57">
        <v>1</v>
      </c>
      <c r="E1058" s="61">
        <v>0</v>
      </c>
      <c r="F1058" s="61">
        <v>2</v>
      </c>
      <c r="G1058" s="454">
        <f t="shared" si="64"/>
        <v>5</v>
      </c>
    </row>
    <row r="1059" spans="1:7" ht="11.25" customHeight="1">
      <c r="A1059" s="465" t="s">
        <v>513</v>
      </c>
      <c r="B1059" s="59">
        <v>0</v>
      </c>
      <c r="C1059" s="59">
        <v>0</v>
      </c>
      <c r="D1059" s="59">
        <v>1</v>
      </c>
      <c r="E1059" s="59">
        <v>1</v>
      </c>
      <c r="F1059" s="59">
        <v>0</v>
      </c>
      <c r="G1059" s="454">
        <f t="shared" si="64"/>
        <v>2</v>
      </c>
    </row>
    <row r="1060" spans="1:7" ht="11.25" customHeight="1">
      <c r="A1060" s="465" t="s">
        <v>514</v>
      </c>
      <c r="B1060" s="57">
        <v>5</v>
      </c>
      <c r="C1060" s="57">
        <v>3</v>
      </c>
      <c r="D1060" s="57">
        <v>6</v>
      </c>
      <c r="E1060" s="61">
        <v>7</v>
      </c>
      <c r="F1060" s="61">
        <v>1</v>
      </c>
      <c r="G1060" s="454">
        <f t="shared" si="64"/>
        <v>22</v>
      </c>
    </row>
    <row r="1061" spans="1:7" ht="11.25" customHeight="1">
      <c r="A1061" s="465" t="s">
        <v>515</v>
      </c>
      <c r="B1061" s="59">
        <v>1</v>
      </c>
      <c r="C1061" s="59">
        <v>0</v>
      </c>
      <c r="D1061" s="59">
        <v>1</v>
      </c>
      <c r="E1061" s="62">
        <v>0</v>
      </c>
      <c r="F1061" s="59">
        <v>0</v>
      </c>
      <c r="G1061" s="454">
        <f t="shared" si="64"/>
        <v>2</v>
      </c>
    </row>
    <row r="1062" spans="1:7" ht="11.25" customHeight="1">
      <c r="A1062" s="465" t="s">
        <v>516</v>
      </c>
      <c r="B1062" s="57">
        <v>0</v>
      </c>
      <c r="C1062" s="57">
        <v>0</v>
      </c>
      <c r="D1062" s="57">
        <v>0</v>
      </c>
      <c r="E1062" s="61">
        <v>0</v>
      </c>
      <c r="F1062" s="61">
        <v>1</v>
      </c>
      <c r="G1062" s="454">
        <f t="shared" si="64"/>
        <v>1</v>
      </c>
    </row>
    <row r="1063" spans="1:7" ht="11.25" customHeight="1">
      <c r="A1063" s="465" t="s">
        <v>517</v>
      </c>
      <c r="B1063" s="59">
        <v>0</v>
      </c>
      <c r="C1063" s="59">
        <v>0</v>
      </c>
      <c r="D1063" s="59">
        <v>0</v>
      </c>
      <c r="E1063" s="62">
        <v>0</v>
      </c>
      <c r="F1063" s="59">
        <v>0</v>
      </c>
      <c r="G1063" s="454">
        <f t="shared" si="64"/>
        <v>0</v>
      </c>
    </row>
    <row r="1064" spans="1:7" ht="11.25" customHeight="1">
      <c r="A1064" s="465" t="s">
        <v>518</v>
      </c>
      <c r="B1064" s="60">
        <v>0</v>
      </c>
      <c r="C1064" s="60">
        <v>0</v>
      </c>
      <c r="D1064" s="60">
        <v>0</v>
      </c>
      <c r="E1064" s="61">
        <v>0</v>
      </c>
      <c r="F1064" s="61">
        <v>0</v>
      </c>
      <c r="G1064" s="454">
        <f t="shared" si="64"/>
        <v>0</v>
      </c>
    </row>
    <row r="1065" spans="1:7" ht="11.25" customHeight="1">
      <c r="A1065" s="465" t="s">
        <v>442</v>
      </c>
      <c r="B1065" s="59">
        <v>12</v>
      </c>
      <c r="C1065" s="59">
        <v>10</v>
      </c>
      <c r="D1065" s="59">
        <v>10</v>
      </c>
      <c r="E1065" s="62">
        <v>7</v>
      </c>
      <c r="F1065" s="59">
        <v>6</v>
      </c>
      <c r="G1065" s="454">
        <f t="shared" si="64"/>
        <v>45</v>
      </c>
    </row>
    <row r="1066" spans="1:7" ht="11.25" customHeight="1">
      <c r="A1066" s="466" t="s">
        <v>485</v>
      </c>
      <c r="B1066" s="454">
        <f t="shared" ref="B1066:G1066" si="65">SUM(B1052:B1065)</f>
        <v>61</v>
      </c>
      <c r="C1066" s="454">
        <f t="shared" si="65"/>
        <v>41</v>
      </c>
      <c r="D1066" s="454">
        <f t="shared" si="65"/>
        <v>41</v>
      </c>
      <c r="E1066" s="454">
        <f t="shared" si="65"/>
        <v>41</v>
      </c>
      <c r="F1066" s="454">
        <f t="shared" si="65"/>
        <v>24</v>
      </c>
      <c r="G1066" s="454">
        <f t="shared" si="65"/>
        <v>208</v>
      </c>
    </row>
    <row r="1067" spans="1:7" ht="11.25" customHeight="1">
      <c r="A1067" s="381" t="s">
        <v>480</v>
      </c>
    </row>
    <row r="1068" spans="1:7" ht="11.25" customHeight="1">
      <c r="A1068" s="43">
        <v>2009</v>
      </c>
      <c r="B1068" s="4" t="s">
        <v>915</v>
      </c>
    </row>
    <row r="1069" spans="1:7" ht="11.25" customHeight="1">
      <c r="A1069" s="43" t="s">
        <v>479</v>
      </c>
      <c r="B1069" s="4" t="s">
        <v>916</v>
      </c>
    </row>
    <row r="1070" spans="1:7" ht="11.25" customHeight="1"/>
    <row r="1071" spans="1:7" ht="11.25" customHeight="1"/>
    <row r="1072" spans="1:7" ht="14.25" customHeight="1">
      <c r="A1072" s="84" t="s">
        <v>334</v>
      </c>
      <c r="B1072" s="4"/>
      <c r="D1072" s="27"/>
    </row>
    <row r="1073" spans="1:7" ht="14.25" customHeight="1">
      <c r="A1073" s="671" t="s">
        <v>957</v>
      </c>
      <c r="D1073" s="27"/>
    </row>
    <row r="1074" spans="1:7" ht="11.25" customHeight="1">
      <c r="A1074" s="454" t="s">
        <v>565</v>
      </c>
      <c r="B1074" s="454" t="s">
        <v>719</v>
      </c>
      <c r="C1074" s="454" t="s">
        <v>720</v>
      </c>
      <c r="D1074" s="454" t="s">
        <v>721</v>
      </c>
      <c r="E1074" s="454" t="s">
        <v>722</v>
      </c>
      <c r="F1074" s="454" t="s">
        <v>723</v>
      </c>
      <c r="G1074" s="454" t="s">
        <v>415</v>
      </c>
    </row>
    <row r="1075" spans="1:7" ht="11.25" customHeight="1">
      <c r="A1075" s="465" t="s">
        <v>416</v>
      </c>
      <c r="B1075" s="61">
        <v>0</v>
      </c>
      <c r="C1075" s="57">
        <v>0</v>
      </c>
      <c r="D1075" s="57">
        <v>0</v>
      </c>
      <c r="E1075" s="57">
        <v>0</v>
      </c>
      <c r="F1075" s="61">
        <v>0</v>
      </c>
      <c r="G1075" s="454">
        <f t="shared" ref="G1075:G1081" si="66">SUM(B1075:F1075)</f>
        <v>0</v>
      </c>
    </row>
    <row r="1076" spans="1:7" ht="11.25" customHeight="1">
      <c r="A1076" s="465" t="s">
        <v>519</v>
      </c>
      <c r="B1076" s="62">
        <v>0</v>
      </c>
      <c r="C1076" s="59">
        <v>0</v>
      </c>
      <c r="D1076" s="59">
        <v>0</v>
      </c>
      <c r="E1076" s="59">
        <v>0</v>
      </c>
      <c r="F1076" s="62">
        <v>0</v>
      </c>
      <c r="G1076" s="454">
        <f t="shared" si="66"/>
        <v>0</v>
      </c>
    </row>
    <row r="1077" spans="1:7" ht="11.25" customHeight="1">
      <c r="A1077" s="465" t="s">
        <v>520</v>
      </c>
      <c r="B1077" s="61">
        <v>0</v>
      </c>
      <c r="C1077" s="57">
        <v>0</v>
      </c>
      <c r="D1077" s="57">
        <v>0</v>
      </c>
      <c r="E1077" s="57">
        <v>0</v>
      </c>
      <c r="F1077" s="61">
        <v>0</v>
      </c>
      <c r="G1077" s="454">
        <f t="shared" si="66"/>
        <v>0</v>
      </c>
    </row>
    <row r="1078" spans="1:7" ht="11.25" customHeight="1">
      <c r="A1078" s="465" t="s">
        <v>417</v>
      </c>
      <c r="B1078" s="62">
        <v>0</v>
      </c>
      <c r="C1078" s="59">
        <v>0</v>
      </c>
      <c r="D1078" s="59">
        <v>0</v>
      </c>
      <c r="E1078" s="59">
        <v>0</v>
      </c>
      <c r="F1078" s="62">
        <v>0</v>
      </c>
      <c r="G1078" s="454">
        <f t="shared" si="66"/>
        <v>0</v>
      </c>
    </row>
    <row r="1079" spans="1:7" ht="11.25" customHeight="1">
      <c r="A1079" s="465" t="s">
        <v>521</v>
      </c>
      <c r="B1079" s="37">
        <v>3</v>
      </c>
      <c r="C1079" s="60">
        <v>0</v>
      </c>
      <c r="D1079" s="60">
        <v>3</v>
      </c>
      <c r="E1079" s="60">
        <v>0</v>
      </c>
      <c r="F1079" s="61">
        <v>0</v>
      </c>
      <c r="G1079" s="454">
        <f t="shared" si="66"/>
        <v>6</v>
      </c>
    </row>
    <row r="1080" spans="1:7" ht="11.25" customHeight="1">
      <c r="A1080" s="465" t="s">
        <v>522</v>
      </c>
      <c r="B1080" s="62">
        <v>58</v>
      </c>
      <c r="C1080" s="59">
        <v>41</v>
      </c>
      <c r="D1080" s="59">
        <v>38</v>
      </c>
      <c r="E1080" s="59">
        <v>40</v>
      </c>
      <c r="F1080" s="62">
        <v>23</v>
      </c>
      <c r="G1080" s="454">
        <f t="shared" si="66"/>
        <v>200</v>
      </c>
    </row>
    <row r="1081" spans="1:7" ht="11.25" customHeight="1">
      <c r="A1081" s="465" t="s">
        <v>414</v>
      </c>
      <c r="B1081" s="61">
        <v>0</v>
      </c>
      <c r="C1081" s="57">
        <v>0</v>
      </c>
      <c r="D1081" s="57">
        <v>0</v>
      </c>
      <c r="E1081" s="57">
        <v>1</v>
      </c>
      <c r="F1081" s="61">
        <v>1</v>
      </c>
      <c r="G1081" s="454">
        <f t="shared" si="66"/>
        <v>2</v>
      </c>
    </row>
    <row r="1082" spans="1:7" ht="11.25" customHeight="1">
      <c r="A1082" s="466" t="s">
        <v>523</v>
      </c>
      <c r="B1082" s="505">
        <f t="shared" ref="B1082:G1082" si="67">SUM(B1075:B1081)</f>
        <v>61</v>
      </c>
      <c r="C1082" s="505">
        <f t="shared" si="67"/>
        <v>41</v>
      </c>
      <c r="D1082" s="505">
        <f t="shared" si="67"/>
        <v>41</v>
      </c>
      <c r="E1082" s="505">
        <f t="shared" si="67"/>
        <v>41</v>
      </c>
      <c r="F1082" s="505">
        <f t="shared" si="67"/>
        <v>24</v>
      </c>
      <c r="G1082" s="505">
        <f t="shared" si="67"/>
        <v>208</v>
      </c>
    </row>
    <row r="1083" spans="1:7" ht="11.25" customHeight="1">
      <c r="A1083" s="381" t="s">
        <v>480</v>
      </c>
    </row>
    <row r="1084" spans="1:7" ht="11.25" customHeight="1">
      <c r="A1084" s="43">
        <v>2009</v>
      </c>
      <c r="B1084" s="4" t="s">
        <v>915</v>
      </c>
    </row>
    <row r="1085" spans="1:7" ht="11.25" customHeight="1">
      <c r="A1085" s="43" t="s">
        <v>479</v>
      </c>
      <c r="B1085" s="4" t="s">
        <v>916</v>
      </c>
    </row>
    <row r="1086" spans="1:7" ht="11.25" customHeight="1"/>
    <row r="1087" spans="1:7" ht="11.25" customHeight="1"/>
    <row r="1088" spans="1:7" ht="11.25" customHeight="1"/>
    <row r="1089" spans="1:13" ht="11.25" customHeight="1">
      <c r="D1089" s="27"/>
    </row>
    <row r="1090" spans="1:13" ht="11.25" customHeight="1">
      <c r="D1090" s="27"/>
    </row>
    <row r="1091" spans="1:13" ht="11.25" customHeight="1">
      <c r="D1091" s="27"/>
    </row>
    <row r="1092" spans="1:13" ht="11.25" customHeight="1">
      <c r="D1092" s="27"/>
    </row>
    <row r="1093" spans="1:13" ht="11.25" customHeight="1"/>
    <row r="1094" spans="1:13" ht="14.25" customHeight="1">
      <c r="A1094" s="84" t="s">
        <v>335</v>
      </c>
    </row>
    <row r="1095" spans="1:13" ht="14.25" customHeight="1">
      <c r="A1095" s="671" t="s">
        <v>958</v>
      </c>
      <c r="D1095" s="27"/>
    </row>
    <row r="1096" spans="1:13" ht="11.25" customHeight="1">
      <c r="A1096" s="454" t="s">
        <v>619</v>
      </c>
      <c r="B1096" s="454" t="s">
        <v>719</v>
      </c>
      <c r="C1096" s="454" t="s">
        <v>917</v>
      </c>
      <c r="D1096" s="454" t="s">
        <v>721</v>
      </c>
      <c r="E1096" s="454" t="s">
        <v>722</v>
      </c>
      <c r="F1096" s="454" t="s">
        <v>723</v>
      </c>
      <c r="G1096" s="454" t="s">
        <v>415</v>
      </c>
    </row>
    <row r="1097" spans="1:13" ht="11.25" customHeight="1">
      <c r="A1097" s="465" t="s">
        <v>626</v>
      </c>
      <c r="B1097" s="61">
        <v>24</v>
      </c>
      <c r="C1097" s="57">
        <v>16</v>
      </c>
      <c r="D1097" s="57">
        <v>20</v>
      </c>
      <c r="E1097" s="57">
        <v>21</v>
      </c>
      <c r="F1097" s="61">
        <v>12</v>
      </c>
      <c r="G1097" s="454">
        <f>SUM(B1097:F1097)</f>
        <v>93</v>
      </c>
    </row>
    <row r="1098" spans="1:13" ht="11.25" customHeight="1">
      <c r="A1098" s="465" t="s">
        <v>627</v>
      </c>
      <c r="B1098" s="62">
        <v>16</v>
      </c>
      <c r="C1098" s="59">
        <v>16</v>
      </c>
      <c r="D1098" s="59">
        <v>11</v>
      </c>
      <c r="E1098" s="59">
        <v>11</v>
      </c>
      <c r="F1098" s="62">
        <v>7</v>
      </c>
      <c r="G1098" s="454">
        <f t="shared" ref="G1098:G1103" si="68">SUM(B1098:F1098)</f>
        <v>61</v>
      </c>
    </row>
    <row r="1099" spans="1:13" ht="11.25" customHeight="1">
      <c r="A1099" s="465" t="s">
        <v>628</v>
      </c>
      <c r="B1099" s="61">
        <v>2</v>
      </c>
      <c r="C1099" s="57">
        <v>3</v>
      </c>
      <c r="D1099" s="57">
        <v>0</v>
      </c>
      <c r="E1099" s="57">
        <v>2</v>
      </c>
      <c r="F1099" s="61">
        <v>0</v>
      </c>
      <c r="G1099" s="454">
        <f t="shared" si="68"/>
        <v>7</v>
      </c>
    </row>
    <row r="1100" spans="1:13" ht="11.25" customHeight="1">
      <c r="A1100" s="465" t="s">
        <v>687</v>
      </c>
      <c r="B1100" s="62">
        <v>0</v>
      </c>
      <c r="C1100" s="59">
        <v>0</v>
      </c>
      <c r="D1100" s="59">
        <v>0</v>
      </c>
      <c r="E1100" s="59">
        <v>0</v>
      </c>
      <c r="F1100" s="62">
        <v>0</v>
      </c>
      <c r="G1100" s="454">
        <f t="shared" si="68"/>
        <v>0</v>
      </c>
      <c r="I1100" s="506"/>
      <c r="J1100" s="506"/>
      <c r="K1100" s="506"/>
      <c r="L1100" s="506"/>
      <c r="M1100" s="506"/>
    </row>
    <row r="1101" spans="1:13" ht="11.25" customHeight="1">
      <c r="A1101" s="465" t="s">
        <v>918</v>
      </c>
      <c r="B1101" s="61">
        <v>18</v>
      </c>
      <c r="C1101" s="57">
        <v>4</v>
      </c>
      <c r="D1101" s="57">
        <v>4</v>
      </c>
      <c r="E1101" s="57">
        <v>3</v>
      </c>
      <c r="F1101" s="61">
        <v>4</v>
      </c>
      <c r="G1101" s="454">
        <f t="shared" si="68"/>
        <v>33</v>
      </c>
      <c r="I1101" s="506"/>
      <c r="J1101" s="506"/>
      <c r="K1101" s="506"/>
      <c r="L1101" s="506"/>
      <c r="M1101" s="506"/>
    </row>
    <row r="1102" spans="1:13" ht="11.25" customHeight="1">
      <c r="A1102" s="465" t="s">
        <v>600</v>
      </c>
      <c r="B1102" s="62">
        <v>1</v>
      </c>
      <c r="C1102" s="59">
        <v>2</v>
      </c>
      <c r="D1102" s="59">
        <v>6</v>
      </c>
      <c r="E1102" s="59">
        <v>4</v>
      </c>
      <c r="F1102" s="62">
        <v>1</v>
      </c>
      <c r="G1102" s="454">
        <f t="shared" si="68"/>
        <v>14</v>
      </c>
    </row>
    <row r="1103" spans="1:13" ht="11.25" customHeight="1">
      <c r="A1103" s="466" t="s">
        <v>523</v>
      </c>
      <c r="B1103" s="454">
        <f>SUM(B1097:B1102)</f>
        <v>61</v>
      </c>
      <c r="C1103" s="454">
        <f>SUM(C1097:C1102)</f>
        <v>41</v>
      </c>
      <c r="D1103" s="454">
        <f>SUM(D1097:D1102)</f>
        <v>41</v>
      </c>
      <c r="E1103" s="454">
        <f>SUM(E1097:E1102)</f>
        <v>41</v>
      </c>
      <c r="F1103" s="454">
        <f>SUM(F1097:F1102)</f>
        <v>24</v>
      </c>
      <c r="G1103" s="454">
        <f t="shared" si="68"/>
        <v>208</v>
      </c>
    </row>
    <row r="1104" spans="1:13" ht="11.25" customHeight="1">
      <c r="A1104" s="4" t="s">
        <v>480</v>
      </c>
    </row>
    <row r="1105" spans="1:13" ht="11.25" customHeight="1">
      <c r="A1105" s="43">
        <v>2009</v>
      </c>
      <c r="B1105" s="4" t="s">
        <v>915</v>
      </c>
    </row>
    <row r="1106" spans="1:13" ht="11.25" customHeight="1">
      <c r="A1106" s="43" t="s">
        <v>479</v>
      </c>
      <c r="B1106" s="4" t="s">
        <v>916</v>
      </c>
    </row>
    <row r="1107" spans="1:13" ht="11.25" customHeight="1">
      <c r="A1107" s="43"/>
      <c r="B1107" s="4"/>
    </row>
    <row r="1108" spans="1:13" ht="14.25" customHeight="1">
      <c r="A1108" s="133" t="s">
        <v>306</v>
      </c>
      <c r="B1108" s="4"/>
    </row>
    <row r="1109" spans="1:13" ht="14.25" customHeight="1">
      <c r="A1109" s="671" t="s">
        <v>959</v>
      </c>
      <c r="B1109" s="4"/>
    </row>
    <row r="1110" spans="1:13" ht="11.25" customHeight="1">
      <c r="A1110" s="742" t="s">
        <v>948</v>
      </c>
      <c r="B1110" s="743"/>
      <c r="C1110" s="743"/>
      <c r="D1110" s="743"/>
      <c r="E1110" s="743"/>
      <c r="F1110" s="743"/>
      <c r="G1110" s="744"/>
      <c r="H1110" s="454" t="s">
        <v>719</v>
      </c>
      <c r="I1110" s="454" t="s">
        <v>720</v>
      </c>
      <c r="J1110" s="454" t="s">
        <v>721</v>
      </c>
      <c r="K1110" s="454" t="s">
        <v>722</v>
      </c>
      <c r="L1110" s="454" t="s">
        <v>723</v>
      </c>
      <c r="M1110" s="454" t="s">
        <v>415</v>
      </c>
    </row>
    <row r="1111" spans="1:13" ht="11.25" customHeight="1">
      <c r="A1111" s="740" t="s">
        <v>442</v>
      </c>
      <c r="B1111" s="741"/>
      <c r="C1111" s="741"/>
      <c r="D1111" s="741"/>
      <c r="E1111" s="741"/>
      <c r="F1111" s="741"/>
      <c r="G1111" s="741"/>
      <c r="H1111" s="61">
        <v>47</v>
      </c>
      <c r="I1111" s="57">
        <v>20</v>
      </c>
      <c r="J1111" s="57">
        <v>17</v>
      </c>
      <c r="K1111" s="57">
        <v>17</v>
      </c>
      <c r="L1111" s="61">
        <v>7</v>
      </c>
      <c r="M1111" s="454">
        <v>89</v>
      </c>
    </row>
    <row r="1112" spans="1:13" ht="11.25" customHeight="1">
      <c r="A1112" s="740" t="s">
        <v>919</v>
      </c>
      <c r="B1112" s="741"/>
      <c r="C1112" s="741"/>
      <c r="D1112" s="741"/>
      <c r="E1112" s="741"/>
      <c r="F1112" s="741"/>
      <c r="G1112" s="741"/>
      <c r="H1112" s="62">
        <v>11</v>
      </c>
      <c r="I1112" s="59">
        <v>13</v>
      </c>
      <c r="J1112" s="59">
        <v>12</v>
      </c>
      <c r="K1112" s="59">
        <v>12</v>
      </c>
      <c r="L1112" s="62">
        <v>10</v>
      </c>
      <c r="M1112" s="454">
        <v>58</v>
      </c>
    </row>
    <row r="1113" spans="1:13" ht="11.25" customHeight="1">
      <c r="A1113" s="740" t="s">
        <v>920</v>
      </c>
      <c r="B1113" s="741"/>
      <c r="C1113" s="741"/>
      <c r="D1113" s="741"/>
      <c r="E1113" s="741"/>
      <c r="F1113" s="741"/>
      <c r="G1113" s="741"/>
      <c r="H1113" s="61">
        <v>1</v>
      </c>
      <c r="I1113" s="57">
        <v>0</v>
      </c>
      <c r="J1113" s="57">
        <v>2</v>
      </c>
      <c r="K1113" s="57">
        <v>4</v>
      </c>
      <c r="L1113" s="61">
        <v>1</v>
      </c>
      <c r="M1113" s="454">
        <v>8</v>
      </c>
    </row>
    <row r="1114" spans="1:13" ht="11.25" customHeight="1">
      <c r="A1114" s="740" t="s">
        <v>921</v>
      </c>
      <c r="B1114" s="741"/>
      <c r="C1114" s="741"/>
      <c r="D1114" s="741"/>
      <c r="E1114" s="741"/>
      <c r="F1114" s="741"/>
      <c r="G1114" s="741"/>
      <c r="H1114" s="62">
        <v>0</v>
      </c>
      <c r="I1114" s="59">
        <v>0</v>
      </c>
      <c r="J1114" s="59">
        <v>1</v>
      </c>
      <c r="K1114" s="59">
        <v>0</v>
      </c>
      <c r="L1114" s="62">
        <v>1</v>
      </c>
      <c r="M1114" s="454">
        <v>2</v>
      </c>
    </row>
    <row r="1115" spans="1:13" ht="11.25" customHeight="1">
      <c r="A1115" s="740" t="s">
        <v>922</v>
      </c>
      <c r="B1115" s="741"/>
      <c r="C1115" s="741"/>
      <c r="D1115" s="741"/>
      <c r="E1115" s="741"/>
      <c r="F1115" s="741"/>
      <c r="G1115" s="741"/>
      <c r="H1115" s="61">
        <v>0</v>
      </c>
      <c r="I1115" s="57">
        <v>0</v>
      </c>
      <c r="J1115" s="57">
        <v>0</v>
      </c>
      <c r="K1115" s="57">
        <v>2</v>
      </c>
      <c r="L1115" s="61">
        <v>0</v>
      </c>
      <c r="M1115" s="454">
        <v>2</v>
      </c>
    </row>
    <row r="1116" spans="1:13" ht="11.25" customHeight="1">
      <c r="A1116" s="740" t="s">
        <v>923</v>
      </c>
      <c r="B1116" s="741"/>
      <c r="C1116" s="741"/>
      <c r="D1116" s="741"/>
      <c r="E1116" s="741"/>
      <c r="F1116" s="741"/>
      <c r="G1116" s="741"/>
      <c r="H1116" s="62">
        <v>0</v>
      </c>
      <c r="I1116" s="59">
        <v>1</v>
      </c>
      <c r="J1116" s="59">
        <v>1</v>
      </c>
      <c r="K1116" s="59">
        <v>0</v>
      </c>
      <c r="L1116" s="62">
        <v>0</v>
      </c>
      <c r="M1116" s="454">
        <v>2</v>
      </c>
    </row>
    <row r="1117" spans="1:13" ht="11.25" customHeight="1">
      <c r="A1117" s="740" t="s">
        <v>924</v>
      </c>
      <c r="B1117" s="741"/>
      <c r="C1117" s="741"/>
      <c r="D1117" s="741"/>
      <c r="E1117" s="741"/>
      <c r="F1117" s="741"/>
      <c r="G1117" s="741"/>
      <c r="H1117" s="61">
        <v>0</v>
      </c>
      <c r="I1117" s="57">
        <v>1</v>
      </c>
      <c r="J1117" s="57">
        <v>0</v>
      </c>
      <c r="K1117" s="57">
        <v>0</v>
      </c>
      <c r="L1117" s="61">
        <v>1</v>
      </c>
      <c r="M1117" s="454">
        <v>2</v>
      </c>
    </row>
    <row r="1118" spans="1:13" ht="11.25" customHeight="1">
      <c r="A1118" s="740" t="s">
        <v>925</v>
      </c>
      <c r="B1118" s="741"/>
      <c r="C1118" s="741"/>
      <c r="D1118" s="741"/>
      <c r="E1118" s="741"/>
      <c r="F1118" s="741"/>
      <c r="G1118" s="741"/>
      <c r="H1118" s="62">
        <v>0</v>
      </c>
      <c r="I1118" s="59">
        <v>1</v>
      </c>
      <c r="J1118" s="59">
        <v>0</v>
      </c>
      <c r="K1118" s="59">
        <v>0</v>
      </c>
      <c r="L1118" s="62">
        <v>1</v>
      </c>
      <c r="M1118" s="454">
        <v>2</v>
      </c>
    </row>
    <row r="1119" spans="1:13" ht="11.25" customHeight="1">
      <c r="A1119" s="740" t="s">
        <v>926</v>
      </c>
      <c r="B1119" s="741"/>
      <c r="C1119" s="741"/>
      <c r="D1119" s="741"/>
      <c r="E1119" s="741"/>
      <c r="F1119" s="741"/>
      <c r="G1119" s="741"/>
      <c r="H1119" s="61">
        <v>0</v>
      </c>
      <c r="I1119" s="57">
        <v>1</v>
      </c>
      <c r="J1119" s="57">
        <v>0</v>
      </c>
      <c r="K1119" s="57">
        <v>1</v>
      </c>
      <c r="L1119" s="61">
        <v>0</v>
      </c>
      <c r="M1119" s="454">
        <v>2</v>
      </c>
    </row>
    <row r="1120" spans="1:13" ht="11.25" customHeight="1">
      <c r="A1120" s="740" t="s">
        <v>927</v>
      </c>
      <c r="B1120" s="741"/>
      <c r="C1120" s="741"/>
      <c r="D1120" s="741"/>
      <c r="E1120" s="741"/>
      <c r="F1120" s="741"/>
      <c r="G1120" s="741"/>
      <c r="H1120" s="62">
        <v>0</v>
      </c>
      <c r="I1120" s="59">
        <v>0</v>
      </c>
      <c r="J1120" s="59">
        <v>1</v>
      </c>
      <c r="K1120" s="59">
        <v>0</v>
      </c>
      <c r="L1120" s="62">
        <v>0</v>
      </c>
      <c r="M1120" s="454">
        <v>1</v>
      </c>
    </row>
    <row r="1121" spans="1:13" ht="11.25" customHeight="1">
      <c r="A1121" s="740" t="s">
        <v>928</v>
      </c>
      <c r="B1121" s="741"/>
      <c r="C1121" s="741"/>
      <c r="D1121" s="741"/>
      <c r="E1121" s="741"/>
      <c r="F1121" s="741"/>
      <c r="G1121" s="741"/>
      <c r="H1121" s="61">
        <v>0</v>
      </c>
      <c r="I1121" s="57">
        <v>0</v>
      </c>
      <c r="J1121" s="57">
        <v>0</v>
      </c>
      <c r="K1121" s="57">
        <v>1</v>
      </c>
      <c r="L1121" s="61">
        <v>0</v>
      </c>
      <c r="M1121" s="454">
        <v>1</v>
      </c>
    </row>
    <row r="1122" spans="1:13" ht="11.25" customHeight="1">
      <c r="A1122" s="740" t="s">
        <v>929</v>
      </c>
      <c r="B1122" s="741"/>
      <c r="C1122" s="741"/>
      <c r="D1122" s="741"/>
      <c r="E1122" s="741"/>
      <c r="F1122" s="741"/>
      <c r="G1122" s="741"/>
      <c r="H1122" s="62">
        <v>0</v>
      </c>
      <c r="I1122" s="59">
        <v>0</v>
      </c>
      <c r="J1122" s="59">
        <v>0</v>
      </c>
      <c r="K1122" s="59">
        <v>1</v>
      </c>
      <c r="L1122" s="62">
        <v>0</v>
      </c>
      <c r="M1122" s="454">
        <v>1</v>
      </c>
    </row>
    <row r="1123" spans="1:13" ht="11.25" customHeight="1">
      <c r="A1123" s="740" t="s">
        <v>930</v>
      </c>
      <c r="B1123" s="741"/>
      <c r="C1123" s="741"/>
      <c r="D1123" s="741"/>
      <c r="E1123" s="741"/>
      <c r="F1123" s="741"/>
      <c r="G1123" s="741"/>
      <c r="H1123" s="61">
        <v>0</v>
      </c>
      <c r="I1123" s="57">
        <v>0</v>
      </c>
      <c r="J1123" s="57">
        <v>1</v>
      </c>
      <c r="K1123" s="57">
        <v>0</v>
      </c>
      <c r="L1123" s="61">
        <v>0</v>
      </c>
      <c r="M1123" s="454">
        <v>1</v>
      </c>
    </row>
    <row r="1124" spans="1:13" ht="11.25" customHeight="1">
      <c r="A1124" s="740" t="s">
        <v>931</v>
      </c>
      <c r="B1124" s="741"/>
      <c r="C1124" s="741"/>
      <c r="D1124" s="741"/>
      <c r="E1124" s="741"/>
      <c r="F1124" s="741"/>
      <c r="G1124" s="741"/>
      <c r="H1124" s="62">
        <v>0</v>
      </c>
      <c r="I1124" s="59">
        <v>0</v>
      </c>
      <c r="J1124" s="59">
        <v>1</v>
      </c>
      <c r="K1124" s="59">
        <v>0</v>
      </c>
      <c r="L1124" s="62">
        <v>0</v>
      </c>
      <c r="M1124" s="454">
        <v>1</v>
      </c>
    </row>
    <row r="1125" spans="1:13" ht="11.25" customHeight="1">
      <c r="A1125" s="740" t="s">
        <v>932</v>
      </c>
      <c r="B1125" s="741"/>
      <c r="C1125" s="741"/>
      <c r="D1125" s="741"/>
      <c r="E1125" s="741"/>
      <c r="F1125" s="741"/>
      <c r="G1125" s="741"/>
      <c r="H1125" s="61">
        <v>0</v>
      </c>
      <c r="I1125" s="57">
        <v>0</v>
      </c>
      <c r="J1125" s="57">
        <v>1</v>
      </c>
      <c r="K1125" s="57">
        <v>0</v>
      </c>
      <c r="L1125" s="61">
        <v>0</v>
      </c>
      <c r="M1125" s="454">
        <v>1</v>
      </c>
    </row>
    <row r="1126" spans="1:13" ht="11.25" customHeight="1">
      <c r="A1126" s="740" t="s">
        <v>933</v>
      </c>
      <c r="B1126" s="741"/>
      <c r="C1126" s="741"/>
      <c r="D1126" s="741"/>
      <c r="E1126" s="741"/>
      <c r="F1126" s="741"/>
      <c r="G1126" s="741"/>
      <c r="H1126" s="62">
        <v>0</v>
      </c>
      <c r="I1126" s="59">
        <v>0</v>
      </c>
      <c r="J1126" s="59">
        <v>0</v>
      </c>
      <c r="K1126" s="59">
        <v>0</v>
      </c>
      <c r="L1126" s="62">
        <v>0</v>
      </c>
      <c r="M1126" s="454">
        <v>1</v>
      </c>
    </row>
    <row r="1127" spans="1:13" ht="11.25" customHeight="1">
      <c r="A1127" s="740" t="s">
        <v>934</v>
      </c>
      <c r="B1127" s="741"/>
      <c r="C1127" s="741"/>
      <c r="D1127" s="741"/>
      <c r="E1127" s="741"/>
      <c r="F1127" s="741"/>
      <c r="G1127" s="741"/>
      <c r="H1127" s="61">
        <v>0</v>
      </c>
      <c r="I1127" s="57">
        <v>0</v>
      </c>
      <c r="J1127" s="57">
        <v>1</v>
      </c>
      <c r="K1127" s="57">
        <v>0</v>
      </c>
      <c r="L1127" s="61">
        <v>0</v>
      </c>
      <c r="M1127" s="454">
        <v>1</v>
      </c>
    </row>
    <row r="1128" spans="1:13" ht="11.25" customHeight="1">
      <c r="A1128" s="740" t="s">
        <v>935</v>
      </c>
      <c r="B1128" s="741"/>
      <c r="C1128" s="741"/>
      <c r="D1128" s="741"/>
      <c r="E1128" s="741"/>
      <c r="F1128" s="741"/>
      <c r="G1128" s="741"/>
      <c r="H1128" s="62">
        <v>0</v>
      </c>
      <c r="I1128" s="59">
        <v>0</v>
      </c>
      <c r="J1128" s="59">
        <v>0</v>
      </c>
      <c r="K1128" s="59">
        <v>1</v>
      </c>
      <c r="L1128" s="62">
        <v>0</v>
      </c>
      <c r="M1128" s="454">
        <v>1</v>
      </c>
    </row>
    <row r="1129" spans="1:13" ht="11.25" customHeight="1">
      <c r="A1129" s="740" t="s">
        <v>936</v>
      </c>
      <c r="B1129" s="741"/>
      <c r="C1129" s="741"/>
      <c r="D1129" s="741"/>
      <c r="E1129" s="741"/>
      <c r="F1129" s="741"/>
      <c r="G1129" s="741"/>
      <c r="H1129" s="61">
        <v>0</v>
      </c>
      <c r="I1129" s="57">
        <v>0</v>
      </c>
      <c r="J1129" s="57">
        <v>1</v>
      </c>
      <c r="K1129" s="57">
        <v>0</v>
      </c>
      <c r="L1129" s="61">
        <v>0</v>
      </c>
      <c r="M1129" s="454">
        <v>1</v>
      </c>
    </row>
    <row r="1130" spans="1:13" ht="11.25" customHeight="1">
      <c r="A1130" s="740" t="s">
        <v>937</v>
      </c>
      <c r="B1130" s="741"/>
      <c r="C1130" s="741"/>
      <c r="D1130" s="741"/>
      <c r="E1130" s="741"/>
      <c r="F1130" s="741"/>
      <c r="G1130" s="741"/>
      <c r="H1130" s="62">
        <v>0</v>
      </c>
      <c r="I1130" s="59">
        <v>1</v>
      </c>
      <c r="J1130" s="59">
        <v>0</v>
      </c>
      <c r="K1130" s="59">
        <v>0</v>
      </c>
      <c r="L1130" s="62">
        <v>0</v>
      </c>
      <c r="M1130" s="454">
        <v>1</v>
      </c>
    </row>
    <row r="1131" spans="1:13" ht="11.25" customHeight="1">
      <c r="A1131" s="740" t="s">
        <v>938</v>
      </c>
      <c r="B1131" s="741"/>
      <c r="C1131" s="741"/>
      <c r="D1131" s="741"/>
      <c r="E1131" s="741"/>
      <c r="F1131" s="741"/>
      <c r="G1131" s="741"/>
      <c r="H1131" s="61">
        <v>0</v>
      </c>
      <c r="I1131" s="57">
        <v>0</v>
      </c>
      <c r="J1131" s="57">
        <v>0</v>
      </c>
      <c r="K1131" s="57">
        <v>1</v>
      </c>
      <c r="L1131" s="61">
        <v>0</v>
      </c>
      <c r="M1131" s="454">
        <v>1</v>
      </c>
    </row>
    <row r="1132" spans="1:13" ht="11.25" customHeight="1">
      <c r="A1132" s="740" t="s">
        <v>939</v>
      </c>
      <c r="B1132" s="741"/>
      <c r="C1132" s="741"/>
      <c r="D1132" s="741"/>
      <c r="E1132" s="741"/>
      <c r="F1132" s="741"/>
      <c r="G1132" s="741"/>
      <c r="H1132" s="62">
        <v>0</v>
      </c>
      <c r="I1132" s="59">
        <v>0</v>
      </c>
      <c r="J1132" s="59">
        <v>0</v>
      </c>
      <c r="K1132" s="59">
        <v>0</v>
      </c>
      <c r="L1132" s="62">
        <v>1</v>
      </c>
      <c r="M1132" s="454">
        <v>1</v>
      </c>
    </row>
    <row r="1133" spans="1:13" ht="11.25" customHeight="1">
      <c r="A1133" s="740" t="s">
        <v>940</v>
      </c>
      <c r="B1133" s="741"/>
      <c r="C1133" s="741"/>
      <c r="D1133" s="741"/>
      <c r="E1133" s="741"/>
      <c r="F1133" s="741"/>
      <c r="G1133" s="741"/>
      <c r="H1133" s="61">
        <v>0</v>
      </c>
      <c r="I1133" s="57">
        <v>0</v>
      </c>
      <c r="J1133" s="57">
        <v>0</v>
      </c>
      <c r="K1133" s="57">
        <v>0</v>
      </c>
      <c r="L1133" s="61">
        <v>1</v>
      </c>
      <c r="M1133" s="454">
        <v>1</v>
      </c>
    </row>
    <row r="1134" spans="1:13" ht="11.25" customHeight="1">
      <c r="A1134" s="740" t="s">
        <v>941</v>
      </c>
      <c r="B1134" s="741"/>
      <c r="C1134" s="741"/>
      <c r="D1134" s="741"/>
      <c r="E1134" s="741"/>
      <c r="F1134" s="741"/>
      <c r="G1134" s="741"/>
      <c r="H1134" s="62">
        <v>0</v>
      </c>
      <c r="I1134" s="59">
        <v>0</v>
      </c>
      <c r="J1134" s="59">
        <v>0</v>
      </c>
      <c r="K1134" s="59">
        <v>0</v>
      </c>
      <c r="L1134" s="62">
        <v>1</v>
      </c>
      <c r="M1134" s="454">
        <v>1</v>
      </c>
    </row>
    <row r="1135" spans="1:13" ht="11.25" customHeight="1">
      <c r="A1135" s="740" t="s">
        <v>942</v>
      </c>
      <c r="B1135" s="741"/>
      <c r="C1135" s="741"/>
      <c r="D1135" s="741"/>
      <c r="E1135" s="741"/>
      <c r="F1135" s="741"/>
      <c r="G1135" s="741"/>
      <c r="H1135" s="61">
        <v>0</v>
      </c>
      <c r="I1135" s="57">
        <v>1</v>
      </c>
      <c r="J1135" s="57">
        <v>0</v>
      </c>
      <c r="K1135" s="57">
        <v>0</v>
      </c>
      <c r="L1135" s="61">
        <v>0</v>
      </c>
      <c r="M1135" s="454">
        <v>1</v>
      </c>
    </row>
    <row r="1136" spans="1:13" ht="11.25" customHeight="1">
      <c r="A1136" s="740" t="s">
        <v>943</v>
      </c>
      <c r="B1136" s="741"/>
      <c r="C1136" s="741"/>
      <c r="D1136" s="741"/>
      <c r="E1136" s="741"/>
      <c r="F1136" s="741"/>
      <c r="G1136" s="741"/>
      <c r="H1136" s="62">
        <v>0</v>
      </c>
      <c r="I1136" s="59">
        <v>1</v>
      </c>
      <c r="J1136" s="59">
        <v>0</v>
      </c>
      <c r="K1136" s="59">
        <v>0</v>
      </c>
      <c r="L1136" s="62">
        <v>0</v>
      </c>
      <c r="M1136" s="454">
        <v>1</v>
      </c>
    </row>
    <row r="1137" spans="1:13" ht="11.25" customHeight="1">
      <c r="A1137" s="740" t="s">
        <v>944</v>
      </c>
      <c r="B1137" s="741"/>
      <c r="C1137" s="741"/>
      <c r="D1137" s="741"/>
      <c r="E1137" s="741"/>
      <c r="F1137" s="741"/>
      <c r="G1137" s="741"/>
      <c r="H1137" s="61">
        <v>0</v>
      </c>
      <c r="I1137" s="57">
        <v>0</v>
      </c>
      <c r="J1137" s="57">
        <v>0</v>
      </c>
      <c r="K1137" s="57">
        <v>1</v>
      </c>
      <c r="L1137" s="61">
        <v>0</v>
      </c>
      <c r="M1137" s="454">
        <v>1</v>
      </c>
    </row>
    <row r="1138" spans="1:13" ht="11.25" customHeight="1">
      <c r="A1138" s="740" t="s">
        <v>945</v>
      </c>
      <c r="B1138" s="741"/>
      <c r="C1138" s="741"/>
      <c r="D1138" s="741"/>
      <c r="E1138" s="741"/>
      <c r="F1138" s="741"/>
      <c r="G1138" s="741"/>
      <c r="H1138" s="62">
        <v>0</v>
      </c>
      <c r="I1138" s="59">
        <v>0</v>
      </c>
      <c r="J1138" s="59">
        <v>1</v>
      </c>
      <c r="K1138" s="59">
        <v>0</v>
      </c>
      <c r="L1138" s="62">
        <v>0</v>
      </c>
      <c r="M1138" s="454">
        <v>1</v>
      </c>
    </row>
    <row r="1139" spans="1:13" ht="11.25" customHeight="1">
      <c r="A1139" s="740" t="s">
        <v>946</v>
      </c>
      <c r="B1139" s="741"/>
      <c r="C1139" s="741"/>
      <c r="D1139" s="741"/>
      <c r="E1139" s="741"/>
      <c r="F1139" s="741"/>
      <c r="G1139" s="741"/>
      <c r="H1139" s="61">
        <v>0</v>
      </c>
      <c r="I1139" s="57">
        <v>1</v>
      </c>
      <c r="J1139" s="57">
        <v>0</v>
      </c>
      <c r="K1139" s="57">
        <v>0</v>
      </c>
      <c r="L1139" s="61">
        <v>0</v>
      </c>
      <c r="M1139" s="454">
        <v>1</v>
      </c>
    </row>
    <row r="1140" spans="1:13" ht="11.25" customHeight="1">
      <c r="A1140" s="740" t="s">
        <v>947</v>
      </c>
      <c r="B1140" s="741"/>
      <c r="C1140" s="741"/>
      <c r="D1140" s="741"/>
      <c r="E1140" s="741"/>
      <c r="F1140" s="741"/>
      <c r="G1140" s="741"/>
      <c r="H1140" s="62">
        <v>0</v>
      </c>
      <c r="I1140" s="59">
        <v>0</v>
      </c>
      <c r="J1140" s="59">
        <v>1</v>
      </c>
      <c r="K1140" s="59">
        <v>0</v>
      </c>
      <c r="L1140" s="62">
        <v>0</v>
      </c>
      <c r="M1140" s="454">
        <v>1</v>
      </c>
    </row>
    <row r="1141" spans="1:13" ht="11.25" customHeight="1">
      <c r="A1141" s="742" t="s">
        <v>718</v>
      </c>
      <c r="B1141" s="743"/>
      <c r="C1141" s="743"/>
      <c r="D1141" s="743"/>
      <c r="E1141" s="743"/>
      <c r="F1141" s="743"/>
      <c r="G1141" s="744"/>
      <c r="H1141" s="507">
        <v>60</v>
      </c>
      <c r="I1141" s="347">
        <v>41</v>
      </c>
      <c r="J1141" s="347">
        <v>41</v>
      </c>
      <c r="K1141" s="347">
        <v>41</v>
      </c>
      <c r="L1141" s="508">
        <v>24</v>
      </c>
      <c r="M1141" s="454">
        <v>207</v>
      </c>
    </row>
    <row r="1142" spans="1:13" ht="11.25" customHeight="1">
      <c r="A1142" s="4" t="s">
        <v>480</v>
      </c>
    </row>
    <row r="1143" spans="1:13" ht="11.25" customHeight="1">
      <c r="A1143" s="43">
        <v>2009</v>
      </c>
      <c r="B1143" s="4" t="s">
        <v>915</v>
      </c>
    </row>
    <row r="1144" spans="1:13" ht="11.25" customHeight="1">
      <c r="A1144" s="43" t="s">
        <v>479</v>
      </c>
      <c r="B1144" s="4" t="s">
        <v>916</v>
      </c>
    </row>
    <row r="1145" spans="1:13" ht="11.25" customHeight="1"/>
    <row r="1146" spans="1:13" ht="11.25" customHeight="1"/>
    <row r="1147" spans="1:13" ht="14.25" customHeight="1">
      <c r="A1147" s="707" t="s">
        <v>307</v>
      </c>
    </row>
    <row r="1148" spans="1:13" ht="11.25" customHeight="1">
      <c r="A1148" s="706" t="s">
        <v>308</v>
      </c>
    </row>
    <row r="1149" spans="1:13">
      <c r="A1149" s="706" t="s">
        <v>309</v>
      </c>
    </row>
    <row r="1151" spans="1:13">
      <c r="A1151" s="706" t="s">
        <v>310</v>
      </c>
    </row>
    <row r="1153" spans="1:6" ht="11.25" customHeight="1">
      <c r="A1153" s="735"/>
      <c r="B1153" s="736">
        <v>2009</v>
      </c>
      <c r="C1153" s="736">
        <v>2010</v>
      </c>
      <c r="D1153" s="736">
        <v>2011</v>
      </c>
      <c r="E1153" s="736">
        <v>2012</v>
      </c>
      <c r="F1153" s="736">
        <v>2013</v>
      </c>
    </row>
    <row r="1154" spans="1:6" ht="11.25" customHeight="1">
      <c r="A1154" s="737" t="s">
        <v>1100</v>
      </c>
      <c r="B1154" s="734">
        <v>15</v>
      </c>
      <c r="C1154" s="734">
        <v>10</v>
      </c>
      <c r="D1154" s="734">
        <v>11</v>
      </c>
      <c r="E1154" s="734">
        <v>11</v>
      </c>
      <c r="F1154" s="734">
        <v>8</v>
      </c>
    </row>
    <row r="1155" spans="1:6" ht="11.25" customHeight="1">
      <c r="A1155" s="737" t="s">
        <v>1101</v>
      </c>
      <c r="B1155" s="734">
        <v>46</v>
      </c>
      <c r="C1155" s="734">
        <v>30</v>
      </c>
      <c r="D1155" s="734">
        <v>30</v>
      </c>
      <c r="E1155" s="734">
        <v>30</v>
      </c>
      <c r="F1155" s="734">
        <v>16</v>
      </c>
    </row>
    <row r="1156" spans="1:6" ht="11.25" customHeight="1">
      <c r="A1156" s="737" t="s">
        <v>442</v>
      </c>
      <c r="B1156" s="734">
        <v>0</v>
      </c>
      <c r="C1156" s="734">
        <v>1</v>
      </c>
      <c r="D1156" s="734">
        <v>0</v>
      </c>
      <c r="E1156" s="734">
        <v>0</v>
      </c>
      <c r="F1156" s="734">
        <v>0</v>
      </c>
    </row>
    <row r="1157" spans="1:6" ht="11.25" customHeight="1">
      <c r="A1157" s="736" t="s">
        <v>613</v>
      </c>
      <c r="B1157" s="736">
        <f>SUM(B1154:B1156)</f>
        <v>61</v>
      </c>
      <c r="C1157" s="736">
        <f>SUM(C1154:C1156)</f>
        <v>41</v>
      </c>
      <c r="D1157" s="736">
        <f>SUM(D1154:D1156)</f>
        <v>41</v>
      </c>
      <c r="E1157" s="736">
        <f>SUM(E1154:E1156)</f>
        <v>41</v>
      </c>
      <c r="F1157" s="736">
        <f>SUM(F1154:F1156)</f>
        <v>24</v>
      </c>
    </row>
    <row r="1158" spans="1:6" ht="11.25" customHeight="1"/>
    <row r="1159" spans="1:6" ht="11.25" customHeight="1"/>
    <row r="1160" spans="1:6" ht="11.25" customHeight="1">
      <c r="A1160" s="706" t="s">
        <v>311</v>
      </c>
    </row>
    <row r="1161" spans="1:6" ht="11.25" customHeight="1"/>
    <row r="1162" spans="1:6" ht="11.25" customHeight="1"/>
    <row r="1163" spans="1:6" ht="11.25" customHeight="1">
      <c r="A1163" s="735"/>
      <c r="B1163" s="736">
        <v>2009</v>
      </c>
      <c r="C1163" s="736">
        <v>2010</v>
      </c>
      <c r="D1163" s="736">
        <v>2011</v>
      </c>
      <c r="E1163" s="736">
        <v>2012</v>
      </c>
      <c r="F1163" s="736">
        <v>2013</v>
      </c>
    </row>
    <row r="1164" spans="1:6" ht="11.25" customHeight="1">
      <c r="A1164" s="737" t="s">
        <v>1100</v>
      </c>
      <c r="B1164" s="734">
        <v>46</v>
      </c>
      <c r="C1164" s="734">
        <v>31</v>
      </c>
      <c r="D1164" s="734">
        <v>30</v>
      </c>
      <c r="E1164" s="734">
        <v>30</v>
      </c>
      <c r="F1164" s="734">
        <v>16</v>
      </c>
    </row>
    <row r="1165" spans="1:6" ht="11.25" customHeight="1">
      <c r="A1165" s="737" t="s">
        <v>1101</v>
      </c>
      <c r="B1165" s="734">
        <v>0</v>
      </c>
      <c r="C1165" s="734">
        <v>0</v>
      </c>
      <c r="D1165" s="734">
        <v>0</v>
      </c>
      <c r="E1165" s="734">
        <v>0</v>
      </c>
      <c r="F1165" s="734">
        <v>0</v>
      </c>
    </row>
    <row r="1166" spans="1:6" ht="11.25" customHeight="1">
      <c r="A1166" s="737" t="s">
        <v>442</v>
      </c>
      <c r="B1166" s="734">
        <v>15</v>
      </c>
      <c r="C1166" s="734">
        <v>10</v>
      </c>
      <c r="D1166" s="734">
        <v>11</v>
      </c>
      <c r="E1166" s="734">
        <v>11</v>
      </c>
      <c r="F1166" s="734">
        <v>8</v>
      </c>
    </row>
    <row r="1167" spans="1:6" ht="11.25" customHeight="1">
      <c r="A1167" s="736" t="s">
        <v>613</v>
      </c>
      <c r="B1167" s="736">
        <f>SUM(B1164:B1166)</f>
        <v>61</v>
      </c>
      <c r="C1167" s="736">
        <f>SUM(C1164:C1166)</f>
        <v>41</v>
      </c>
      <c r="D1167" s="736">
        <f>SUM(D1164:D1166)</f>
        <v>41</v>
      </c>
      <c r="E1167" s="736">
        <f>SUM(E1164:E1166)</f>
        <v>41</v>
      </c>
      <c r="F1167" s="736">
        <f>SUM(F1164:F1166)</f>
        <v>24</v>
      </c>
    </row>
    <row r="1168" spans="1:6" ht="11.25" customHeight="1"/>
    <row r="1169" spans="1:6" ht="11.25" customHeight="1"/>
    <row r="1170" spans="1:6" ht="11.25" customHeight="1"/>
    <row r="1171" spans="1:6" ht="11.25" customHeight="1">
      <c r="A1171" s="706" t="s">
        <v>312</v>
      </c>
    </row>
    <row r="1172" spans="1:6" ht="11.25" customHeight="1"/>
    <row r="1173" spans="1:6" ht="11.25" customHeight="1">
      <c r="A1173" s="735"/>
      <c r="B1173" s="736">
        <v>2009</v>
      </c>
      <c r="C1173" s="736">
        <v>2010</v>
      </c>
      <c r="D1173" s="736">
        <v>2011</v>
      </c>
      <c r="E1173" s="736">
        <v>2012</v>
      </c>
      <c r="F1173" s="736">
        <v>2013</v>
      </c>
    </row>
    <row r="1174" spans="1:6" ht="11.25" customHeight="1">
      <c r="A1174" s="737" t="s">
        <v>1100</v>
      </c>
      <c r="B1174" s="734">
        <v>0</v>
      </c>
      <c r="C1174" s="734">
        <v>0</v>
      </c>
      <c r="D1174" s="734">
        <v>0</v>
      </c>
      <c r="E1174" s="734">
        <v>0</v>
      </c>
      <c r="F1174" s="734">
        <v>0</v>
      </c>
    </row>
    <row r="1175" spans="1:6" ht="11.25" customHeight="1">
      <c r="A1175" s="737" t="s">
        <v>1101</v>
      </c>
      <c r="B1175" s="734">
        <v>0</v>
      </c>
      <c r="C1175" s="734">
        <v>0</v>
      </c>
      <c r="D1175" s="734">
        <v>0</v>
      </c>
      <c r="E1175" s="734">
        <v>0</v>
      </c>
      <c r="F1175" s="734">
        <v>0</v>
      </c>
    </row>
    <row r="1176" spans="1:6" ht="11.25" customHeight="1">
      <c r="A1176" s="737" t="s">
        <v>442</v>
      </c>
      <c r="B1176" s="734">
        <v>61</v>
      </c>
      <c r="C1176" s="734">
        <v>41</v>
      </c>
      <c r="D1176" s="734">
        <v>41</v>
      </c>
      <c r="E1176" s="734">
        <v>41</v>
      </c>
      <c r="F1176" s="734">
        <v>24</v>
      </c>
    </row>
    <row r="1177" spans="1:6" ht="11.25" customHeight="1">
      <c r="A1177" s="736" t="s">
        <v>613</v>
      </c>
      <c r="B1177" s="736">
        <f>SUM(B1174:B1176)</f>
        <v>61</v>
      </c>
      <c r="C1177" s="736">
        <f>SUM(C1174:C1176)</f>
        <v>41</v>
      </c>
      <c r="D1177" s="736">
        <f>SUM(D1174:D1176)</f>
        <v>41</v>
      </c>
      <c r="E1177" s="736">
        <f>SUM(E1174:E1176)</f>
        <v>41</v>
      </c>
      <c r="F1177" s="736">
        <f>SUM(F1174:F1176)</f>
        <v>24</v>
      </c>
    </row>
    <row r="1178" spans="1:6" ht="11.25" customHeight="1"/>
    <row r="1179" spans="1:6" ht="11.25" customHeight="1"/>
    <row r="1180" spans="1:6" ht="11.25" customHeight="1"/>
    <row r="1181" spans="1:6" ht="11.25" customHeight="1"/>
    <row r="1182" spans="1:6" ht="11.25" customHeight="1"/>
    <row r="1183" spans="1:6" ht="11.25" customHeight="1"/>
    <row r="1184" spans="1:6" ht="11.25" customHeight="1"/>
    <row r="1185" ht="11.25" customHeight="1"/>
    <row r="1186" ht="11.25" customHeight="1"/>
    <row r="1187" ht="11.25" customHeight="1"/>
    <row r="1188" ht="11.25" customHeight="1"/>
    <row r="1189" ht="11.25" customHeight="1"/>
    <row r="1190" ht="11.25" customHeight="1"/>
    <row r="1191" ht="11.25" customHeight="1"/>
    <row r="1192" ht="11.25" customHeight="1"/>
    <row r="1193" ht="11.25" customHeight="1"/>
    <row r="1194" ht="11.25" customHeight="1"/>
    <row r="1195" ht="11.25" customHeight="1"/>
    <row r="1196" ht="11.25" customHeight="1"/>
    <row r="1197" ht="11.25" customHeight="1"/>
    <row r="1198" ht="11.25" customHeight="1"/>
    <row r="1199" ht="11.25" customHeight="1"/>
    <row r="1200" ht="11.25" customHeight="1"/>
    <row r="1201" ht="11.25" customHeight="1"/>
    <row r="1202" ht="11.25" customHeight="1"/>
    <row r="1203" ht="11.25" customHeight="1"/>
    <row r="1204" ht="11.25" customHeight="1"/>
    <row r="1205" ht="11.25" customHeight="1"/>
    <row r="1206" ht="11.25" customHeight="1"/>
    <row r="1207" ht="11.25" customHeight="1"/>
    <row r="1208" ht="11.25" customHeight="1"/>
    <row r="1209" ht="11.25" customHeight="1"/>
    <row r="1210" ht="11.25" customHeight="1"/>
    <row r="1211" ht="11.25" customHeight="1"/>
    <row r="1212" ht="11.25" customHeight="1"/>
    <row r="1213" ht="11.25" customHeight="1"/>
    <row r="1214" ht="11.25" customHeight="1"/>
    <row r="1215" ht="11.25" customHeight="1"/>
    <row r="1216" ht="11.25" customHeight="1"/>
    <row r="1217" ht="11.25" customHeight="1"/>
    <row r="1218" ht="11.25" customHeight="1"/>
    <row r="1219" ht="11.25" customHeight="1"/>
    <row r="1220" ht="11.25" customHeight="1"/>
    <row r="1221" ht="11.25" customHeight="1"/>
    <row r="1222" ht="11.25" customHeight="1"/>
    <row r="1223" ht="11.25" customHeight="1"/>
    <row r="1224" ht="11.25" customHeight="1"/>
    <row r="1225" ht="11.25" customHeight="1"/>
    <row r="1226" ht="11.25" customHeight="1"/>
    <row r="1227" ht="11.25" customHeight="1"/>
    <row r="1228" ht="11.25" customHeight="1"/>
    <row r="1229" ht="11.25" customHeight="1"/>
    <row r="1230" ht="11.25" customHeight="1"/>
    <row r="1231" ht="11.25" customHeight="1"/>
    <row r="1232" ht="11.25" customHeight="1"/>
    <row r="1233" ht="11.25" customHeight="1"/>
    <row r="1234" ht="11.25" customHeight="1"/>
    <row r="1235" ht="11.25" customHeight="1"/>
    <row r="1236" ht="11.25" customHeight="1"/>
    <row r="1237" ht="11.25" customHeight="1"/>
    <row r="1238" ht="11.25" customHeight="1"/>
    <row r="1239" ht="11.25" customHeight="1"/>
    <row r="1240" ht="11.25" customHeight="1"/>
    <row r="1241" ht="11.25" customHeight="1"/>
    <row r="1242" ht="11.25" customHeight="1"/>
    <row r="1243" ht="11.25" customHeight="1"/>
    <row r="1244" ht="11.25" customHeight="1"/>
    <row r="1245" ht="11.25" customHeight="1"/>
    <row r="1246" ht="11.25" customHeight="1"/>
    <row r="1247" ht="11.25" customHeight="1"/>
    <row r="1248" ht="11.25" customHeight="1"/>
    <row r="1249" ht="11.25" customHeight="1"/>
    <row r="1250" ht="11.25" customHeight="1"/>
    <row r="1251" ht="11.25" customHeight="1"/>
    <row r="1252" ht="11.25" customHeight="1"/>
    <row r="1253" ht="11.25" customHeight="1"/>
    <row r="1254" ht="11.25" customHeight="1"/>
    <row r="1255" ht="11.25" customHeight="1"/>
    <row r="1256" ht="11.25" customHeight="1"/>
    <row r="1257" ht="11.25" customHeight="1"/>
    <row r="1258" ht="11.25" customHeight="1"/>
    <row r="1259" ht="11.25" customHeight="1"/>
    <row r="1260" ht="11.25" customHeight="1"/>
    <row r="1261" ht="11.25" customHeight="1"/>
    <row r="1262" ht="11.25" customHeight="1"/>
    <row r="1263" ht="11.25" customHeight="1"/>
    <row r="1264" ht="11.25" customHeight="1"/>
    <row r="1265" ht="11.25" customHeight="1"/>
    <row r="1266" ht="11.25" customHeight="1"/>
    <row r="1267" ht="11.25" customHeight="1"/>
    <row r="1268" ht="11.25" customHeight="1"/>
    <row r="1269" ht="11.25" customHeight="1"/>
    <row r="1270" ht="11.25" customHeight="1"/>
    <row r="1271" ht="11.25" customHeight="1"/>
    <row r="1272" ht="11.25" customHeight="1"/>
    <row r="1273" ht="11.25" customHeight="1"/>
    <row r="1274" ht="11.25" customHeight="1"/>
    <row r="1275" ht="11.25" customHeight="1"/>
    <row r="1276" ht="11.25" customHeight="1"/>
    <row r="1277" ht="11.25" customHeight="1"/>
    <row r="1278" ht="11.25" customHeight="1"/>
    <row r="1279" ht="11.25" customHeight="1"/>
    <row r="1280" ht="11.25" customHeight="1"/>
    <row r="1281" ht="11.25" customHeight="1"/>
    <row r="1282" ht="11.25" customHeight="1"/>
    <row r="1283" ht="11.25" customHeight="1"/>
    <row r="1284" ht="11.25" customHeight="1"/>
    <row r="1285" ht="11.25" customHeight="1"/>
    <row r="1286" ht="11.25" customHeight="1"/>
    <row r="1287" ht="11.25" customHeight="1"/>
    <row r="1288" ht="11.25" customHeight="1"/>
    <row r="1289" ht="11.25" customHeight="1"/>
    <row r="1290" ht="11.25" customHeight="1"/>
    <row r="1291" ht="11.25" customHeight="1"/>
    <row r="1292" ht="11.25" customHeight="1"/>
    <row r="1293" ht="11.25" customHeight="1"/>
    <row r="1294" ht="11.25" customHeight="1"/>
    <row r="1295" ht="11.25" customHeight="1"/>
    <row r="1296" ht="11.25" customHeight="1"/>
    <row r="1297" ht="11.25" customHeight="1"/>
    <row r="1298" ht="11.25" customHeight="1"/>
    <row r="1299" ht="11.25" customHeight="1"/>
    <row r="1300" ht="11.25" customHeight="1"/>
    <row r="1301" ht="11.25" customHeight="1"/>
    <row r="1302" ht="11.25" customHeight="1"/>
    <row r="1303" ht="11.25" customHeight="1"/>
    <row r="1304" ht="11.25" customHeight="1"/>
    <row r="1305" ht="11.25" customHeight="1"/>
    <row r="1306" ht="11.25" customHeight="1"/>
    <row r="1307" ht="11.25" customHeight="1"/>
    <row r="1308" ht="11.25" customHeight="1"/>
    <row r="1309" ht="11.25" customHeight="1"/>
    <row r="1310" ht="11.25" customHeight="1"/>
    <row r="1311" ht="11.25" customHeight="1"/>
    <row r="1312" ht="11.25" customHeight="1"/>
    <row r="1313" ht="11.25" customHeight="1"/>
    <row r="1314" ht="11.25" customHeight="1"/>
    <row r="1315" ht="11.25" customHeight="1"/>
    <row r="1316" ht="11.25" customHeight="1"/>
    <row r="1317" ht="11.25" customHeight="1"/>
    <row r="1318" ht="11.25" customHeight="1"/>
    <row r="1319" ht="11.25" customHeight="1"/>
    <row r="1320" ht="11.25" customHeight="1"/>
    <row r="1321" ht="11.25" customHeight="1"/>
    <row r="1322" ht="11.25" customHeight="1"/>
    <row r="1323" ht="11.25" customHeight="1"/>
    <row r="1324" ht="11.25" customHeight="1"/>
    <row r="1325" ht="11.25" customHeight="1"/>
    <row r="1326" ht="11.25" customHeight="1"/>
    <row r="1327" ht="11.25" customHeight="1"/>
    <row r="1328" ht="11.25" customHeight="1"/>
    <row r="1329" ht="11.25" customHeight="1"/>
    <row r="1330" ht="11.25" customHeight="1"/>
    <row r="1331" ht="11.25" customHeight="1"/>
    <row r="1332" ht="11.25" customHeight="1"/>
    <row r="1333" ht="11.25" customHeight="1"/>
    <row r="1334" ht="11.25" customHeight="1"/>
    <row r="1335" ht="11.25" customHeight="1"/>
    <row r="1336" ht="11.25" customHeight="1"/>
    <row r="1337" ht="11.25" customHeight="1"/>
    <row r="1338" ht="11.25" customHeight="1"/>
    <row r="1339" ht="11.25" customHeight="1"/>
    <row r="1340" ht="11.25" customHeight="1"/>
    <row r="1341" ht="11.25" customHeight="1"/>
    <row r="1342" ht="11.25" customHeight="1"/>
    <row r="1343" ht="11.25" customHeight="1"/>
    <row r="1344" ht="11.25" customHeight="1"/>
    <row r="1345" ht="11.25" customHeight="1"/>
    <row r="1346" ht="11.25" customHeight="1"/>
    <row r="1347" ht="11.25" customHeight="1"/>
    <row r="1348" ht="11.25" customHeight="1"/>
    <row r="1349" ht="11.25" customHeight="1"/>
    <row r="1350" ht="11.25" customHeight="1"/>
    <row r="1351" ht="11.25" customHeight="1"/>
    <row r="1352" ht="11.25" customHeight="1"/>
    <row r="1353" ht="11.25" customHeight="1"/>
    <row r="1354" ht="11.25" customHeight="1"/>
    <row r="1355" ht="11.25" customHeight="1"/>
    <row r="1356" ht="11.25" customHeight="1"/>
    <row r="1357" ht="11.25" customHeight="1"/>
    <row r="1358" ht="11.25" customHeight="1"/>
    <row r="1359" ht="11.25" customHeight="1"/>
    <row r="1360" ht="11.25" customHeight="1"/>
    <row r="1361" ht="11.25" customHeight="1"/>
    <row r="1362" ht="11.25" customHeight="1"/>
    <row r="1363" ht="11.25" customHeight="1"/>
    <row r="1364" ht="11.25" customHeight="1"/>
    <row r="1365" ht="11.25" customHeight="1"/>
    <row r="1366" ht="11.25" customHeight="1"/>
    <row r="1367" ht="11.25" customHeight="1"/>
    <row r="1368" ht="11.25" customHeight="1"/>
    <row r="1369" ht="11.25" customHeight="1"/>
    <row r="1370" ht="11.25" customHeight="1"/>
    <row r="1371" ht="11.25" customHeight="1"/>
    <row r="1372" ht="11.25" customHeight="1"/>
    <row r="1373" ht="11.25" customHeight="1"/>
    <row r="1374" ht="11.25" customHeight="1"/>
    <row r="1375" ht="11.25" customHeight="1"/>
    <row r="1376" ht="11.25" customHeight="1"/>
    <row r="1377" ht="11.25" customHeight="1"/>
    <row r="1378" ht="11.25" customHeight="1"/>
    <row r="1379" ht="11.25" customHeight="1"/>
    <row r="1380" ht="11.25" customHeight="1"/>
    <row r="1381" ht="11.25" customHeight="1"/>
    <row r="1382" ht="11.25" customHeight="1"/>
    <row r="1383" ht="11.25" customHeight="1"/>
    <row r="1384" ht="11.25" customHeight="1"/>
    <row r="1385" ht="11.25" customHeight="1"/>
    <row r="1386" ht="11.25" customHeight="1"/>
    <row r="1387" ht="11.25" customHeight="1"/>
    <row r="1388" ht="11.25" customHeight="1"/>
    <row r="1389" ht="11.25" customHeight="1"/>
    <row r="1390" ht="11.25" customHeight="1"/>
    <row r="1391" ht="11.25" customHeight="1"/>
    <row r="1392" ht="11.25" customHeight="1"/>
    <row r="1393" ht="11.25" customHeight="1"/>
    <row r="1394" ht="11.25" customHeight="1"/>
    <row r="1395" ht="11.25" customHeight="1"/>
    <row r="1396" ht="11.25" customHeight="1"/>
    <row r="1397" ht="11.25" customHeight="1"/>
    <row r="1398" ht="11.25" customHeight="1"/>
    <row r="1399" ht="11.25" customHeight="1"/>
    <row r="1400" ht="11.25" customHeight="1"/>
    <row r="1401" ht="11.25" customHeight="1"/>
    <row r="1402" ht="11.25" customHeight="1"/>
    <row r="1403" ht="11.25" customHeight="1"/>
    <row r="1404" ht="11.25" customHeight="1"/>
    <row r="1405" ht="11.25" customHeight="1"/>
    <row r="1406" ht="11.25" customHeight="1"/>
    <row r="1407" ht="11.25" customHeight="1"/>
    <row r="1408" ht="11.25" customHeight="1"/>
    <row r="1409" ht="11.25" customHeight="1"/>
    <row r="1410" ht="11.25" customHeight="1"/>
    <row r="1411" ht="11.25" customHeight="1"/>
    <row r="1412" ht="11.25" customHeight="1"/>
    <row r="1413" ht="11.25" customHeight="1"/>
    <row r="1414" ht="11.25" customHeight="1"/>
    <row r="1415" ht="11.25" customHeight="1"/>
    <row r="1416" ht="11.25" customHeight="1"/>
    <row r="1417" ht="11.25" customHeight="1"/>
    <row r="1418" ht="11.25" customHeight="1"/>
    <row r="1419" ht="11.25" customHeight="1"/>
    <row r="1420" ht="11.25" customHeight="1"/>
    <row r="1421" ht="11.25" customHeight="1"/>
    <row r="1422" ht="11.25" customHeight="1"/>
    <row r="1423" ht="11.25" customHeight="1"/>
    <row r="1424" ht="11.25" customHeight="1"/>
    <row r="1425" ht="11.25" customHeight="1"/>
    <row r="1426" ht="11.25" customHeight="1"/>
    <row r="1427" ht="11.25" customHeight="1"/>
    <row r="1428" ht="11.25" customHeight="1"/>
    <row r="1429" ht="11.25" customHeight="1"/>
    <row r="1430" ht="11.25" customHeight="1"/>
    <row r="1431" ht="11.25" customHeight="1"/>
    <row r="1432" ht="11.25" customHeight="1"/>
    <row r="1433" ht="11.25" customHeight="1"/>
    <row r="1434" ht="11.25" customHeight="1"/>
    <row r="1435" ht="11.25" customHeight="1"/>
    <row r="1436" ht="11.25" customHeight="1"/>
    <row r="1437" ht="11.25" customHeight="1"/>
    <row r="1438" ht="11.25" customHeight="1"/>
    <row r="1439" ht="11.25" customHeight="1"/>
    <row r="1440" ht="11.25" customHeight="1"/>
    <row r="1441" ht="11.25" customHeight="1"/>
    <row r="1442" ht="11.25" customHeight="1"/>
    <row r="1443" ht="11.25" customHeight="1"/>
    <row r="1444" ht="11.25" customHeight="1"/>
    <row r="1445" ht="11.25" customHeight="1"/>
    <row r="1446" ht="11.25" customHeight="1"/>
    <row r="1447" ht="11.25" customHeight="1"/>
    <row r="1448" ht="11.25" customHeight="1"/>
    <row r="1449" ht="11.25" customHeight="1"/>
    <row r="1450" ht="11.25" customHeight="1"/>
    <row r="1451" ht="11.25" customHeight="1"/>
    <row r="1452" ht="11.25" customHeight="1"/>
    <row r="1453" ht="11.25" customHeight="1"/>
    <row r="1454" ht="11.25" customHeight="1"/>
    <row r="1455" ht="11.25" customHeight="1"/>
    <row r="1456" ht="11.25" customHeight="1"/>
    <row r="1457" ht="11.25" customHeight="1"/>
  </sheetData>
  <mergeCells count="75">
    <mergeCell ref="I293:U294"/>
    <mergeCell ref="B178:U178"/>
    <mergeCell ref="A338:G339"/>
    <mergeCell ref="J338:V339"/>
    <mergeCell ref="A314:G315"/>
    <mergeCell ref="I314:U315"/>
    <mergeCell ref="A293:G294"/>
    <mergeCell ref="B106:U106"/>
    <mergeCell ref="B107:U107"/>
    <mergeCell ref="B108:U108"/>
    <mergeCell ref="B179:T179"/>
    <mergeCell ref="B147:U147"/>
    <mergeCell ref="B146:U146"/>
    <mergeCell ref="B145:U145"/>
    <mergeCell ref="A360:G361"/>
    <mergeCell ref="B806:T806"/>
    <mergeCell ref="B841:T841"/>
    <mergeCell ref="B842:T842"/>
    <mergeCell ref="A519:I519"/>
    <mergeCell ref="A622:I622"/>
    <mergeCell ref="B843:T843"/>
    <mergeCell ref="B804:T804"/>
    <mergeCell ref="B805:T805"/>
    <mergeCell ref="J962:K962"/>
    <mergeCell ref="R962:S962"/>
    <mergeCell ref="H919:I919"/>
    <mergeCell ref="J919:K919"/>
    <mergeCell ref="L919:M919"/>
    <mergeCell ref="L962:M962"/>
    <mergeCell ref="F962:G962"/>
    <mergeCell ref="X962:Y962"/>
    <mergeCell ref="W962:W963"/>
    <mergeCell ref="N919:O919"/>
    <mergeCell ref="P919:Q919"/>
    <mergeCell ref="R919:S919"/>
    <mergeCell ref="A1115:G1115"/>
    <mergeCell ref="A1111:G1111"/>
    <mergeCell ref="A1112:G1112"/>
    <mergeCell ref="A1113:G1113"/>
    <mergeCell ref="A1114:G1114"/>
    <mergeCell ref="H962:I962"/>
    <mergeCell ref="B919:C919"/>
    <mergeCell ref="D919:E919"/>
    <mergeCell ref="F919:G919"/>
    <mergeCell ref="A962:A963"/>
    <mergeCell ref="A919:A920"/>
    <mergeCell ref="B962:C962"/>
    <mergeCell ref="D962:E962"/>
    <mergeCell ref="A1125:G1125"/>
    <mergeCell ref="A1116:G1116"/>
    <mergeCell ref="A1117:G1117"/>
    <mergeCell ref="A1118:G1118"/>
    <mergeCell ref="A1119:G1119"/>
    <mergeCell ref="A1120:G1120"/>
    <mergeCell ref="A1121:G1121"/>
    <mergeCell ref="A1122:G1122"/>
    <mergeCell ref="A1123:G1123"/>
    <mergeCell ref="A1124:G1124"/>
    <mergeCell ref="A1141:G1141"/>
    <mergeCell ref="A1110:G1110"/>
    <mergeCell ref="A1136:G1136"/>
    <mergeCell ref="A1137:G1137"/>
    <mergeCell ref="A1138:G1138"/>
    <mergeCell ref="A1139:G1139"/>
    <mergeCell ref="A1140:G1140"/>
    <mergeCell ref="A1131:G1131"/>
    <mergeCell ref="A1132:G1132"/>
    <mergeCell ref="A1133:G1133"/>
    <mergeCell ref="A1134:G1134"/>
    <mergeCell ref="A1135:G1135"/>
    <mergeCell ref="A1126:G1126"/>
    <mergeCell ref="A1127:G1127"/>
    <mergeCell ref="A1128:G1128"/>
    <mergeCell ref="A1129:G1129"/>
    <mergeCell ref="A1130:G1130"/>
  </mergeCells>
  <phoneticPr fontId="0" type="noConversion"/>
  <hyperlinks>
    <hyperlink ref="A13:G13" location="SISVESO!A1" display="2.3 Salud Oral - SISVESO"/>
    <hyperlink ref="A11:G11" location="SIVIM!A1" display="3. Análisis de Salud Mental"/>
    <hyperlink ref="A15:G15" location="SIVIM!A1" display="3.1 Violencia - SIVIM"/>
    <hyperlink ref="A17:F17" location="VESPA!A1" display="3.3 Consumo de sustancias psicoactivas"/>
    <hyperlink ref="A8:D8" location="SIVIGILA!A1" display="2.2 Eventos de Interes en Salud Pública - SIVIGILA"/>
    <hyperlink ref="A1:F1" location="DEMOGRAFICO!A1" display="1. Análisis Demografico de la Localidad de Santa Fe"/>
    <hyperlink ref="A157" location="Gestantes!A4" display="A.2 Edad de la madre"/>
    <hyperlink ref="A200" location="Gestantes!A5" display="Madre adolescente (10 a 14 años)"/>
    <hyperlink ref="A246" location="Gestantes!A6" display="Madre adolescente (15 a 19 años)"/>
    <hyperlink ref="A292" location="Gestantes!A7" display="A.3 Estado Conyugal de la madre"/>
    <hyperlink ref="A312" location="Gestantes!A8" display="A.4 Escolaridad de la madre"/>
    <hyperlink ref="A337" location="Gestantes!A9" display="A.5 Pertenencia Etnica de las madres"/>
    <hyperlink ref="A515" location="Gestantes!A20" display="MORBILIDAD INTERVENIBLE "/>
    <hyperlink ref="A782" location="Gestantes!A26" display="MORTALIDAD EVITABLE - MORTALIDAD MATERNA"/>
    <hyperlink ref="A783" location="Gestantes!A27" display="A. Características demográficas de las madres al momento de la muerte"/>
    <hyperlink ref="A382" location="Gestantes!A11" display="B. Características de los nacimientos "/>
    <hyperlink ref="A383" location="Gestantes!A12" display="B.1 Sitio del parto"/>
    <hyperlink ref="A392" location="Gestantes!A13" display="B.2 Atención del parto"/>
    <hyperlink ref="A414" location="Gestantes!A14" display="B.3 Control Prenatal"/>
    <hyperlink ref="A358" location="Gestantes!A10" display="A.6 Aseguramiento"/>
    <hyperlink ref="A471" location="Gestantes!A15" display="C. Características de los nacimientos "/>
    <hyperlink ref="A472" location="Gestantes!A16" display="C.1 Semanas de Gestación"/>
    <hyperlink ref="A485" location="Gestantes!A17" display="C.2 Peso al Nacer"/>
    <hyperlink ref="A497" location="Gestantes!A18" display="C.3 Talla al Nacer"/>
    <hyperlink ref="A516" location="Gestantes!A21" display="A. Morbilidad por Atenciones RIPS"/>
    <hyperlink ref="A744" location="Gestantes!A24" display="B. Atención en salud en los servicios de Atención Pre-hospitalaria (123)  "/>
    <hyperlink ref="A7" location="Gestantes!A394" display="A.3 Estado Conyugal de la madre"/>
    <hyperlink ref="A9" location="Gestantes!A440" display="A.5 Pertenencia Etnica de la madre"/>
    <hyperlink ref="A72" location="Gestantes!A1" display="NACIMIENTOS"/>
    <hyperlink ref="A1049" location="Gestantes!A32" display="A.5 Escolaridad de la madre"/>
    <hyperlink ref="A1" location="Gestantes!A36" display="NACIMIENTOS"/>
    <hyperlink ref="A2" location="Gestantes!A37" display="A. Características demográficas de las madres al momento del parto"/>
    <hyperlink ref="A73" location="Gestantes!A2" display="A. Características demográficas de las madres al momento del parto"/>
    <hyperlink ref="A3" location="Gestantes!A38" display="A.1 Lugar de residencia de la madre"/>
    <hyperlink ref="A74" location="Gestantes!A3" display="A.1 Lugar de residencia de la madre"/>
    <hyperlink ref="A4" location="Gestantes!A121" display="A.2 Edad de la Madre"/>
    <hyperlink ref="A5" location="Gestantes!A210" display="Madre adolecente (10 a 14 años)"/>
    <hyperlink ref="A6" location="Gestantes!A302" display="Madre adolecente (15 a 19 años)"/>
    <hyperlink ref="A8" location="Gestantes!A413" display="A.4 Escolaridad de la madre"/>
    <hyperlink ref="A10" location="Gestantes!A462" display="A.6 Aseguramiento"/>
    <hyperlink ref="A11" location="Gestantes!A486" display="B. Características de los nacimientos "/>
    <hyperlink ref="A12" location="Gestantes!A487" display="B.1 Sitio del Parto"/>
    <hyperlink ref="A13" location="Gestantes!A496" display="B.2 Atención del Parto"/>
    <hyperlink ref="A15" location="Gestantes!A508" display="B.3 Control prenatal"/>
    <hyperlink ref="A16" location="Gestantes!A577" display="C. Características de los nacidos"/>
    <hyperlink ref="A17" location="Gestantes!A578" display="C.1 Semanas de gestación al nacer"/>
    <hyperlink ref="A18" location="Gestantes!A591" display="C.2 Peso al nacer"/>
    <hyperlink ref="A19" location="Gestantes!A603" display="C.3 Talla al nacer"/>
    <hyperlink ref="A21" location="Gestantes!A621" display="MORBILIDAD INTERVENIBLE"/>
    <hyperlink ref="A22" location="Gestantes!A622" display="A. Morbilidad por atenciones - RIPS"/>
    <hyperlink ref="A517" location="Gestantes!A22" display="A.1 Atención del parto (Puerperio)"/>
    <hyperlink ref="A23" location="Gestantes!A623" display="A.1 Atención del parto (puerperio)"/>
    <hyperlink ref="A620" location="Gestantes!A23" display="A.2 Detección de alteración del embarazo"/>
    <hyperlink ref="A24" location="Gestantes!A726" display="A.2 Detección de la alteración del embarazo"/>
    <hyperlink ref="A25" location="Gestantes!A850" display="B. Atención en salud en los servicios de atención pre-hospitalaria"/>
    <hyperlink ref="A27" location="Gestantes!A887" display="MORTALIDAD EVITABLE - MORTALIDAD MATERNA"/>
    <hyperlink ref="A28" location="Gestantes!A888" display="A. Características demográficas de las madres al momento de la muerte"/>
    <hyperlink ref="A917" location="Gestantes!A29" display="A.2 Lugar de residencia de la materna"/>
    <hyperlink ref="A1007" location="Gestantes!A30" display="A.3 Edad de la Madre"/>
    <hyperlink ref="A1025" location="Gestantes!A31" display="A.4 Estado conyugal"/>
    <hyperlink ref="A1072" location="Gestantes!A33" display="A.5 Pertenencia Etnica"/>
    <hyperlink ref="A1094" location="Gestantes!A34" display="A.6 Aseguramiento"/>
    <hyperlink ref="A44" location="Gestantes!A888" display="A. Características demográficas de las madres al momento de la muerte"/>
    <hyperlink ref="A36" location="Gestantes!A888" display="A. Características demográficas de las madres al momento de la muerte"/>
    <hyperlink ref="A404" location="Gestantes!A13" display="B.2 Atención del parto"/>
    <hyperlink ref="A916" location="Gestantes!A29" display="A.2 Lugar de residencia de la materna"/>
    <hyperlink ref="A1147" location="Gestantes!A888" display="A. Características demográficas de las madres al momento de la muerte"/>
  </hyperlinks>
  <printOptions horizontalCentered="1" verticalCentered="1" gridLines="1"/>
  <pageMargins left="0.23622047244094491" right="0.23622047244094491" top="0.74803149606299213" bottom="0.74803149606299213" header="0.31496062992125984" footer="0.31496062992125984"/>
  <pageSetup scale="95" orientation="landscape" horizontalDpi="4294967294" verticalDpi="4294967294" r:id="rId1"/>
  <headerFooter>
    <oddHeader>&amp;C&amp;"Arial,Negrita"&amp;K002060GESTANTES</oddHeader>
    <oddFooter>&amp;C&amp;"Arial,Negrita"ANÁLISIS Y POLíTICAS 
DIRECCIÓN EN SALUD PÚBLICA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53"/>
  <sheetViews>
    <sheetView view="pageLayout" topLeftCell="L1" workbookViewId="0">
      <selection activeCell="Q2" sqref="Q2:W12"/>
    </sheetView>
  </sheetViews>
  <sheetFormatPr baseColWidth="10" defaultRowHeight="14.25"/>
  <cols>
    <col min="1" max="1" width="11.42578125" style="1"/>
    <col min="2" max="2" width="16.28515625" style="1" customWidth="1"/>
    <col min="3" max="16384" width="11.42578125" style="1"/>
  </cols>
  <sheetData>
    <row r="1" spans="1:36" ht="25.5" customHeight="1">
      <c r="A1" s="738" t="s">
        <v>1186</v>
      </c>
      <c r="B1" s="738"/>
      <c r="C1" s="738"/>
      <c r="D1" s="738"/>
      <c r="E1" s="738"/>
      <c r="F1" s="738"/>
      <c r="G1" s="738"/>
      <c r="H1" s="738"/>
      <c r="I1" s="738" t="s">
        <v>3</v>
      </c>
      <c r="J1" s="738"/>
      <c r="K1" s="738"/>
      <c r="L1" s="738"/>
      <c r="M1" s="738"/>
      <c r="N1" s="738"/>
      <c r="O1" s="738"/>
      <c r="P1" s="738"/>
      <c r="Q1" s="739" t="s">
        <v>5</v>
      </c>
      <c r="R1" s="739"/>
      <c r="S1" s="739"/>
      <c r="T1" s="739"/>
      <c r="U1" s="739"/>
      <c r="V1" s="739"/>
      <c r="W1" s="739"/>
      <c r="X1" s="739"/>
    </row>
    <row r="2" spans="1:36" ht="14.25" customHeight="1">
      <c r="A2" s="500" t="s">
        <v>580</v>
      </c>
      <c r="C2" s="8"/>
      <c r="D2" s="8"/>
      <c r="E2" s="8"/>
      <c r="F2" s="8"/>
      <c r="G2" s="8"/>
      <c r="H2" s="633" t="s">
        <v>1129</v>
      </c>
      <c r="I2" s="4" t="s">
        <v>1193</v>
      </c>
      <c r="J2" s="33"/>
      <c r="K2" s="3"/>
      <c r="L2" s="3"/>
      <c r="M2" s="3"/>
      <c r="N2" s="3"/>
      <c r="O2" s="3"/>
      <c r="P2" s="3"/>
      <c r="Q2" s="512" t="s">
        <v>1228</v>
      </c>
      <c r="R2" s="512"/>
      <c r="S2" s="512"/>
      <c r="T2" s="512"/>
      <c r="U2" s="512"/>
      <c r="V2" s="512"/>
    </row>
    <row r="3" spans="1:36" ht="15.75" customHeight="1">
      <c r="A3" s="136" t="s">
        <v>7</v>
      </c>
      <c r="C3" s="8"/>
      <c r="D3" s="8"/>
      <c r="E3" s="8"/>
      <c r="F3" s="8"/>
      <c r="G3" s="8"/>
      <c r="H3" s="633" t="s">
        <v>1144</v>
      </c>
      <c r="I3" s="4" t="s">
        <v>1194</v>
      </c>
      <c r="J3" s="33"/>
      <c r="K3" s="3"/>
      <c r="L3" s="3"/>
      <c r="M3" s="3"/>
      <c r="N3" s="3"/>
      <c r="O3" s="3"/>
      <c r="P3" s="3"/>
      <c r="Q3" s="512" t="s">
        <v>1229</v>
      </c>
      <c r="R3" s="512"/>
      <c r="S3" s="512"/>
      <c r="T3" s="512"/>
      <c r="U3" s="512"/>
      <c r="V3" s="512"/>
      <c r="W3" s="3"/>
      <c r="X3" s="3"/>
      <c r="Y3" s="3"/>
      <c r="Z3" s="3"/>
      <c r="AJ3" s="3"/>
    </row>
    <row r="4" spans="1:36" ht="14.25" customHeight="1">
      <c r="A4" s="134" t="s">
        <v>8</v>
      </c>
      <c r="B4" s="8"/>
      <c r="C4" s="8"/>
      <c r="D4" s="8"/>
      <c r="E4" s="8"/>
      <c r="F4" s="8"/>
      <c r="G4" s="8"/>
      <c r="H4" s="633" t="s">
        <v>1130</v>
      </c>
      <c r="I4" s="761" t="s">
        <v>1195</v>
      </c>
      <c r="J4" s="761"/>
      <c r="K4" s="761"/>
      <c r="L4" s="761"/>
      <c r="M4" s="761"/>
      <c r="N4" s="761"/>
      <c r="O4" s="761"/>
      <c r="P4" s="761"/>
      <c r="Q4" s="512" t="s">
        <v>1230</v>
      </c>
      <c r="R4" s="512"/>
      <c r="S4" s="512"/>
      <c r="T4" s="512"/>
      <c r="U4" s="512"/>
      <c r="V4" s="512"/>
      <c r="W4" s="3"/>
      <c r="X4" s="3"/>
      <c r="Y4" s="3"/>
      <c r="Z4" s="3"/>
      <c r="AJ4" s="3"/>
    </row>
    <row r="5" spans="1:36" ht="15" customHeight="1">
      <c r="A5" s="134"/>
      <c r="H5" s="633"/>
      <c r="I5" s="761"/>
      <c r="J5" s="761"/>
      <c r="K5" s="761"/>
      <c r="L5" s="761"/>
      <c r="M5" s="761"/>
      <c r="N5" s="761"/>
      <c r="O5" s="761"/>
      <c r="P5" s="761"/>
      <c r="Q5" s="512" t="s">
        <v>1231</v>
      </c>
      <c r="R5" s="512"/>
      <c r="S5" s="512"/>
      <c r="T5" s="512"/>
      <c r="U5" s="512"/>
      <c r="V5" s="512"/>
      <c r="W5" s="3"/>
      <c r="X5" s="3"/>
      <c r="Y5" s="3"/>
      <c r="Z5" s="3"/>
      <c r="AJ5" s="3"/>
    </row>
    <row r="6" spans="1:36" ht="15">
      <c r="A6" s="635" t="s">
        <v>1117</v>
      </c>
      <c r="H6" s="633" t="s">
        <v>1141</v>
      </c>
      <c r="I6" s="4" t="s">
        <v>1196</v>
      </c>
      <c r="J6" s="33"/>
      <c r="K6" s="3"/>
      <c r="L6" s="3"/>
      <c r="M6" s="3"/>
      <c r="N6" s="3"/>
      <c r="O6" s="3"/>
      <c r="P6" s="3"/>
      <c r="Q6" s="512" t="s">
        <v>1232</v>
      </c>
      <c r="R6" s="512"/>
      <c r="S6" s="512"/>
      <c r="T6" s="512"/>
      <c r="U6" s="512"/>
      <c r="V6" s="512"/>
      <c r="W6" s="3"/>
      <c r="X6" s="3"/>
      <c r="Y6" s="3"/>
      <c r="Z6" s="3"/>
      <c r="AJ6" s="3"/>
    </row>
    <row r="7" spans="1:36" ht="15">
      <c r="A7" s="80" t="s">
        <v>1118</v>
      </c>
      <c r="H7" s="633" t="s">
        <v>1142</v>
      </c>
      <c r="I7" s="4" t="s">
        <v>1197</v>
      </c>
      <c r="J7" s="33"/>
      <c r="K7" s="3"/>
      <c r="L7" s="3"/>
      <c r="M7" s="3"/>
      <c r="N7" s="3"/>
      <c r="O7" s="3"/>
      <c r="P7" s="3"/>
      <c r="Q7" s="512" t="s">
        <v>1233</v>
      </c>
      <c r="R7" s="512"/>
      <c r="S7" s="512"/>
      <c r="T7" s="512"/>
      <c r="U7" s="512"/>
      <c r="V7" s="512"/>
      <c r="W7" s="3"/>
      <c r="X7" s="3"/>
      <c r="Y7" s="3"/>
      <c r="Z7" s="3"/>
      <c r="AJ7" s="3"/>
    </row>
    <row r="8" spans="1:36">
      <c r="A8" s="140" t="s">
        <v>8</v>
      </c>
      <c r="H8" s="633" t="s">
        <v>1143</v>
      </c>
      <c r="I8" s="4" t="s">
        <v>1198</v>
      </c>
      <c r="J8" s="33"/>
      <c r="K8" s="3"/>
      <c r="L8" s="3"/>
      <c r="M8" s="3"/>
      <c r="N8" s="3"/>
      <c r="O8" s="3"/>
      <c r="P8" s="3"/>
      <c r="Q8" s="512" t="s">
        <v>1234</v>
      </c>
      <c r="R8" s="512"/>
      <c r="S8" s="512"/>
      <c r="T8" s="512"/>
      <c r="U8" s="512"/>
      <c r="V8" s="512"/>
      <c r="W8" s="3"/>
      <c r="X8" s="3"/>
      <c r="Y8" s="3"/>
      <c r="Z8" s="3"/>
      <c r="AJ8" s="3"/>
    </row>
    <row r="9" spans="1:36">
      <c r="A9" s="140" t="s">
        <v>1119</v>
      </c>
      <c r="H9" s="633" t="s">
        <v>1145</v>
      </c>
      <c r="I9" s="4" t="s">
        <v>1199</v>
      </c>
      <c r="J9" s="33"/>
      <c r="K9" s="3"/>
      <c r="L9" s="3"/>
      <c r="M9" s="3"/>
      <c r="N9" s="3"/>
      <c r="O9" s="3"/>
      <c r="P9" s="3"/>
      <c r="Q9" s="512" t="s">
        <v>1235</v>
      </c>
      <c r="R9" s="512"/>
      <c r="S9" s="512"/>
      <c r="T9" s="512"/>
      <c r="U9" s="512"/>
      <c r="V9" s="512"/>
      <c r="W9" s="3"/>
      <c r="X9" s="3"/>
      <c r="Y9" s="3"/>
      <c r="Z9" s="3"/>
      <c r="AJ9" s="3"/>
    </row>
    <row r="10" spans="1:36">
      <c r="A10" s="134" t="s">
        <v>93</v>
      </c>
      <c r="H10" s="633" t="s">
        <v>1146</v>
      </c>
      <c r="I10" s="4" t="s">
        <v>1200</v>
      </c>
      <c r="J10" s="33"/>
      <c r="K10" s="3"/>
      <c r="L10" s="3"/>
      <c r="M10" s="3"/>
      <c r="N10" s="3"/>
      <c r="O10" s="3"/>
      <c r="P10" s="3"/>
      <c r="Q10" s="512" t="s">
        <v>1236</v>
      </c>
      <c r="R10" s="512"/>
      <c r="S10" s="512"/>
      <c r="T10" s="512"/>
      <c r="U10" s="512"/>
      <c r="V10" s="512"/>
      <c r="W10" s="3"/>
      <c r="X10" s="3"/>
      <c r="Y10" s="3"/>
      <c r="Z10" s="3"/>
      <c r="AJ10" s="3"/>
    </row>
    <row r="11" spans="1:36">
      <c r="A11" s="140"/>
      <c r="H11" s="633"/>
      <c r="I11" s="4" t="s">
        <v>1201</v>
      </c>
      <c r="J11" s="33"/>
      <c r="K11" s="3"/>
      <c r="L11" s="3"/>
      <c r="M11" s="3"/>
      <c r="N11" s="3"/>
      <c r="O11" s="3"/>
      <c r="P11" s="3"/>
      <c r="Q11" s="512" t="s">
        <v>1238</v>
      </c>
      <c r="R11" s="512"/>
      <c r="S11" s="512"/>
      <c r="T11" s="512"/>
      <c r="U11" s="512"/>
      <c r="V11" s="512"/>
      <c r="W11" s="3"/>
      <c r="X11" s="3"/>
      <c r="Y11" s="3"/>
      <c r="Z11" s="3"/>
      <c r="AJ11" s="3"/>
    </row>
    <row r="12" spans="1:36" ht="15">
      <c r="A12" s="135" t="s">
        <v>96</v>
      </c>
      <c r="H12" s="633" t="s">
        <v>1147</v>
      </c>
      <c r="I12" s="4" t="s">
        <v>1202</v>
      </c>
      <c r="J12" s="33"/>
      <c r="K12" s="3"/>
      <c r="L12" s="3"/>
      <c r="M12" s="3"/>
      <c r="N12" s="3"/>
      <c r="O12" s="3"/>
      <c r="P12" s="3"/>
      <c r="Q12" s="512" t="s">
        <v>1237</v>
      </c>
      <c r="R12" s="512"/>
      <c r="S12" s="512"/>
      <c r="T12" s="512"/>
      <c r="U12" s="512"/>
      <c r="V12" s="512"/>
      <c r="W12" s="3"/>
      <c r="X12" s="3"/>
      <c r="Y12" s="3"/>
      <c r="Z12" s="3"/>
      <c r="AJ12" s="3"/>
    </row>
    <row r="13" spans="1:36">
      <c r="A13" s="134" t="s">
        <v>97</v>
      </c>
      <c r="H13" s="633" t="s">
        <v>1148</v>
      </c>
      <c r="I13" s="4" t="s">
        <v>1203</v>
      </c>
      <c r="J13" s="4"/>
      <c r="K13" s="512"/>
      <c r="L13" s="512"/>
      <c r="M13" s="512"/>
      <c r="N13" s="512"/>
      <c r="O13" s="512"/>
      <c r="P13" s="512"/>
      <c r="W13" s="3"/>
      <c r="X13" s="3"/>
      <c r="Y13" s="3"/>
      <c r="Z13" s="3"/>
      <c r="AJ13" s="3"/>
    </row>
    <row r="14" spans="1:36">
      <c r="A14" s="140" t="s">
        <v>1120</v>
      </c>
      <c r="H14" s="633" t="s">
        <v>1149</v>
      </c>
      <c r="I14" s="4" t="s">
        <v>1204</v>
      </c>
      <c r="J14" s="4"/>
      <c r="K14" s="512"/>
      <c r="L14" s="512"/>
      <c r="M14" s="512"/>
      <c r="N14" s="512"/>
      <c r="O14" s="512"/>
      <c r="P14" s="512"/>
      <c r="W14" s="3"/>
      <c r="X14" s="3"/>
      <c r="Y14" s="3"/>
      <c r="Z14" s="3"/>
      <c r="AJ14" s="3"/>
    </row>
    <row r="15" spans="1:36">
      <c r="A15" s="84" t="s">
        <v>109</v>
      </c>
      <c r="H15" s="633" t="s">
        <v>1150</v>
      </c>
      <c r="I15" s="4" t="s">
        <v>1205</v>
      </c>
      <c r="J15" s="4"/>
      <c r="K15" s="512"/>
      <c r="L15" s="512"/>
      <c r="M15" s="512"/>
      <c r="N15" s="512"/>
      <c r="O15" s="512"/>
      <c r="P15" s="512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>
      <c r="A16" s="84" t="s">
        <v>110</v>
      </c>
      <c r="H16" s="633" t="s">
        <v>1151</v>
      </c>
      <c r="I16" s="4" t="s">
        <v>1206</v>
      </c>
      <c r="J16" s="4"/>
      <c r="K16" s="512"/>
      <c r="L16" s="512"/>
      <c r="M16" s="512"/>
      <c r="N16" s="512"/>
      <c r="O16" s="512"/>
      <c r="P16" s="512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>
      <c r="A17" s="14" t="s">
        <v>1121</v>
      </c>
      <c r="H17" s="633" t="s">
        <v>1152</v>
      </c>
      <c r="I17" s="4" t="s">
        <v>1207</v>
      </c>
      <c r="J17" s="4"/>
      <c r="K17" s="512"/>
      <c r="L17" s="512"/>
      <c r="M17" s="512"/>
      <c r="N17" s="512"/>
      <c r="O17" s="512"/>
      <c r="P17" s="51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>
      <c r="A18" s="14" t="s">
        <v>167</v>
      </c>
      <c r="H18" s="633" t="s">
        <v>1153</v>
      </c>
      <c r="I18" s="4" t="s">
        <v>1208</v>
      </c>
      <c r="J18" s="4"/>
      <c r="K18" s="512"/>
      <c r="L18" s="512"/>
      <c r="M18" s="512"/>
      <c r="N18" s="512"/>
      <c r="O18" s="512"/>
      <c r="P18" s="51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>
      <c r="A19" s="634" t="s">
        <v>168</v>
      </c>
      <c r="H19" s="633" t="s">
        <v>1154</v>
      </c>
      <c r="I19" s="4" t="s">
        <v>1209</v>
      </c>
      <c r="J19" s="4"/>
      <c r="K19" s="512"/>
      <c r="L19" s="512"/>
      <c r="M19" s="512"/>
      <c r="N19" s="512"/>
      <c r="O19" s="512"/>
      <c r="P19" s="51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>
      <c r="A20" s="14" t="s">
        <v>1122</v>
      </c>
      <c r="H20" s="633" t="s">
        <v>1155</v>
      </c>
      <c r="I20" s="4" t="s">
        <v>1210</v>
      </c>
      <c r="J20" s="4"/>
      <c r="K20" s="512"/>
      <c r="L20" s="512"/>
      <c r="M20" s="512"/>
      <c r="N20" s="512"/>
      <c r="O20" s="512"/>
      <c r="P20" s="51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>
      <c r="A21" s="14" t="s">
        <v>169</v>
      </c>
      <c r="H21" s="633" t="s">
        <v>1156</v>
      </c>
      <c r="I21" s="4" t="s">
        <v>1211</v>
      </c>
      <c r="J21" s="4"/>
      <c r="K21" s="512"/>
      <c r="L21" s="512"/>
      <c r="M21" s="512"/>
      <c r="N21" s="512"/>
      <c r="O21" s="512"/>
      <c r="P21" s="51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ht="15">
      <c r="A22" s="135"/>
      <c r="H22" s="633"/>
      <c r="I22" s="4" t="s">
        <v>1212</v>
      </c>
      <c r="J22" s="4"/>
      <c r="K22" s="512"/>
      <c r="L22" s="512"/>
      <c r="M22" s="512"/>
      <c r="N22" s="512"/>
      <c r="O22" s="512"/>
      <c r="P22" s="51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>
      <c r="A23" s="140" t="s">
        <v>118</v>
      </c>
      <c r="H23" s="633" t="s">
        <v>1157</v>
      </c>
      <c r="I23" s="761" t="s">
        <v>1213</v>
      </c>
      <c r="J23" s="761"/>
      <c r="K23" s="761"/>
      <c r="L23" s="761"/>
      <c r="M23" s="761"/>
      <c r="N23" s="761"/>
      <c r="O23" s="761"/>
      <c r="P23" s="76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>
      <c r="A24" s="84" t="s">
        <v>119</v>
      </c>
      <c r="H24" s="633" t="s">
        <v>1158</v>
      </c>
      <c r="I24" s="761"/>
      <c r="J24" s="761"/>
      <c r="K24" s="761"/>
      <c r="L24" s="761"/>
      <c r="M24" s="761"/>
      <c r="N24" s="761"/>
      <c r="O24" s="761"/>
      <c r="P24" s="76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14.25" customHeight="1">
      <c r="A25" s="133" t="s">
        <v>121</v>
      </c>
      <c r="H25" s="633" t="s">
        <v>1159</v>
      </c>
      <c r="I25" s="761" t="s">
        <v>1214</v>
      </c>
      <c r="J25" s="761"/>
      <c r="K25" s="761"/>
      <c r="L25" s="761"/>
      <c r="M25" s="761"/>
      <c r="N25" s="761"/>
      <c r="O25" s="761"/>
      <c r="P25" s="76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84" t="s">
        <v>122</v>
      </c>
      <c r="B26" s="8"/>
      <c r="C26" s="8"/>
      <c r="D26" s="8"/>
      <c r="E26" s="8"/>
      <c r="F26" s="8"/>
      <c r="G26" s="8"/>
      <c r="H26" s="633" t="s">
        <v>1160</v>
      </c>
      <c r="I26" s="761"/>
      <c r="J26" s="761"/>
      <c r="K26" s="761"/>
      <c r="L26" s="761"/>
      <c r="M26" s="761"/>
      <c r="N26" s="761"/>
      <c r="O26" s="761"/>
      <c r="P26" s="76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>
      <c r="A27" s="133" t="s">
        <v>1123</v>
      </c>
      <c r="H27" s="633" t="s">
        <v>1161</v>
      </c>
      <c r="I27" s="4" t="s">
        <v>1215</v>
      </c>
      <c r="J27" s="4"/>
      <c r="K27" s="512"/>
      <c r="L27" s="512"/>
      <c r="M27" s="512"/>
      <c r="N27" s="512"/>
      <c r="O27" s="512"/>
      <c r="P27" s="51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ht="15">
      <c r="A28" s="135"/>
      <c r="H28" s="633"/>
      <c r="I28" s="4" t="s">
        <v>1216</v>
      </c>
      <c r="J28" s="4"/>
      <c r="K28" s="512"/>
      <c r="L28" s="512"/>
      <c r="M28" s="512"/>
      <c r="N28" s="512"/>
      <c r="O28" s="512"/>
      <c r="P28" s="51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>
      <c r="A29" s="140" t="s">
        <v>1124</v>
      </c>
      <c r="H29" s="633" t="s">
        <v>1162</v>
      </c>
      <c r="I29" s="4" t="s">
        <v>1217</v>
      </c>
      <c r="J29" s="4"/>
      <c r="K29" s="512"/>
      <c r="L29" s="512"/>
      <c r="M29" s="512"/>
      <c r="N29" s="512"/>
      <c r="O29" s="512"/>
      <c r="P29" s="51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>
      <c r="A30" s="84" t="s">
        <v>142</v>
      </c>
      <c r="H30" s="633" t="s">
        <v>1163</v>
      </c>
      <c r="I30" s="4" t="s">
        <v>1218</v>
      </c>
      <c r="J30" s="3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>
      <c r="A31" s="84" t="s">
        <v>1125</v>
      </c>
      <c r="H31" s="633" t="s">
        <v>1164</v>
      </c>
      <c r="I31" s="4" t="s">
        <v>1219</v>
      </c>
      <c r="J31" s="3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>
      <c r="A32" s="84" t="s">
        <v>1187</v>
      </c>
      <c r="H32" s="633" t="s">
        <v>1165</v>
      </c>
      <c r="I32" s="4" t="s">
        <v>1220</v>
      </c>
      <c r="J32" s="3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>
      <c r="A33" s="84" t="s">
        <v>1188</v>
      </c>
      <c r="H33" s="633" t="s">
        <v>1166</v>
      </c>
      <c r="I33" s="4" t="s">
        <v>1221</v>
      </c>
      <c r="J33" s="3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>
      <c r="A34" s="84" t="s">
        <v>1189</v>
      </c>
      <c r="H34" s="633" t="s">
        <v>1167</v>
      </c>
      <c r="I34" s="4" t="s">
        <v>1222</v>
      </c>
      <c r="J34" s="3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140"/>
      <c r="H35" s="633"/>
      <c r="I35" s="4" t="s">
        <v>1223</v>
      </c>
      <c r="J35" s="3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>
      <c r="A36" s="140" t="s">
        <v>1126</v>
      </c>
      <c r="H36" s="633" t="s">
        <v>1168</v>
      </c>
      <c r="I36" s="4" t="s">
        <v>1224</v>
      </c>
      <c r="J36" s="33"/>
      <c r="K36" s="3"/>
      <c r="L36" s="3"/>
      <c r="M36" s="3"/>
      <c r="N36" s="3"/>
      <c r="O36" s="3"/>
      <c r="P36" s="3"/>
    </row>
    <row r="37" spans="1:36">
      <c r="A37" s="84" t="s">
        <v>1128</v>
      </c>
      <c r="H37" s="633" t="s">
        <v>1169</v>
      </c>
      <c r="I37" s="4" t="s">
        <v>1225</v>
      </c>
    </row>
    <row r="38" spans="1:36">
      <c r="A38" s="84" t="s">
        <v>1127</v>
      </c>
      <c r="H38" s="633" t="s">
        <v>1170</v>
      </c>
      <c r="I38" s="4" t="s">
        <v>1226</v>
      </c>
    </row>
    <row r="39" spans="1:36">
      <c r="A39" s="84"/>
      <c r="I39" s="4" t="s">
        <v>1227</v>
      </c>
    </row>
    <row r="40" spans="1:36" ht="15">
      <c r="A40" s="112" t="s">
        <v>173</v>
      </c>
      <c r="B40" s="31"/>
      <c r="C40" s="31"/>
      <c r="D40" s="31"/>
      <c r="E40" s="31"/>
      <c r="F40" s="31"/>
      <c r="G40" s="31"/>
      <c r="H40" s="633" t="s">
        <v>1171</v>
      </c>
      <c r="I40" s="512"/>
    </row>
    <row r="41" spans="1:36">
      <c r="A41" s="226" t="s">
        <v>1131</v>
      </c>
      <c r="B41" s="31"/>
      <c r="C41" s="31"/>
      <c r="D41" s="31"/>
      <c r="E41" s="31"/>
      <c r="F41" s="31"/>
      <c r="G41" s="31"/>
      <c r="H41" s="633" t="s">
        <v>1172</v>
      </c>
      <c r="I41" s="512"/>
    </row>
    <row r="42" spans="1:36">
      <c r="A42" s="224" t="s">
        <v>1132</v>
      </c>
      <c r="B42" s="31"/>
      <c r="C42" s="31"/>
      <c r="D42" s="31"/>
      <c r="E42" s="31"/>
      <c r="F42" s="31"/>
      <c r="G42" s="31"/>
      <c r="H42" s="633" t="s">
        <v>1173</v>
      </c>
      <c r="I42" s="512"/>
    </row>
    <row r="43" spans="1:36">
      <c r="A43" s="31"/>
      <c r="B43" s="31"/>
      <c r="C43" s="31"/>
      <c r="D43" s="31"/>
      <c r="E43" s="31"/>
      <c r="F43" s="31"/>
      <c r="G43" s="31"/>
      <c r="H43" s="3"/>
    </row>
    <row r="44" spans="1:36" ht="15">
      <c r="A44" s="112" t="s">
        <v>1133</v>
      </c>
      <c r="B44" s="31"/>
      <c r="C44" s="31"/>
      <c r="D44" s="31"/>
      <c r="E44" s="31"/>
      <c r="F44" s="31"/>
      <c r="G44" s="31"/>
      <c r="H44" s="633" t="s">
        <v>1174</v>
      </c>
    </row>
    <row r="45" spans="1:36">
      <c r="A45" s="226" t="s">
        <v>1134</v>
      </c>
      <c r="B45" s="31"/>
      <c r="C45" s="31"/>
      <c r="D45" s="31"/>
      <c r="E45" s="31"/>
      <c r="F45" s="31"/>
      <c r="G45" s="31"/>
      <c r="H45" s="633" t="s">
        <v>1175</v>
      </c>
    </row>
    <row r="46" spans="1:36">
      <c r="A46" s="224" t="s">
        <v>1135</v>
      </c>
      <c r="B46" s="31"/>
      <c r="C46" s="31"/>
      <c r="D46" s="31"/>
      <c r="E46" s="31"/>
      <c r="F46" s="31"/>
      <c r="G46" s="31"/>
      <c r="H46" s="633" t="s">
        <v>1176</v>
      </c>
    </row>
    <row r="47" spans="1:36">
      <c r="A47" s="224" t="s">
        <v>1136</v>
      </c>
      <c r="B47" s="31"/>
      <c r="C47" s="31"/>
      <c r="D47" s="31"/>
      <c r="E47" s="31"/>
      <c r="F47" s="31"/>
      <c r="G47" s="31"/>
      <c r="H47" s="633" t="s">
        <v>1177</v>
      </c>
    </row>
    <row r="48" spans="1:36">
      <c r="A48" s="224" t="s">
        <v>1137</v>
      </c>
      <c r="B48" s="31"/>
      <c r="C48" s="31"/>
      <c r="D48" s="31"/>
      <c r="E48" s="31"/>
      <c r="F48" s="31"/>
      <c r="G48" s="31"/>
      <c r="H48" s="633" t="s">
        <v>1178</v>
      </c>
    </row>
    <row r="49" spans="1:8">
      <c r="A49" s="31"/>
      <c r="B49" s="31"/>
      <c r="C49" s="31"/>
      <c r="D49" s="31"/>
      <c r="E49" s="31"/>
      <c r="F49" s="31"/>
      <c r="G49" s="31"/>
      <c r="H49" s="633"/>
    </row>
    <row r="50" spans="1:8" ht="15">
      <c r="A50" s="112" t="s">
        <v>1138</v>
      </c>
      <c r="B50" s="31"/>
      <c r="C50" s="31"/>
      <c r="D50" s="31"/>
      <c r="E50" s="31"/>
      <c r="F50" s="31"/>
      <c r="G50" s="31"/>
      <c r="H50" s="633" t="s">
        <v>1179</v>
      </c>
    </row>
    <row r="51" spans="1:8">
      <c r="A51" s="226" t="s">
        <v>1139</v>
      </c>
      <c r="B51" s="31"/>
      <c r="C51" s="31"/>
      <c r="D51" s="31"/>
      <c r="E51" s="31"/>
      <c r="F51" s="31"/>
      <c r="G51" s="31"/>
      <c r="H51" s="633" t="s">
        <v>1180</v>
      </c>
    </row>
    <row r="52" spans="1:8">
      <c r="A52" s="224" t="s">
        <v>1140</v>
      </c>
      <c r="B52" s="31"/>
      <c r="C52" s="31"/>
      <c r="D52" s="31"/>
      <c r="E52" s="31"/>
      <c r="F52" s="31"/>
      <c r="G52" s="31"/>
      <c r="H52" s="633" t="s">
        <v>1181</v>
      </c>
    </row>
    <row r="53" spans="1:8">
      <c r="A53" s="84"/>
    </row>
  </sheetData>
  <mergeCells count="6">
    <mergeCell ref="I25:P26"/>
    <mergeCell ref="A1:H1"/>
    <mergeCell ref="I1:P1"/>
    <mergeCell ref="Q1:X1"/>
    <mergeCell ref="I4:P5"/>
    <mergeCell ref="I23:P24"/>
  </mergeCells>
  <phoneticPr fontId="0" type="noConversion"/>
  <hyperlinks>
    <hyperlink ref="A1" location="Gestantes!A1" display="Hoja 1."/>
    <hyperlink ref="A14" location="Gestantes!A496" display="B.2 Atención del Parto"/>
    <hyperlink ref="A12" location="Gestantes!A486" display="B. Características de los nacimientos "/>
    <hyperlink ref="A15" location="Gestantes!A508" display="B.3 Control prenatal"/>
    <hyperlink ref="A17" location="Gestantes!A578" display="C.1 Semanas de gestación al nacer"/>
    <hyperlink ref="A9" location="Gestantes!A413" display="A.4 Escolaridad de la madre"/>
    <hyperlink ref="A2" location="Gestantes!A36" display="NACIMIENTOS"/>
    <hyperlink ref="A8" location="Gestantes!A394" display="A.3 Estado Conyugal de la madre"/>
    <hyperlink ref="A10" location="Gestantes!A440" display="A.5 Pertenencia Etnica de la madre"/>
    <hyperlink ref="A3" location="Gestantes!A37" display="A. Características demográficas de las madres al momento del parto"/>
    <hyperlink ref="A4" location="Gestantes!A38" display="A.1 Lugar de residencia de la madre"/>
    <hyperlink ref="A5" location="Gestantes!A121" display="A.2 Edad de la Madre"/>
    <hyperlink ref="A6" location="Gestantes!A210" display="Madre adolecente (10 a 14 años)"/>
    <hyperlink ref="A7" location="Gestantes!A302" display="Madre adolecente (15 a 19 años)"/>
    <hyperlink ref="A11" location="Gestantes!A462" display="A.6 Aseguramiento"/>
    <hyperlink ref="A13" location="Gestantes!A487" display="B.1 Sitio del Parto"/>
    <hyperlink ref="A16" location="Gestantes!A577" display="C. Características de los nacidos"/>
    <hyperlink ref="A18" location="Gestantes!A591" display="C.2 Peso al nacer"/>
    <hyperlink ref="A19" location="Gestantes!A603" display="C.3 Talla al nacer"/>
    <hyperlink ref="A21" location="Gestantes!A621" display="MORBILIDAD INTERVENIBLE"/>
    <hyperlink ref="A22" location="Gestantes!A622" display="A. Morbilidad por atenciones - RIPS"/>
    <hyperlink ref="A23" location="Gestantes!A623" display="A.1 Atención del parto (puerperio)"/>
    <hyperlink ref="A24" location="Gestantes!A726" display="A.2 Detección de la alteración del embarazo"/>
    <hyperlink ref="A25" location="Gestantes!A850" display="B. Atención en salud en los servicios de atención pre-hospitalaria"/>
    <hyperlink ref="A27" location="Gestantes!A887" display="MORTALIDAD EVITABLE - MORTALIDAD MATERNA"/>
    <hyperlink ref="A28" location="Gestantes!A888" display="A. Características demográficas de las madres al momento de la muerte"/>
  </hyperlinks>
  <pageMargins left="0.25" right="0.25" top="0.75" bottom="0.75" header="0.3" footer="0.3"/>
  <pageSetup orientation="portrait" r:id="rId1"/>
  <headerFooter>
    <oddHeader xml:space="preserve">&amp;C&amp;"Bodoni MT Black,Negrita"&amp;14&amp;KFF3300ANÁLISIS DESCRIPTIVO
</oddHeader>
    <oddFooter>&amp;C&amp;"Arial,Negrita"&amp;12
Secretaría Distrital de Salud
&amp;"Arial,Normal"&amp;11Dirección de Salud Pública
Análisis y Políticas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I1074"/>
  <sheetViews>
    <sheetView view="pageLayout" topLeftCell="A16" workbookViewId="0">
      <selection activeCell="D739" sqref="D739"/>
    </sheetView>
  </sheetViews>
  <sheetFormatPr baseColWidth="10" defaultRowHeight="11.25" customHeight="1"/>
  <cols>
    <col min="1" max="1" width="25" style="3" customWidth="1"/>
    <col min="2" max="19" width="8" style="3" customWidth="1"/>
    <col min="20" max="20" width="18.28515625" style="3" customWidth="1"/>
    <col min="21" max="21" width="9.5703125" style="3" customWidth="1"/>
    <col min="22" max="22" width="8.7109375" style="3" customWidth="1"/>
    <col min="23" max="48" width="7.5703125" style="3" customWidth="1"/>
    <col min="49" max="16384" width="11.42578125" style="3"/>
  </cols>
  <sheetData>
    <row r="1" spans="1:19" ht="14.25" customHeight="1">
      <c r="A1" s="627" t="s">
        <v>580</v>
      </c>
      <c r="B1" s="623"/>
      <c r="C1" s="623"/>
      <c r="D1" s="623"/>
      <c r="E1" s="623"/>
      <c r="F1" s="623"/>
      <c r="G1" s="11"/>
      <c r="H1" s="633" t="s">
        <v>1129</v>
      </c>
      <c r="I1" s="112" t="s">
        <v>173</v>
      </c>
      <c r="J1" s="31"/>
      <c r="K1" s="31"/>
      <c r="L1" s="31"/>
      <c r="M1" s="31"/>
      <c r="N1" s="31"/>
      <c r="O1" s="31"/>
      <c r="P1" s="31"/>
      <c r="Q1" s="633" t="s">
        <v>1171</v>
      </c>
      <c r="R1" s="31"/>
      <c r="S1" s="31"/>
    </row>
    <row r="2" spans="1:19" ht="14.25" customHeight="1">
      <c r="A2" s="112" t="s">
        <v>7</v>
      </c>
      <c r="B2" s="623"/>
      <c r="C2" s="623"/>
      <c r="D2" s="623"/>
      <c r="E2" s="623"/>
      <c r="F2" s="623"/>
      <c r="G2" s="11"/>
      <c r="H2" s="633" t="s">
        <v>1144</v>
      </c>
      <c r="I2" s="226" t="s">
        <v>1131</v>
      </c>
      <c r="J2" s="31"/>
      <c r="K2" s="31"/>
      <c r="L2" s="31"/>
      <c r="M2" s="31"/>
      <c r="N2" s="31"/>
      <c r="O2" s="31"/>
      <c r="P2" s="31"/>
      <c r="Q2" s="633" t="s">
        <v>1172</v>
      </c>
      <c r="R2" s="31"/>
      <c r="S2" s="31"/>
    </row>
    <row r="3" spans="1:19" ht="14.25" customHeight="1">
      <c r="A3" s="226" t="s">
        <v>8</v>
      </c>
      <c r="B3" s="31"/>
      <c r="C3" s="31"/>
      <c r="D3" s="31"/>
      <c r="E3" s="31"/>
      <c r="F3" s="623"/>
      <c r="G3" s="13"/>
      <c r="H3" s="633" t="s">
        <v>1130</v>
      </c>
      <c r="I3" s="224" t="s">
        <v>1132</v>
      </c>
      <c r="J3" s="31"/>
      <c r="K3" s="31"/>
      <c r="L3" s="31"/>
      <c r="M3" s="31"/>
      <c r="N3" s="31"/>
      <c r="O3" s="31"/>
      <c r="P3" s="31"/>
      <c r="Q3" s="633" t="s">
        <v>1173</v>
      </c>
      <c r="R3" s="31"/>
      <c r="S3" s="31"/>
    </row>
    <row r="4" spans="1:19" ht="11.25" customHeight="1">
      <c r="A4" s="609"/>
      <c r="B4" s="14"/>
      <c r="C4" s="14"/>
      <c r="D4" s="14"/>
      <c r="E4" s="15"/>
      <c r="F4" s="623"/>
      <c r="G4" s="15"/>
      <c r="H4" s="31"/>
      <c r="I4" s="31"/>
      <c r="J4" s="31"/>
      <c r="K4" s="31"/>
      <c r="L4" s="31"/>
      <c r="M4" s="31"/>
      <c r="N4" s="31"/>
      <c r="O4" s="31"/>
      <c r="P4" s="31"/>
      <c r="R4" s="31"/>
      <c r="S4" s="31"/>
    </row>
    <row r="5" spans="1:19" ht="14.25" customHeight="1">
      <c r="A5" s="627" t="s">
        <v>1117</v>
      </c>
      <c r="B5" s="624"/>
      <c r="C5" s="624"/>
      <c r="D5" s="624"/>
      <c r="E5" s="14"/>
      <c r="F5" s="623"/>
      <c r="G5" s="14"/>
      <c r="H5" s="633" t="s">
        <v>1141</v>
      </c>
      <c r="I5" s="112" t="s">
        <v>1133</v>
      </c>
      <c r="J5" s="31"/>
      <c r="K5" s="31"/>
      <c r="L5" s="31"/>
      <c r="M5" s="31"/>
      <c r="N5" s="31"/>
      <c r="O5" s="31"/>
      <c r="P5" s="31"/>
      <c r="Q5" s="633" t="s">
        <v>1174</v>
      </c>
      <c r="R5" s="31"/>
      <c r="S5" s="31"/>
    </row>
    <row r="6" spans="1:19" ht="14.25" customHeight="1">
      <c r="A6" s="112" t="s">
        <v>1118</v>
      </c>
      <c r="B6" s="31"/>
      <c r="C6" s="31"/>
      <c r="D6" s="31"/>
      <c r="E6" s="624"/>
      <c r="F6" s="623"/>
      <c r="G6" s="14"/>
      <c r="H6" s="633" t="s">
        <v>1142</v>
      </c>
      <c r="I6" s="226" t="s">
        <v>1134</v>
      </c>
      <c r="J6" s="31"/>
      <c r="K6" s="31"/>
      <c r="L6" s="31"/>
      <c r="M6" s="31"/>
      <c r="N6" s="31"/>
      <c r="O6" s="31"/>
      <c r="P6" s="31"/>
      <c r="Q6" s="633" t="s">
        <v>1175</v>
      </c>
      <c r="R6" s="31"/>
      <c r="S6" s="31"/>
    </row>
    <row r="7" spans="1:19" ht="14.25" customHeight="1">
      <c r="A7" s="226" t="s">
        <v>8</v>
      </c>
      <c r="B7" s="17"/>
      <c r="C7" s="17"/>
      <c r="D7" s="17"/>
      <c r="E7" s="625"/>
      <c r="F7" s="623"/>
      <c r="G7" s="14"/>
      <c r="H7" s="633" t="s">
        <v>1143</v>
      </c>
      <c r="I7" s="224" t="s">
        <v>1135</v>
      </c>
      <c r="J7" s="31"/>
      <c r="K7" s="31"/>
      <c r="L7" s="31"/>
      <c r="M7" s="31"/>
      <c r="N7" s="31"/>
      <c r="O7" s="31"/>
      <c r="P7" s="31"/>
      <c r="Q7" s="633" t="s">
        <v>1176</v>
      </c>
      <c r="R7" s="31"/>
      <c r="S7" s="31"/>
    </row>
    <row r="8" spans="1:19" ht="14.25" customHeight="1">
      <c r="A8" s="112" t="s">
        <v>1119</v>
      </c>
      <c r="B8" s="31"/>
      <c r="C8" s="31"/>
      <c r="D8" s="17"/>
      <c r="E8" s="625"/>
      <c r="F8" s="623"/>
      <c r="G8" s="14"/>
      <c r="H8" s="633" t="s">
        <v>1145</v>
      </c>
      <c r="I8" s="224" t="s">
        <v>1136</v>
      </c>
      <c r="J8" s="31"/>
      <c r="K8" s="31"/>
      <c r="L8" s="31"/>
      <c r="M8" s="31"/>
      <c r="N8" s="31"/>
      <c r="O8" s="31"/>
      <c r="P8" s="31"/>
      <c r="Q8" s="633" t="s">
        <v>1177</v>
      </c>
      <c r="R8" s="31"/>
      <c r="S8" s="31"/>
    </row>
    <row r="9" spans="1:19" ht="13.5" customHeight="1">
      <c r="A9" s="226" t="s">
        <v>93</v>
      </c>
      <c r="B9" s="31"/>
      <c r="C9" s="31"/>
      <c r="D9" s="14"/>
      <c r="E9" s="14"/>
      <c r="F9" s="623"/>
      <c r="G9" s="14"/>
      <c r="H9" s="633" t="s">
        <v>1146</v>
      </c>
      <c r="I9" s="224" t="s">
        <v>1137</v>
      </c>
      <c r="J9" s="31"/>
      <c r="K9" s="31"/>
      <c r="L9" s="31"/>
      <c r="M9" s="31"/>
      <c r="N9" s="31"/>
      <c r="O9" s="31"/>
      <c r="P9" s="31"/>
      <c r="Q9" s="633" t="s">
        <v>1178</v>
      </c>
      <c r="R9" s="31"/>
      <c r="S9" s="31"/>
    </row>
    <row r="10" spans="1:19" ht="11.25" customHeight="1">
      <c r="B10" s="113"/>
      <c r="C10" s="17"/>
      <c r="D10" s="31"/>
      <c r="E10" s="626"/>
      <c r="F10" s="623"/>
      <c r="G10" s="626"/>
      <c r="H10" s="31"/>
      <c r="I10" s="31"/>
      <c r="J10" s="31"/>
      <c r="K10" s="31"/>
      <c r="L10" s="31"/>
      <c r="M10" s="31"/>
      <c r="N10" s="31"/>
      <c r="O10" s="31"/>
      <c r="P10" s="31"/>
      <c r="Q10" s="633"/>
      <c r="R10" s="31"/>
      <c r="S10" s="31"/>
    </row>
    <row r="11" spans="1:19" ht="13.5" customHeight="1">
      <c r="A11" s="627" t="s">
        <v>96</v>
      </c>
      <c r="B11" s="115"/>
      <c r="C11" s="14"/>
      <c r="D11" s="31"/>
      <c r="E11" s="20"/>
      <c r="F11" s="623"/>
      <c r="G11" s="22"/>
      <c r="H11" s="633" t="s">
        <v>1147</v>
      </c>
      <c r="I11" s="112" t="s">
        <v>1138</v>
      </c>
      <c r="J11" s="31"/>
      <c r="K11" s="31"/>
      <c r="L11" s="31"/>
      <c r="M11" s="31"/>
      <c r="N11" s="31"/>
      <c r="O11" s="31"/>
      <c r="P11" s="31"/>
      <c r="Q11" s="633" t="s">
        <v>1179</v>
      </c>
      <c r="R11" s="31"/>
      <c r="S11" s="31"/>
    </row>
    <row r="12" spans="1:19" ht="13.5" customHeight="1">
      <c r="A12" s="112" t="s">
        <v>97</v>
      </c>
      <c r="B12" s="20"/>
      <c r="C12" s="20"/>
      <c r="D12" s="31"/>
      <c r="E12" s="31"/>
      <c r="F12" s="623"/>
      <c r="G12" s="22"/>
      <c r="H12" s="633" t="s">
        <v>1148</v>
      </c>
      <c r="I12" s="226" t="s">
        <v>1139</v>
      </c>
      <c r="J12" s="31"/>
      <c r="K12" s="31"/>
      <c r="L12" s="31"/>
      <c r="M12" s="31"/>
      <c r="N12" s="31"/>
      <c r="O12" s="31"/>
      <c r="P12" s="31"/>
      <c r="Q12" s="633" t="s">
        <v>1180</v>
      </c>
      <c r="R12" s="31"/>
      <c r="S12" s="31"/>
    </row>
    <row r="13" spans="1:19" ht="13.5" customHeight="1">
      <c r="A13" s="226" t="s">
        <v>1120</v>
      </c>
      <c r="B13" s="31"/>
      <c r="C13" s="31"/>
      <c r="D13" s="31"/>
      <c r="E13" s="20"/>
      <c r="F13" s="623"/>
      <c r="G13" s="22"/>
      <c r="H13" s="633" t="s">
        <v>1149</v>
      </c>
      <c r="I13" s="224" t="s">
        <v>1140</v>
      </c>
      <c r="J13" s="31"/>
      <c r="K13" s="31"/>
      <c r="L13" s="31"/>
      <c r="M13" s="31"/>
      <c r="N13" s="31"/>
      <c r="O13" s="31"/>
      <c r="P13" s="31"/>
      <c r="Q13" s="633" t="s">
        <v>1181</v>
      </c>
      <c r="R13" s="31"/>
      <c r="S13" s="31"/>
    </row>
    <row r="14" spans="1:19" ht="11.25" customHeight="1">
      <c r="A14" s="224" t="s">
        <v>109</v>
      </c>
      <c r="B14" s="31"/>
      <c r="C14" s="31"/>
      <c r="D14" s="20"/>
      <c r="E14" s="23"/>
      <c r="F14" s="623"/>
      <c r="G14" s="23"/>
      <c r="H14" s="633" t="s">
        <v>1150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11.25" customHeight="1">
      <c r="A15" s="224" t="s">
        <v>110</v>
      </c>
      <c r="B15" s="31"/>
      <c r="C15" s="31"/>
      <c r="D15" s="20"/>
      <c r="E15" s="24"/>
      <c r="F15" s="623"/>
      <c r="G15" s="13"/>
      <c r="H15" s="633" t="s">
        <v>1151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 ht="11.25" customHeight="1">
      <c r="A16" s="224" t="s">
        <v>1121</v>
      </c>
      <c r="B16" s="20"/>
      <c r="C16" s="20"/>
      <c r="D16" s="20"/>
      <c r="E16" s="17"/>
      <c r="F16" s="623"/>
      <c r="G16" s="13"/>
      <c r="H16" s="633" t="s">
        <v>1152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 ht="11.25" customHeight="1">
      <c r="A17" s="133" t="s">
        <v>167</v>
      </c>
      <c r="B17" s="20"/>
      <c r="C17" s="20"/>
      <c r="D17" s="13"/>
      <c r="E17" s="13"/>
      <c r="F17" s="623"/>
      <c r="G17" s="13"/>
      <c r="H17" s="633" t="s">
        <v>1153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ht="11.25" customHeight="1">
      <c r="A18" s="133" t="s">
        <v>168</v>
      </c>
      <c r="B18" s="13"/>
      <c r="C18" s="13"/>
      <c r="D18" s="13"/>
      <c r="E18" s="13"/>
      <c r="F18" s="623"/>
      <c r="G18" s="13"/>
      <c r="H18" s="633" t="s">
        <v>1154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ht="11.25" customHeight="1">
      <c r="A19" s="133" t="s">
        <v>1122</v>
      </c>
      <c r="B19" s="13"/>
      <c r="C19" s="13"/>
      <c r="D19" s="31"/>
      <c r="E19" s="13"/>
      <c r="F19" s="623"/>
      <c r="G19" s="13"/>
      <c r="H19" s="633" t="s">
        <v>1155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ht="11.25" customHeight="1">
      <c r="A20" s="133" t="s">
        <v>169</v>
      </c>
      <c r="B20" s="31"/>
      <c r="C20" s="31"/>
      <c r="D20" s="31"/>
      <c r="E20" s="13"/>
      <c r="F20" s="623"/>
      <c r="G20" s="13"/>
      <c r="H20" s="633" t="s">
        <v>1156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 ht="11.25" customHeight="1">
      <c r="A21" s="138"/>
      <c r="B21" s="31"/>
      <c r="C21" s="31"/>
      <c r="D21" s="13"/>
      <c r="E21" s="13"/>
      <c r="F21" s="623"/>
      <c r="G21" s="13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 ht="14.25" customHeight="1">
      <c r="A22" s="226" t="s">
        <v>118</v>
      </c>
      <c r="B22" s="13"/>
      <c r="C22" s="13"/>
      <c r="D22" s="13"/>
      <c r="E22" s="31"/>
      <c r="F22" s="623"/>
      <c r="G22" s="31"/>
      <c r="H22" s="633" t="s">
        <v>1157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</row>
    <row r="23" spans="1:19" ht="11.25" customHeight="1">
      <c r="A23" s="224" t="s">
        <v>119</v>
      </c>
      <c r="B23" s="13"/>
      <c r="C23" s="13"/>
      <c r="D23" s="13"/>
      <c r="E23" s="31"/>
      <c r="F23" s="623"/>
      <c r="G23" s="31"/>
      <c r="H23" s="633" t="s">
        <v>1158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</row>
    <row r="24" spans="1:19" ht="11.25" customHeight="1">
      <c r="A24" s="133" t="s">
        <v>121</v>
      </c>
      <c r="B24" s="13"/>
      <c r="C24" s="13"/>
      <c r="D24" s="31"/>
      <c r="E24" s="31"/>
      <c r="F24" s="623"/>
      <c r="G24" s="31"/>
      <c r="H24" s="633" t="s">
        <v>1159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</row>
    <row r="25" spans="1:19" ht="11.25" customHeight="1">
      <c r="A25" s="259" t="s">
        <v>122</v>
      </c>
      <c r="B25" s="260"/>
      <c r="C25" s="31"/>
      <c r="D25" s="31"/>
      <c r="E25" s="31"/>
      <c r="F25" s="623"/>
      <c r="G25" s="31"/>
      <c r="H25" s="633" t="s">
        <v>1160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</row>
    <row r="26" spans="1:19" ht="11.25" customHeight="1">
      <c r="A26" s="259" t="s">
        <v>1123</v>
      </c>
      <c r="B26" s="31"/>
      <c r="C26" s="31"/>
      <c r="D26" s="31"/>
      <c r="E26" s="31"/>
      <c r="F26" s="623"/>
      <c r="G26" s="31"/>
      <c r="H26" s="633" t="s">
        <v>1161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</row>
    <row r="27" spans="1:19" ht="11.25" customHeight="1">
      <c r="A27" s="162"/>
      <c r="B27" s="31"/>
      <c r="C27" s="31"/>
      <c r="D27" s="31"/>
      <c r="E27" s="31"/>
      <c r="F27" s="623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</row>
    <row r="28" spans="1:19" ht="14.25" customHeight="1">
      <c r="A28" s="226" t="s">
        <v>1124</v>
      </c>
      <c r="B28" s="31"/>
      <c r="C28" s="31"/>
      <c r="D28" s="31"/>
      <c r="E28" s="31"/>
      <c r="F28" s="623"/>
      <c r="G28" s="31"/>
      <c r="H28" s="633" t="s">
        <v>1162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</row>
    <row r="29" spans="1:19" ht="11.25" customHeight="1">
      <c r="A29" s="224" t="s">
        <v>142</v>
      </c>
      <c r="B29" s="31"/>
      <c r="C29" s="31"/>
      <c r="D29" s="31"/>
      <c r="E29" s="31"/>
      <c r="F29" s="623"/>
      <c r="G29" s="31"/>
      <c r="H29" s="633" t="s">
        <v>1163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</row>
    <row r="30" spans="1:19" ht="11.25" customHeight="1">
      <c r="A30" s="133" t="s">
        <v>1125</v>
      </c>
      <c r="B30" s="31"/>
      <c r="C30" s="31"/>
      <c r="D30" s="31"/>
      <c r="E30" s="31"/>
      <c r="F30" s="623"/>
      <c r="G30" s="31"/>
      <c r="H30" s="633" t="s">
        <v>1164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</row>
    <row r="31" spans="1:19" ht="11.25" customHeight="1">
      <c r="A31" s="259" t="s">
        <v>1190</v>
      </c>
      <c r="B31" s="31"/>
      <c r="C31" s="31"/>
      <c r="D31" s="31"/>
      <c r="E31" s="31"/>
      <c r="F31" s="623"/>
      <c r="G31" s="31"/>
      <c r="H31" s="633" t="s">
        <v>1165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</row>
    <row r="32" spans="1:19" ht="11.25" customHeight="1">
      <c r="A32" s="259" t="s">
        <v>1191</v>
      </c>
      <c r="B32" s="31"/>
      <c r="C32" s="31"/>
      <c r="D32" s="31"/>
      <c r="E32" s="31"/>
      <c r="F32" s="623"/>
      <c r="G32" s="31"/>
      <c r="H32" s="633" t="s">
        <v>1166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1:29" ht="11.25" customHeight="1">
      <c r="A33" s="259" t="s">
        <v>1192</v>
      </c>
      <c r="B33" s="31"/>
      <c r="C33" s="31"/>
      <c r="D33" s="31"/>
      <c r="E33" s="31"/>
      <c r="F33" s="623"/>
      <c r="G33" s="31"/>
      <c r="H33" s="633" t="s">
        <v>1167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29" ht="11.25" customHeight="1">
      <c r="A34" s="259"/>
      <c r="B34" s="31"/>
      <c r="C34" s="31"/>
      <c r="D34" s="31"/>
      <c r="E34" s="31"/>
      <c r="F34" s="623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</row>
    <row r="35" spans="1:29" ht="11.25" customHeight="1">
      <c r="A35" s="226" t="s">
        <v>1126</v>
      </c>
      <c r="B35" s="31"/>
      <c r="C35" s="31"/>
      <c r="D35" s="31"/>
      <c r="E35" s="31"/>
      <c r="F35" s="623"/>
      <c r="G35" s="31"/>
      <c r="H35" s="633" t="s">
        <v>1168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</row>
    <row r="36" spans="1:29" ht="11.25" customHeight="1">
      <c r="A36" s="224" t="s">
        <v>1128</v>
      </c>
      <c r="B36" s="31"/>
      <c r="C36" s="31"/>
      <c r="D36" s="31"/>
      <c r="E36" s="31"/>
      <c r="F36" s="623"/>
      <c r="G36" s="31"/>
      <c r="H36" s="633" t="s">
        <v>1169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29" ht="11.25" customHeight="1">
      <c r="A37" s="133" t="s">
        <v>1127</v>
      </c>
      <c r="B37" s="31"/>
      <c r="C37" s="31"/>
      <c r="D37" s="31"/>
      <c r="E37" s="31"/>
      <c r="F37" s="623"/>
      <c r="G37" s="31"/>
      <c r="H37" s="633" t="s">
        <v>1170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spans="1:29" ht="11.25" customHeight="1">
      <c r="A38" s="259"/>
      <c r="B38" s="31"/>
      <c r="C38" s="31"/>
      <c r="D38" s="31"/>
      <c r="E38" s="31"/>
      <c r="F38" s="623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</row>
    <row r="39" spans="1:29" ht="11.25" customHeight="1">
      <c r="A39" s="259"/>
      <c r="B39" s="31"/>
      <c r="C39" s="31"/>
      <c r="D39" s="31"/>
      <c r="E39" s="31"/>
      <c r="F39" s="623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1:29" ht="11.25" customHeight="1">
      <c r="A40" s="259"/>
      <c r="B40" s="31"/>
      <c r="C40" s="31"/>
      <c r="D40" s="31"/>
      <c r="E40" s="31"/>
      <c r="F40" s="623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29" ht="11.25" customHeight="1">
      <c r="A41" s="259"/>
      <c r="B41" s="31"/>
      <c r="C41" s="31"/>
      <c r="D41" s="31"/>
      <c r="E41" s="31"/>
      <c r="F41" s="623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</row>
    <row r="42" spans="1:29" ht="11.25" customHeight="1">
      <c r="A42" s="11"/>
      <c r="B42" s="31"/>
      <c r="C42" s="31"/>
      <c r="D42" s="31"/>
      <c r="E42" s="31"/>
      <c r="F42" s="623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</row>
    <row r="43" spans="1:29" ht="11.25" customHeight="1">
      <c r="A43" s="11"/>
      <c r="B43" s="31"/>
      <c r="C43" s="31"/>
      <c r="D43" s="31"/>
      <c r="E43" s="31"/>
      <c r="F43" s="623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1:29" ht="14.25" customHeight="1">
      <c r="A44" s="628" t="s">
        <v>580</v>
      </c>
      <c r="B44" s="10"/>
      <c r="C44" s="10"/>
      <c r="D44" s="10"/>
      <c r="E44" s="10"/>
      <c r="F44" s="7"/>
      <c r="G44" s="7"/>
      <c r="H44" s="7"/>
      <c r="I44" s="7"/>
      <c r="J44" s="7"/>
      <c r="K44" s="7"/>
      <c r="L44" s="7"/>
      <c r="M44" s="7"/>
      <c r="N44" s="7"/>
      <c r="O44" s="7"/>
      <c r="V44" s="9"/>
      <c r="W44" s="10"/>
      <c r="X44" s="10"/>
      <c r="Y44" s="10"/>
      <c r="Z44" s="10"/>
      <c r="AA44" s="7"/>
      <c r="AB44" s="7"/>
      <c r="AC44" s="7"/>
    </row>
    <row r="45" spans="1:29" ht="14.25" customHeight="1">
      <c r="A45" s="629" t="s">
        <v>7</v>
      </c>
      <c r="B45" s="10"/>
      <c r="C45" s="10"/>
      <c r="D45" s="10"/>
      <c r="E45" s="10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9" ht="13.5" customHeight="1">
      <c r="A46" s="630" t="s">
        <v>8</v>
      </c>
      <c r="B46" s="10"/>
      <c r="C46" s="10"/>
      <c r="D46" s="10"/>
      <c r="E46" s="10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9" ht="11.25" customHeight="1">
      <c r="A47" s="85"/>
      <c r="B47" s="10"/>
      <c r="C47" s="10"/>
      <c r="D47" s="10"/>
      <c r="E47" s="10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9" ht="14.25" customHeight="1">
      <c r="A48" s="671" t="s">
        <v>183</v>
      </c>
      <c r="B48" s="32"/>
      <c r="C48" s="32"/>
      <c r="D48" s="32"/>
      <c r="E48" s="32"/>
      <c r="F48" s="32"/>
      <c r="G48" s="32"/>
      <c r="H48" s="32"/>
      <c r="I48" s="32"/>
      <c r="J48" s="32"/>
      <c r="T48" s="41" t="s">
        <v>9</v>
      </c>
      <c r="AB48" s="41" t="s">
        <v>12</v>
      </c>
    </row>
    <row r="49" spans="1:23" ht="11.25" customHeight="1">
      <c r="A49" s="47" t="s">
        <v>564</v>
      </c>
      <c r="B49" s="513">
        <v>2005</v>
      </c>
      <c r="C49" s="513">
        <v>2006</v>
      </c>
      <c r="D49" s="513">
        <v>2007</v>
      </c>
      <c r="E49" s="513">
        <v>2008</v>
      </c>
      <c r="F49" s="513">
        <v>2009</v>
      </c>
      <c r="G49" s="513">
        <v>2010</v>
      </c>
      <c r="H49" s="513">
        <v>2011</v>
      </c>
      <c r="I49" s="513">
        <v>2012</v>
      </c>
      <c r="J49" s="513">
        <v>2013</v>
      </c>
      <c r="T49" s="530"/>
      <c r="U49" s="531" t="s">
        <v>184</v>
      </c>
      <c r="V49" s="530" t="s">
        <v>418</v>
      </c>
      <c r="W49" s="368"/>
    </row>
    <row r="50" spans="1:23" ht="11.25" customHeight="1">
      <c r="A50" s="532" t="s">
        <v>473</v>
      </c>
      <c r="B50" s="57">
        <v>5867</v>
      </c>
      <c r="C50" s="57">
        <v>5838</v>
      </c>
      <c r="D50" s="57">
        <v>5804</v>
      </c>
      <c r="E50" s="57">
        <v>5788</v>
      </c>
      <c r="F50" s="57">
        <v>5800</v>
      </c>
      <c r="G50" s="57">
        <v>5796</v>
      </c>
      <c r="H50" s="57">
        <v>5790</v>
      </c>
      <c r="I50" s="57">
        <v>5769</v>
      </c>
      <c r="J50" s="57">
        <v>5742</v>
      </c>
      <c r="T50" s="465" t="s">
        <v>433</v>
      </c>
      <c r="U50" s="391">
        <v>17583</v>
      </c>
      <c r="V50" s="392">
        <f t="shared" ref="V50:V70" si="0">U50/$U$70*100</f>
        <v>14.552692782003426</v>
      </c>
    </row>
    <row r="51" spans="1:23" ht="11.25" customHeight="1">
      <c r="A51" s="532" t="s">
        <v>437</v>
      </c>
      <c r="B51" s="59">
        <v>1359</v>
      </c>
      <c r="C51" s="59">
        <v>1316</v>
      </c>
      <c r="D51" s="59">
        <v>1318</v>
      </c>
      <c r="E51" s="59">
        <v>1306</v>
      </c>
      <c r="F51" s="59">
        <v>1317</v>
      </c>
      <c r="G51" s="59">
        <v>1298</v>
      </c>
      <c r="H51" s="59">
        <v>1285</v>
      </c>
      <c r="I51" s="59">
        <v>1281</v>
      </c>
      <c r="J51" s="59">
        <v>1250</v>
      </c>
      <c r="T51" s="532" t="s">
        <v>431</v>
      </c>
      <c r="U51" s="45">
        <v>16732</v>
      </c>
      <c r="V51" s="50">
        <f t="shared" si="0"/>
        <v>13.848356687054617</v>
      </c>
    </row>
    <row r="52" spans="1:23" ht="11.25" customHeight="1">
      <c r="A52" s="532" t="s">
        <v>481</v>
      </c>
      <c r="B52" s="57">
        <v>1935</v>
      </c>
      <c r="C52" s="57">
        <v>1919</v>
      </c>
      <c r="D52" s="57">
        <v>1908</v>
      </c>
      <c r="E52" s="57">
        <v>1883</v>
      </c>
      <c r="F52" s="57">
        <v>1859</v>
      </c>
      <c r="G52" s="57">
        <v>1833</v>
      </c>
      <c r="H52" s="57">
        <v>1818</v>
      </c>
      <c r="I52" s="57">
        <v>1787</v>
      </c>
      <c r="J52" s="57">
        <v>1779</v>
      </c>
      <c r="T52" s="532" t="s">
        <v>430</v>
      </c>
      <c r="U52" s="45">
        <v>13603</v>
      </c>
      <c r="V52" s="50">
        <f t="shared" si="0"/>
        <v>11.258617978365045</v>
      </c>
    </row>
    <row r="53" spans="1:23" ht="11.25" customHeight="1">
      <c r="A53" s="532" t="s">
        <v>471</v>
      </c>
      <c r="B53" s="59">
        <v>7784</v>
      </c>
      <c r="C53" s="59">
        <v>7715</v>
      </c>
      <c r="D53" s="59">
        <v>7644</v>
      </c>
      <c r="E53" s="59">
        <v>7570</v>
      </c>
      <c r="F53" s="59">
        <v>7537</v>
      </c>
      <c r="G53" s="59">
        <v>7459</v>
      </c>
      <c r="H53" s="59">
        <v>7426</v>
      </c>
      <c r="I53" s="59">
        <v>7344</v>
      </c>
      <c r="J53" s="59">
        <v>7256</v>
      </c>
      <c r="T53" s="532" t="s">
        <v>487</v>
      </c>
      <c r="U53" s="45">
        <v>11898</v>
      </c>
      <c r="V53" s="50">
        <f t="shared" si="0"/>
        <v>9.8474628175099106</v>
      </c>
    </row>
    <row r="54" spans="1:23" ht="11.25" customHeight="1">
      <c r="A54" s="532" t="s">
        <v>438</v>
      </c>
      <c r="B54" s="60">
        <v>6272</v>
      </c>
      <c r="C54" s="60">
        <v>6449</v>
      </c>
      <c r="D54" s="60">
        <v>6634</v>
      </c>
      <c r="E54" s="60">
        <v>6864</v>
      </c>
      <c r="F54" s="60">
        <v>7113</v>
      </c>
      <c r="G54" s="60">
        <v>7349</v>
      </c>
      <c r="H54" s="60">
        <v>7702</v>
      </c>
      <c r="I54" s="60">
        <v>8014</v>
      </c>
      <c r="J54" s="60">
        <v>8246</v>
      </c>
      <c r="T54" s="532" t="s">
        <v>432</v>
      </c>
      <c r="U54" s="45">
        <v>11438</v>
      </c>
      <c r="V54" s="50">
        <f t="shared" si="0"/>
        <v>9.4667406040240678</v>
      </c>
    </row>
    <row r="55" spans="1:23" ht="11.25" customHeight="1">
      <c r="A55" s="532" t="s">
        <v>472</v>
      </c>
      <c r="B55" s="59">
        <v>3448</v>
      </c>
      <c r="C55" s="59">
        <v>3408</v>
      </c>
      <c r="D55" s="59">
        <v>3356</v>
      </c>
      <c r="E55" s="59">
        <v>3329</v>
      </c>
      <c r="F55" s="59">
        <v>3301</v>
      </c>
      <c r="G55" s="59">
        <v>3263</v>
      </c>
      <c r="H55" s="59">
        <v>3227</v>
      </c>
      <c r="I55" s="59">
        <v>3226</v>
      </c>
      <c r="J55" s="59">
        <v>3147</v>
      </c>
      <c r="T55" s="631" t="s">
        <v>438</v>
      </c>
      <c r="U55" s="45">
        <v>8246</v>
      </c>
      <c r="V55" s="50">
        <f t="shared" si="0"/>
        <v>6.8248595052266534</v>
      </c>
    </row>
    <row r="56" spans="1:23" ht="11.25" customHeight="1">
      <c r="A56" s="532" t="s">
        <v>432</v>
      </c>
      <c r="B56" s="57">
        <v>9805</v>
      </c>
      <c r="C56" s="57">
        <v>10018</v>
      </c>
      <c r="D56" s="57">
        <v>10232</v>
      </c>
      <c r="E56" s="57">
        <v>10444</v>
      </c>
      <c r="F56" s="57">
        <v>10665</v>
      </c>
      <c r="G56" s="57">
        <v>10856</v>
      </c>
      <c r="H56" s="57">
        <v>11059</v>
      </c>
      <c r="I56" s="57">
        <v>11274</v>
      </c>
      <c r="J56" s="57">
        <v>11438</v>
      </c>
      <c r="T56" s="532" t="s">
        <v>471</v>
      </c>
      <c r="U56" s="45">
        <v>7256</v>
      </c>
      <c r="V56" s="50">
        <f t="shared" si="0"/>
        <v>6.0054790892462533</v>
      </c>
    </row>
    <row r="57" spans="1:23" ht="11.25" customHeight="1">
      <c r="A57" s="532" t="s">
        <v>433</v>
      </c>
      <c r="B57" s="59">
        <v>17533</v>
      </c>
      <c r="C57" s="59">
        <v>17784</v>
      </c>
      <c r="D57" s="59">
        <v>17953</v>
      </c>
      <c r="E57" s="59">
        <v>17962</v>
      </c>
      <c r="F57" s="59">
        <v>17934</v>
      </c>
      <c r="G57" s="59">
        <v>17845</v>
      </c>
      <c r="H57" s="59">
        <v>17739</v>
      </c>
      <c r="I57" s="59">
        <v>17601</v>
      </c>
      <c r="J57" s="59">
        <v>17583</v>
      </c>
      <c r="T57" s="532" t="s">
        <v>482</v>
      </c>
      <c r="U57" s="45">
        <v>6263</v>
      </c>
      <c r="V57" s="50">
        <f t="shared" si="0"/>
        <v>5.1836157023083356</v>
      </c>
    </row>
    <row r="58" spans="1:23" ht="11.25" customHeight="1">
      <c r="A58" s="532" t="s">
        <v>441</v>
      </c>
      <c r="B58" s="57">
        <v>4747</v>
      </c>
      <c r="C58" s="57">
        <v>4838</v>
      </c>
      <c r="D58" s="57">
        <v>4888</v>
      </c>
      <c r="E58" s="57">
        <v>4979</v>
      </c>
      <c r="F58" s="57">
        <v>5018</v>
      </c>
      <c r="G58" s="57">
        <v>5103</v>
      </c>
      <c r="H58" s="57">
        <v>5177</v>
      </c>
      <c r="I58" s="57">
        <v>5233</v>
      </c>
      <c r="J58" s="57">
        <v>5292</v>
      </c>
      <c r="T58" s="532" t="s">
        <v>473</v>
      </c>
      <c r="U58" s="45">
        <v>5742</v>
      </c>
      <c r="V58" s="50">
        <f t="shared" si="0"/>
        <v>4.7524064126863257</v>
      </c>
    </row>
    <row r="59" spans="1:23" ht="11.25" customHeight="1">
      <c r="A59" s="532" t="s">
        <v>487</v>
      </c>
      <c r="B59" s="59">
        <v>12027</v>
      </c>
      <c r="C59" s="59">
        <v>11990</v>
      </c>
      <c r="D59" s="59">
        <v>11976</v>
      </c>
      <c r="E59" s="59">
        <v>11978</v>
      </c>
      <c r="F59" s="59">
        <v>11971</v>
      </c>
      <c r="G59" s="59">
        <v>11972</v>
      </c>
      <c r="H59" s="59">
        <v>11960</v>
      </c>
      <c r="I59" s="59">
        <v>11931</v>
      </c>
      <c r="J59" s="59">
        <v>11898</v>
      </c>
      <c r="T59" s="532" t="s">
        <v>441</v>
      </c>
      <c r="U59" s="45">
        <v>5292</v>
      </c>
      <c r="V59" s="50">
        <f t="shared" si="0"/>
        <v>4.3799607690588713</v>
      </c>
    </row>
    <row r="60" spans="1:23" ht="11.25" customHeight="1">
      <c r="A60" s="532" t="s">
        <v>431</v>
      </c>
      <c r="B60" s="57">
        <v>15150</v>
      </c>
      <c r="C60" s="57">
        <v>15558</v>
      </c>
      <c r="D60" s="57">
        <v>15909</v>
      </c>
      <c r="E60" s="57">
        <v>16107</v>
      </c>
      <c r="F60" s="57">
        <v>16252</v>
      </c>
      <c r="G60" s="57">
        <v>16376</v>
      </c>
      <c r="H60" s="57">
        <v>16491</v>
      </c>
      <c r="I60" s="57">
        <v>16559</v>
      </c>
      <c r="J60" s="57">
        <v>16732</v>
      </c>
      <c r="T60" s="532" t="s">
        <v>435</v>
      </c>
      <c r="U60" s="45">
        <v>3368</v>
      </c>
      <c r="V60" s="50">
        <f t="shared" si="0"/>
        <v>2.7875487283050413</v>
      </c>
    </row>
    <row r="61" spans="1:23" ht="11.25" customHeight="1">
      <c r="A61" s="532" t="s">
        <v>434</v>
      </c>
      <c r="B61" s="59">
        <v>2647</v>
      </c>
      <c r="C61" s="59">
        <v>2635</v>
      </c>
      <c r="D61" s="59">
        <v>2604</v>
      </c>
      <c r="E61" s="59">
        <v>2605</v>
      </c>
      <c r="F61" s="59">
        <v>2559</v>
      </c>
      <c r="G61" s="59">
        <v>2564</v>
      </c>
      <c r="H61" s="59">
        <v>2539</v>
      </c>
      <c r="I61" s="59">
        <v>2523</v>
      </c>
      <c r="J61" s="59">
        <v>2491</v>
      </c>
      <c r="T61" s="532" t="s">
        <v>472</v>
      </c>
      <c r="U61" s="45">
        <v>3147</v>
      </c>
      <c r="V61" s="50">
        <f t="shared" si="0"/>
        <v>2.6046365344346687</v>
      </c>
    </row>
    <row r="62" spans="1:23" ht="11.25" customHeight="1">
      <c r="A62" s="532" t="s">
        <v>436</v>
      </c>
      <c r="B62" s="57">
        <v>1325</v>
      </c>
      <c r="C62" s="57">
        <v>1297</v>
      </c>
      <c r="D62" s="57">
        <v>1286</v>
      </c>
      <c r="E62" s="57">
        <v>1298</v>
      </c>
      <c r="F62" s="57">
        <v>1266</v>
      </c>
      <c r="G62" s="57">
        <v>1277</v>
      </c>
      <c r="H62" s="57">
        <v>1250</v>
      </c>
      <c r="I62" s="57">
        <v>1242</v>
      </c>
      <c r="J62" s="57">
        <v>1223</v>
      </c>
      <c r="T62" s="532" t="s">
        <v>434</v>
      </c>
      <c r="U62" s="45">
        <v>2491</v>
      </c>
      <c r="V62" s="50">
        <f t="shared" si="0"/>
        <v>2.0616935517244235</v>
      </c>
    </row>
    <row r="63" spans="1:23" ht="11.25" customHeight="1">
      <c r="A63" s="532" t="s">
        <v>439</v>
      </c>
      <c r="B63" s="59">
        <v>1515</v>
      </c>
      <c r="C63" s="59">
        <v>1469</v>
      </c>
      <c r="D63" s="59">
        <v>1476</v>
      </c>
      <c r="E63" s="59">
        <v>1452</v>
      </c>
      <c r="F63" s="59">
        <v>1423</v>
      </c>
      <c r="G63" s="59">
        <v>1442</v>
      </c>
      <c r="H63" s="59">
        <v>1404</v>
      </c>
      <c r="I63" s="59">
        <v>1405</v>
      </c>
      <c r="J63" s="59">
        <v>1411</v>
      </c>
      <c r="T63" s="532" t="s">
        <v>481</v>
      </c>
      <c r="U63" s="45">
        <v>1779</v>
      </c>
      <c r="V63" s="50">
        <f t="shared" si="0"/>
        <v>1.4724017778072056</v>
      </c>
    </row>
    <row r="64" spans="1:23" ht="11.25" customHeight="1">
      <c r="A64" s="532" t="s">
        <v>474</v>
      </c>
      <c r="B64" s="60">
        <v>1877</v>
      </c>
      <c r="C64" s="60">
        <v>1859</v>
      </c>
      <c r="D64" s="60">
        <v>1831</v>
      </c>
      <c r="E64" s="60">
        <v>1808</v>
      </c>
      <c r="F64" s="60">
        <v>1814</v>
      </c>
      <c r="G64" s="60">
        <v>1785</v>
      </c>
      <c r="H64" s="60">
        <v>1778</v>
      </c>
      <c r="I64" s="60">
        <v>1748</v>
      </c>
      <c r="J64" s="60">
        <v>1732</v>
      </c>
      <c r="T64" s="532" t="s">
        <v>474</v>
      </c>
      <c r="U64" s="45">
        <v>1732</v>
      </c>
      <c r="V64" s="50">
        <f t="shared" si="0"/>
        <v>1.4335018994727824</v>
      </c>
    </row>
    <row r="65" spans="1:35" ht="11.25" customHeight="1">
      <c r="A65" s="532" t="s">
        <v>435</v>
      </c>
      <c r="B65" s="59">
        <v>3685</v>
      </c>
      <c r="C65" s="59">
        <v>3626</v>
      </c>
      <c r="D65" s="59">
        <v>3573</v>
      </c>
      <c r="E65" s="59">
        <v>3537</v>
      </c>
      <c r="F65" s="59">
        <v>3509</v>
      </c>
      <c r="G65" s="59">
        <v>3488</v>
      </c>
      <c r="H65" s="59">
        <v>3451</v>
      </c>
      <c r="I65" s="59">
        <v>3408</v>
      </c>
      <c r="J65" s="59">
        <v>3368</v>
      </c>
      <c r="T65" s="532" t="s">
        <v>439</v>
      </c>
      <c r="U65" s="45">
        <v>1411</v>
      </c>
      <c r="V65" s="50">
        <f t="shared" si="0"/>
        <v>1.1678240070185313</v>
      </c>
    </row>
    <row r="66" spans="1:35" ht="11.25" customHeight="1">
      <c r="A66" s="532" t="s">
        <v>440</v>
      </c>
      <c r="B66" s="57">
        <v>253</v>
      </c>
      <c r="C66" s="57">
        <v>256</v>
      </c>
      <c r="D66" s="57">
        <v>253</v>
      </c>
      <c r="E66" s="57">
        <v>242</v>
      </c>
      <c r="F66" s="57">
        <v>244</v>
      </c>
      <c r="G66" s="57">
        <v>241</v>
      </c>
      <c r="H66" s="57">
        <v>198</v>
      </c>
      <c r="I66" s="57">
        <v>229</v>
      </c>
      <c r="J66" s="57">
        <v>247</v>
      </c>
      <c r="T66" s="532" t="s">
        <v>437</v>
      </c>
      <c r="U66" s="45">
        <v>1250</v>
      </c>
      <c r="V66" s="50">
        <f t="shared" si="0"/>
        <v>1.0345712322984864</v>
      </c>
    </row>
    <row r="67" spans="1:35" ht="11.25" customHeight="1">
      <c r="A67" s="532" t="s">
        <v>482</v>
      </c>
      <c r="B67" s="59">
        <v>6754</v>
      </c>
      <c r="C67" s="59">
        <v>6700</v>
      </c>
      <c r="D67" s="59">
        <v>6614</v>
      </c>
      <c r="E67" s="59">
        <v>6565</v>
      </c>
      <c r="F67" s="59">
        <v>6510</v>
      </c>
      <c r="G67" s="59">
        <v>6456</v>
      </c>
      <c r="H67" s="59">
        <v>6382</v>
      </c>
      <c r="I67" s="59">
        <v>6324</v>
      </c>
      <c r="J67" s="59">
        <v>6263</v>
      </c>
      <c r="T67" s="532" t="s">
        <v>436</v>
      </c>
      <c r="U67" s="45">
        <v>1223</v>
      </c>
      <c r="V67" s="50">
        <f t="shared" si="0"/>
        <v>1.0122244936808389</v>
      </c>
    </row>
    <row r="68" spans="1:35" ht="11.25" customHeight="1">
      <c r="A68" s="532" t="s">
        <v>430</v>
      </c>
      <c r="B68" s="57">
        <v>12352</v>
      </c>
      <c r="C68" s="57">
        <v>12509</v>
      </c>
      <c r="D68" s="57">
        <v>12662</v>
      </c>
      <c r="E68" s="57">
        <v>12836</v>
      </c>
      <c r="F68" s="57">
        <v>13001</v>
      </c>
      <c r="G68" s="57">
        <v>13163</v>
      </c>
      <c r="H68" s="57">
        <v>13306</v>
      </c>
      <c r="I68" s="57">
        <v>13460</v>
      </c>
      <c r="J68" s="57">
        <v>13603</v>
      </c>
      <c r="T68" s="532" t="s">
        <v>440</v>
      </c>
      <c r="U68" s="45">
        <v>247</v>
      </c>
      <c r="V68" s="50">
        <f t="shared" si="0"/>
        <v>0.2044312755021809</v>
      </c>
    </row>
    <row r="69" spans="1:35" ht="11.25" customHeight="1">
      <c r="A69" s="532" t="s">
        <v>475</v>
      </c>
      <c r="B69" s="59">
        <v>118</v>
      </c>
      <c r="C69" s="59">
        <v>125</v>
      </c>
      <c r="D69" s="59">
        <v>124</v>
      </c>
      <c r="E69" s="59">
        <v>124</v>
      </c>
      <c r="F69" s="59">
        <v>115</v>
      </c>
      <c r="G69" s="59">
        <v>115</v>
      </c>
      <c r="H69" s="59">
        <v>124</v>
      </c>
      <c r="I69" s="59">
        <v>124</v>
      </c>
      <c r="J69" s="59">
        <v>122</v>
      </c>
      <c r="T69" s="532" t="s">
        <v>475</v>
      </c>
      <c r="U69" s="45">
        <v>122</v>
      </c>
      <c r="V69" s="50">
        <f t="shared" si="0"/>
        <v>0.10097415227233225</v>
      </c>
    </row>
    <row r="70" spans="1:35" ht="11.25" customHeight="1">
      <c r="A70" s="47" t="s">
        <v>11</v>
      </c>
      <c r="B70" s="57">
        <f t="shared" ref="B70:J70" si="1">SUM(B50:B69)</f>
        <v>116453</v>
      </c>
      <c r="C70" s="57">
        <f t="shared" si="1"/>
        <v>117309</v>
      </c>
      <c r="D70" s="57">
        <f t="shared" si="1"/>
        <v>118045</v>
      </c>
      <c r="E70" s="57">
        <f t="shared" si="1"/>
        <v>118677</v>
      </c>
      <c r="F70" s="57">
        <f t="shared" si="1"/>
        <v>119208</v>
      </c>
      <c r="G70" s="57">
        <f t="shared" si="1"/>
        <v>119681</v>
      </c>
      <c r="H70" s="57">
        <f t="shared" si="1"/>
        <v>120106</v>
      </c>
      <c r="I70" s="57">
        <f t="shared" si="1"/>
        <v>120482</v>
      </c>
      <c r="J70" s="57">
        <f t="shared" si="1"/>
        <v>120823</v>
      </c>
      <c r="T70" s="47" t="s">
        <v>185</v>
      </c>
      <c r="U70" s="49">
        <f>SUM(U50:U69)</f>
        <v>120823</v>
      </c>
      <c r="V70" s="46">
        <f t="shared" si="0"/>
        <v>100</v>
      </c>
    </row>
    <row r="71" spans="1:35" ht="11.25" customHeight="1">
      <c r="A71" s="47" t="s">
        <v>560</v>
      </c>
      <c r="B71" s="59">
        <v>3554408</v>
      </c>
      <c r="C71" s="59">
        <v>3606966</v>
      </c>
      <c r="D71" s="59">
        <v>3659356</v>
      </c>
      <c r="E71" s="59">
        <v>3711529</v>
      </c>
      <c r="F71" s="59">
        <v>3763444</v>
      </c>
      <c r="G71" s="59">
        <v>3815069</v>
      </c>
      <c r="H71" s="59">
        <v>3866434</v>
      </c>
      <c r="I71" s="59">
        <v>3917477</v>
      </c>
      <c r="J71" s="59">
        <v>3968241</v>
      </c>
    </row>
    <row r="72" spans="1:35" ht="11.25" customHeight="1">
      <c r="A72" s="64" t="s">
        <v>561</v>
      </c>
      <c r="B72" s="56">
        <f>B70/B71*100</f>
        <v>3.2762980501957006</v>
      </c>
      <c r="C72" s="56">
        <f t="shared" ref="C72:J72" si="2">C70/C71*100</f>
        <v>3.2522901518894276</v>
      </c>
      <c r="D72" s="56">
        <f t="shared" si="2"/>
        <v>3.2258408310096089</v>
      </c>
      <c r="E72" s="56">
        <f t="shared" si="2"/>
        <v>3.1975231771057153</v>
      </c>
      <c r="F72" s="56">
        <f t="shared" si="2"/>
        <v>3.1675242145226554</v>
      </c>
      <c r="G72" s="56">
        <f t="shared" si="2"/>
        <v>3.1370599063870146</v>
      </c>
      <c r="H72" s="56">
        <f t="shared" si="2"/>
        <v>3.1063765733489825</v>
      </c>
      <c r="I72" s="56">
        <f t="shared" si="2"/>
        <v>3.0754998689207365</v>
      </c>
      <c r="J72" s="56">
        <f t="shared" si="2"/>
        <v>3.04474955024153</v>
      </c>
      <c r="L72" s="48"/>
      <c r="M72" s="48"/>
    </row>
    <row r="73" spans="1:35" ht="11.25" customHeight="1">
      <c r="A73" s="4" t="s">
        <v>559</v>
      </c>
      <c r="J73" s="28"/>
      <c r="K73" s="28"/>
      <c r="L73" s="28"/>
      <c r="M73" s="28"/>
      <c r="N73" s="28"/>
      <c r="O73" s="28"/>
      <c r="P73" s="28"/>
      <c r="T73" s="4" t="s">
        <v>559</v>
      </c>
    </row>
    <row r="74" spans="1:35" ht="11.25" customHeight="1">
      <c r="J74" s="28"/>
      <c r="K74" s="28"/>
      <c r="L74" s="28"/>
      <c r="M74" s="28"/>
      <c r="N74" s="28"/>
      <c r="O74" s="28"/>
      <c r="P74" s="28"/>
      <c r="AI74" s="4"/>
    </row>
    <row r="75" spans="1:35" ht="11.25" customHeight="1">
      <c r="A75" s="43"/>
      <c r="B75" s="4"/>
      <c r="J75" s="28"/>
      <c r="K75" s="28"/>
      <c r="L75" s="28"/>
      <c r="M75" s="28"/>
      <c r="N75" s="28"/>
      <c r="O75" s="28"/>
      <c r="P75" s="28"/>
    </row>
    <row r="76" spans="1:35" ht="11.25" customHeight="1">
      <c r="A76" s="43"/>
      <c r="B76" s="4"/>
      <c r="J76" s="28"/>
      <c r="K76" s="28"/>
      <c r="L76" s="28"/>
      <c r="M76" s="28"/>
      <c r="N76" s="28"/>
      <c r="O76" s="28"/>
      <c r="P76" s="28"/>
    </row>
    <row r="77" spans="1:35" ht="11.25" customHeight="1">
      <c r="A77" s="43"/>
      <c r="B77" s="4"/>
      <c r="J77" s="28"/>
      <c r="K77" s="28"/>
      <c r="L77" s="28"/>
      <c r="M77" s="28"/>
      <c r="N77" s="28"/>
      <c r="O77" s="28"/>
      <c r="P77" s="28"/>
    </row>
    <row r="78" spans="1:35" ht="11.25" customHeight="1">
      <c r="A78" s="43"/>
      <c r="B78" s="4"/>
      <c r="J78" s="28"/>
      <c r="K78" s="28"/>
      <c r="L78" s="28"/>
      <c r="M78" s="28"/>
      <c r="N78" s="28"/>
      <c r="O78" s="28"/>
      <c r="P78" s="28"/>
    </row>
    <row r="79" spans="1:35" ht="11.25" customHeight="1">
      <c r="A79" s="43"/>
      <c r="B79" s="4"/>
      <c r="J79" s="28"/>
      <c r="K79" s="28"/>
      <c r="L79" s="28"/>
      <c r="M79" s="28"/>
      <c r="N79" s="28"/>
      <c r="O79" s="28"/>
      <c r="P79" s="28"/>
    </row>
    <row r="80" spans="1:35" ht="11.25" customHeight="1">
      <c r="A80" s="43"/>
      <c r="B80" s="4"/>
      <c r="J80" s="28"/>
      <c r="K80" s="28"/>
      <c r="L80" s="28"/>
      <c r="M80" s="28"/>
      <c r="N80" s="28"/>
      <c r="O80" s="28"/>
      <c r="P80" s="28"/>
    </row>
    <row r="81" spans="1:23" ht="11.25" customHeight="1">
      <c r="A81" s="43"/>
      <c r="B81" s="4"/>
      <c r="J81" s="28"/>
      <c r="K81" s="28"/>
      <c r="L81" s="28"/>
      <c r="M81" s="28"/>
      <c r="N81" s="28"/>
      <c r="O81" s="28"/>
      <c r="P81" s="28"/>
    </row>
    <row r="82" spans="1:23" ht="11.25" customHeight="1">
      <c r="A82" s="43"/>
      <c r="B82" s="4"/>
      <c r="J82" s="28"/>
      <c r="K82" s="28"/>
      <c r="L82" s="28"/>
      <c r="M82" s="28"/>
      <c r="N82" s="28"/>
      <c r="O82" s="28"/>
      <c r="P82" s="28"/>
    </row>
    <row r="83" spans="1:23" ht="11.25" customHeight="1">
      <c r="A83" s="43"/>
      <c r="B83" s="4"/>
      <c r="J83" s="28"/>
      <c r="K83" s="28"/>
      <c r="L83" s="28"/>
      <c r="M83" s="28"/>
      <c r="N83" s="28"/>
      <c r="O83" s="28"/>
      <c r="P83" s="28"/>
    </row>
    <row r="84" spans="1:23" ht="11.25" customHeight="1">
      <c r="A84" s="43"/>
      <c r="B84" s="4"/>
      <c r="J84" s="28"/>
      <c r="K84" s="28"/>
      <c r="L84" s="28"/>
      <c r="M84" s="28"/>
      <c r="N84" s="28"/>
      <c r="O84" s="28"/>
      <c r="P84" s="28"/>
    </row>
    <row r="85" spans="1:23" ht="11.25" customHeight="1">
      <c r="A85" s="43"/>
      <c r="B85" s="4"/>
    </row>
    <row r="88" spans="1:23" ht="11.25" customHeight="1">
      <c r="A88" s="42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</row>
    <row r="89" spans="1:23" ht="14.25" customHeight="1">
      <c r="A89" s="671" t="s">
        <v>10</v>
      </c>
      <c r="V89" s="43"/>
      <c r="W89" s="4"/>
    </row>
    <row r="90" spans="1:23" ht="11.25" customHeight="1">
      <c r="A90" s="41"/>
      <c r="V90" s="43"/>
      <c r="W90" s="4"/>
    </row>
    <row r="91" spans="1:23" ht="11.25" customHeight="1">
      <c r="A91" s="41"/>
      <c r="V91" s="43"/>
      <c r="W91" s="4"/>
    </row>
    <row r="92" spans="1:23" ht="11.25" customHeight="1">
      <c r="A92" s="41"/>
      <c r="V92" s="43"/>
      <c r="W92" s="4"/>
    </row>
    <row r="93" spans="1:23" ht="11.25" customHeight="1">
      <c r="A93" s="41"/>
      <c r="V93" s="43"/>
      <c r="W93" s="4"/>
    </row>
    <row r="94" spans="1:23" ht="11.25" customHeight="1">
      <c r="A94" s="41"/>
      <c r="V94" s="43"/>
      <c r="W94" s="4"/>
    </row>
    <row r="95" spans="1:23" ht="11.25" customHeight="1">
      <c r="A95" s="41"/>
      <c r="V95" s="43"/>
      <c r="W95" s="4"/>
    </row>
    <row r="96" spans="1:23" ht="11.25" customHeight="1">
      <c r="A96" s="41"/>
      <c r="V96" s="43"/>
      <c r="W96" s="4"/>
    </row>
    <row r="97" spans="1:23" ht="11.25" customHeight="1">
      <c r="A97" s="41"/>
      <c r="V97" s="43"/>
      <c r="W97" s="4"/>
    </row>
    <row r="98" spans="1:23" ht="11.25" customHeight="1">
      <c r="A98" s="41"/>
      <c r="V98" s="43"/>
      <c r="W98" s="4"/>
    </row>
    <row r="99" spans="1:23" ht="11.25" customHeight="1">
      <c r="A99" s="41"/>
      <c r="V99" s="43"/>
      <c r="W99" s="4"/>
    </row>
    <row r="100" spans="1:23" ht="11.25" customHeight="1">
      <c r="A100" s="41"/>
      <c r="V100" s="43"/>
      <c r="W100" s="4"/>
    </row>
    <row r="101" spans="1:23" ht="11.25" customHeight="1">
      <c r="A101" s="41"/>
      <c r="V101" s="43"/>
      <c r="W101" s="4"/>
    </row>
    <row r="102" spans="1:23" ht="11.25" customHeight="1">
      <c r="A102" s="41"/>
      <c r="V102" s="43"/>
      <c r="W102" s="4"/>
    </row>
    <row r="103" spans="1:23" ht="11.25" customHeight="1">
      <c r="A103" s="41"/>
      <c r="V103" s="43"/>
      <c r="W103" s="4"/>
    </row>
    <row r="104" spans="1:23" ht="11.25" customHeight="1">
      <c r="A104" s="41"/>
      <c r="V104" s="43"/>
      <c r="W104" s="4"/>
    </row>
    <row r="105" spans="1:23" ht="11.25" customHeight="1">
      <c r="V105" s="43"/>
      <c r="W105" s="4"/>
    </row>
    <row r="106" spans="1:23" ht="11.25" customHeight="1">
      <c r="A106" s="41"/>
      <c r="V106" s="43"/>
      <c r="W106" s="4"/>
    </row>
    <row r="107" spans="1:23" ht="11.25" customHeight="1">
      <c r="V107" s="43"/>
      <c r="W107" s="4"/>
    </row>
    <row r="108" spans="1:23" ht="11.25" customHeight="1">
      <c r="V108" s="43"/>
      <c r="W108" s="4"/>
    </row>
    <row r="109" spans="1:23" ht="11.25" customHeight="1">
      <c r="V109" s="43"/>
      <c r="W109" s="4"/>
    </row>
    <row r="110" spans="1:23" ht="11.25" customHeight="1">
      <c r="V110" s="43"/>
      <c r="W110" s="4"/>
    </row>
    <row r="111" spans="1:23" ht="11.25" customHeight="1">
      <c r="V111" s="43"/>
      <c r="W111" s="4"/>
    </row>
    <row r="112" spans="1:23" ht="11.25" customHeight="1">
      <c r="V112" s="43"/>
      <c r="W112" s="4"/>
    </row>
    <row r="113" spans="1:25" ht="11.25" customHeight="1">
      <c r="V113" s="43"/>
      <c r="W113" s="4"/>
    </row>
    <row r="114" spans="1:25" ht="11.25" customHeight="1">
      <c r="V114" s="43"/>
      <c r="W114" s="4"/>
    </row>
    <row r="115" spans="1:25" ht="11.25" customHeight="1">
      <c r="A115" s="41"/>
      <c r="V115" s="43"/>
      <c r="W115" s="4"/>
    </row>
    <row r="116" spans="1:25" ht="11.25" customHeight="1">
      <c r="A116" s="41"/>
      <c r="V116" s="43"/>
      <c r="W116" s="4"/>
    </row>
    <row r="117" spans="1:25" ht="11.25" customHeight="1">
      <c r="A117" s="41"/>
      <c r="V117" s="43"/>
      <c r="W117" s="4"/>
    </row>
    <row r="118" spans="1:25" ht="11.25" customHeight="1">
      <c r="A118" s="41"/>
      <c r="V118" s="43"/>
      <c r="W118" s="4"/>
    </row>
    <row r="119" spans="1:25" ht="11.25" customHeight="1">
      <c r="A119" s="41"/>
      <c r="V119" s="43"/>
      <c r="W119" s="4"/>
      <c r="X119" s="4"/>
    </row>
    <row r="120" spans="1:25" ht="11.25" customHeight="1">
      <c r="A120" s="41"/>
      <c r="V120" s="43"/>
      <c r="W120" s="4"/>
      <c r="X120" s="43"/>
      <c r="Y120" s="4"/>
    </row>
    <row r="121" spans="1:25" ht="11.25" customHeight="1">
      <c r="A121" s="41"/>
      <c r="V121" s="43"/>
      <c r="W121" s="4"/>
      <c r="X121" s="43"/>
      <c r="Y121" s="4"/>
    </row>
    <row r="122" spans="1:25" ht="11.25" customHeight="1">
      <c r="A122" s="4" t="s">
        <v>559</v>
      </c>
      <c r="V122" s="43"/>
      <c r="W122" s="4"/>
      <c r="X122" s="43"/>
      <c r="Y122" s="4"/>
    </row>
    <row r="123" spans="1:25" ht="11.25" customHeight="1">
      <c r="A123" s="43"/>
      <c r="B123" s="4"/>
      <c r="V123" s="43"/>
      <c r="W123" s="4"/>
      <c r="X123" s="41"/>
    </row>
    <row r="124" spans="1:25" ht="11.25" customHeight="1">
      <c r="A124" s="43"/>
      <c r="B124" s="4"/>
      <c r="V124" s="43"/>
      <c r="W124" s="4"/>
    </row>
    <row r="125" spans="1:25" ht="11.25" customHeight="1">
      <c r="A125" s="43"/>
      <c r="B125" s="4"/>
      <c r="V125" s="43"/>
      <c r="W125" s="4"/>
    </row>
    <row r="126" spans="1:25" ht="11.25" customHeight="1">
      <c r="A126" s="43"/>
      <c r="B126" s="4"/>
      <c r="V126" s="43"/>
      <c r="W126" s="4"/>
    </row>
    <row r="127" spans="1:25" ht="11.25" customHeight="1">
      <c r="A127" s="43"/>
      <c r="B127" s="4"/>
      <c r="V127" s="43"/>
      <c r="W127" s="4"/>
    </row>
    <row r="128" spans="1:25" ht="11.25" customHeight="1">
      <c r="A128" s="43"/>
      <c r="B128" s="4"/>
      <c r="V128" s="43"/>
      <c r="W128" s="4"/>
    </row>
    <row r="129" spans="1:23" ht="11.25" customHeight="1">
      <c r="A129" s="43"/>
      <c r="B129" s="4"/>
      <c r="V129" s="43"/>
      <c r="W129" s="4"/>
    </row>
    <row r="130" spans="1:23" ht="11.25" customHeight="1">
      <c r="A130" s="43"/>
      <c r="B130" s="4"/>
      <c r="V130" s="43"/>
      <c r="W130" s="4"/>
    </row>
    <row r="131" spans="1:23" ht="11.25" customHeight="1">
      <c r="A131" s="43"/>
      <c r="B131" s="4"/>
      <c r="V131" s="43"/>
      <c r="W131" s="4"/>
    </row>
    <row r="132" spans="1:23" ht="11.25" customHeight="1">
      <c r="A132" s="43"/>
      <c r="B132" s="4"/>
      <c r="V132" s="43"/>
      <c r="W132" s="4"/>
    </row>
    <row r="133" spans="1:23" ht="11.25" customHeight="1">
      <c r="A133" s="43"/>
      <c r="B133" s="4"/>
      <c r="V133" s="43"/>
      <c r="W133" s="4"/>
    </row>
    <row r="134" spans="1:23" ht="11.25" customHeight="1">
      <c r="A134" s="43"/>
      <c r="B134" s="4"/>
      <c r="V134" s="43"/>
      <c r="W134" s="4"/>
    </row>
    <row r="135" spans="1:23" ht="14.25" customHeight="1">
      <c r="A135" s="500" t="s">
        <v>14</v>
      </c>
      <c r="D135" s="27"/>
      <c r="R135" s="52"/>
    </row>
    <row r="136" spans="1:23" ht="14.25" customHeight="1">
      <c r="A136" s="80" t="s">
        <v>162</v>
      </c>
      <c r="B136" s="61"/>
      <c r="C136" s="57"/>
      <c r="D136" s="57"/>
      <c r="E136" s="57"/>
    </row>
    <row r="137" spans="1:23" ht="14.25" customHeight="1">
      <c r="A137" s="140" t="s">
        <v>15</v>
      </c>
    </row>
    <row r="138" spans="1:23" ht="14.25" customHeight="1">
      <c r="A138" s="671" t="s">
        <v>92</v>
      </c>
    </row>
    <row r="139" spans="1:23" ht="11.25" customHeight="1">
      <c r="A139" s="769"/>
      <c r="B139" s="769"/>
      <c r="C139" s="769"/>
      <c r="D139" s="769"/>
      <c r="E139" s="769"/>
      <c r="F139" s="769"/>
      <c r="G139" s="769"/>
      <c r="H139" s="769"/>
      <c r="I139" s="769"/>
      <c r="J139" s="52"/>
      <c r="K139" s="52"/>
      <c r="L139" s="514" t="s">
        <v>719</v>
      </c>
      <c r="M139" s="514" t="s">
        <v>720</v>
      </c>
      <c r="N139" s="514" t="s">
        <v>721</v>
      </c>
      <c r="O139" s="514" t="s">
        <v>722</v>
      </c>
      <c r="P139" s="514" t="s">
        <v>723</v>
      </c>
      <c r="Q139" s="515" t="s">
        <v>415</v>
      </c>
    </row>
    <row r="140" spans="1:23" ht="11.25" customHeight="1">
      <c r="A140" s="433" t="s">
        <v>726</v>
      </c>
      <c r="B140" s="434"/>
      <c r="C140" s="434"/>
      <c r="D140" s="434"/>
      <c r="E140" s="423"/>
      <c r="F140" s="423"/>
      <c r="G140" s="423"/>
      <c r="H140" s="423"/>
      <c r="I140" s="423"/>
      <c r="J140" s="423"/>
      <c r="K140" s="423"/>
      <c r="L140" s="438">
        <v>9</v>
      </c>
      <c r="M140" s="438">
        <v>32</v>
      </c>
      <c r="N140" s="438">
        <v>148</v>
      </c>
      <c r="O140" s="438">
        <v>586</v>
      </c>
      <c r="P140" s="440">
        <v>2336</v>
      </c>
      <c r="Q140" s="440">
        <f t="shared" ref="Q140:Q147" si="3">SUM(L140:P140)</f>
        <v>3111</v>
      </c>
    </row>
    <row r="141" spans="1:23" ht="11.25" customHeight="1">
      <c r="A141" s="441" t="s">
        <v>817</v>
      </c>
      <c r="B141" s="200"/>
      <c r="C141" s="200"/>
      <c r="D141" s="200"/>
      <c r="E141" s="200"/>
      <c r="F141" s="200"/>
      <c r="G141" s="200"/>
      <c r="H141" s="200"/>
      <c r="I141" s="200"/>
      <c r="J141" s="200"/>
      <c r="K141" s="200"/>
      <c r="L141" s="442">
        <v>7</v>
      </c>
      <c r="M141" s="442">
        <v>22</v>
      </c>
      <c r="N141" s="442">
        <v>63</v>
      </c>
      <c r="O141" s="442">
        <v>316</v>
      </c>
      <c r="P141" s="443">
        <v>1477</v>
      </c>
      <c r="Q141" s="443">
        <f t="shared" si="3"/>
        <v>1885</v>
      </c>
    </row>
    <row r="142" spans="1:23" ht="11.25" customHeight="1">
      <c r="A142" s="427" t="s">
        <v>735</v>
      </c>
      <c r="B142" s="52"/>
      <c r="C142" s="52"/>
      <c r="D142" s="52"/>
      <c r="E142" s="52"/>
      <c r="F142" s="52"/>
      <c r="G142" s="52"/>
      <c r="H142" s="52"/>
      <c r="I142" s="52"/>
      <c r="L142" s="428">
        <v>6</v>
      </c>
      <c r="M142" s="428">
        <v>19</v>
      </c>
      <c r="N142" s="428">
        <v>52</v>
      </c>
      <c r="O142" s="428">
        <v>252</v>
      </c>
      <c r="P142" s="429">
        <v>1167</v>
      </c>
      <c r="Q142" s="429">
        <f t="shared" si="3"/>
        <v>1496</v>
      </c>
    </row>
    <row r="143" spans="1:23" ht="11.25" customHeight="1">
      <c r="A143" s="427" t="s">
        <v>820</v>
      </c>
      <c r="B143" s="52"/>
      <c r="C143" s="52"/>
      <c r="D143" s="52"/>
      <c r="E143" s="52"/>
      <c r="F143" s="52"/>
      <c r="G143" s="52"/>
      <c r="H143" s="52"/>
      <c r="I143" s="52"/>
      <c r="L143" s="428">
        <v>1</v>
      </c>
      <c r="M143" s="428">
        <v>2</v>
      </c>
      <c r="N143" s="428">
        <v>5</v>
      </c>
      <c r="O143" s="428">
        <v>66</v>
      </c>
      <c r="P143" s="429">
        <v>310</v>
      </c>
      <c r="Q143" s="429">
        <f t="shared" si="3"/>
        <v>384</v>
      </c>
    </row>
    <row r="144" spans="1:23" ht="11.25" customHeight="1">
      <c r="A144" s="427" t="s">
        <v>16</v>
      </c>
      <c r="B144" s="52"/>
      <c r="C144" s="52"/>
      <c r="D144" s="52"/>
      <c r="E144" s="52"/>
      <c r="F144" s="52"/>
      <c r="G144" s="52"/>
      <c r="H144" s="52"/>
      <c r="I144" s="52"/>
      <c r="L144" s="428">
        <v>0</v>
      </c>
      <c r="M144" s="428">
        <v>1</v>
      </c>
      <c r="N144" s="428">
        <v>4</v>
      </c>
      <c r="O144" s="428">
        <v>2</v>
      </c>
      <c r="P144" s="429">
        <v>13</v>
      </c>
      <c r="Q144" s="429">
        <f t="shared" si="3"/>
        <v>20</v>
      </c>
    </row>
    <row r="145" spans="1:17" ht="11.25" customHeight="1">
      <c r="A145" s="427" t="s">
        <v>738</v>
      </c>
      <c r="B145" s="52"/>
      <c r="C145" s="52"/>
      <c r="D145" s="52"/>
      <c r="E145" s="52"/>
      <c r="F145" s="52"/>
      <c r="G145" s="52"/>
      <c r="H145" s="52"/>
      <c r="I145" s="52"/>
      <c r="L145" s="428">
        <v>0</v>
      </c>
      <c r="M145" s="428">
        <v>0</v>
      </c>
      <c r="N145" s="428">
        <v>0</v>
      </c>
      <c r="O145" s="428">
        <v>1</v>
      </c>
      <c r="P145" s="429">
        <v>15</v>
      </c>
      <c r="Q145" s="429">
        <f t="shared" si="3"/>
        <v>16</v>
      </c>
    </row>
    <row r="146" spans="1:17" ht="11.25" customHeight="1">
      <c r="A146" s="427" t="s">
        <v>17</v>
      </c>
      <c r="B146" s="52"/>
      <c r="C146" s="52"/>
      <c r="D146" s="52"/>
      <c r="E146" s="52"/>
      <c r="F146" s="52"/>
      <c r="G146" s="52"/>
      <c r="H146" s="52"/>
      <c r="I146" s="52"/>
      <c r="L146" s="428">
        <v>0</v>
      </c>
      <c r="M146" s="428">
        <v>0</v>
      </c>
      <c r="N146" s="428">
        <v>1</v>
      </c>
      <c r="O146" s="428">
        <v>4</v>
      </c>
      <c r="P146" s="429">
        <v>7</v>
      </c>
      <c r="Q146" s="429">
        <f t="shared" si="3"/>
        <v>12</v>
      </c>
    </row>
    <row r="147" spans="1:17" ht="11.25" customHeight="1">
      <c r="A147" s="441" t="s">
        <v>808</v>
      </c>
      <c r="B147" s="444"/>
      <c r="C147" s="444"/>
      <c r="D147" s="444"/>
      <c r="E147" s="444"/>
      <c r="F147" s="444"/>
      <c r="G147" s="444"/>
      <c r="H147" s="444"/>
      <c r="I147" s="444"/>
      <c r="J147" s="200"/>
      <c r="K147" s="200"/>
      <c r="L147" s="442">
        <v>3</v>
      </c>
      <c r="M147" s="442">
        <v>9</v>
      </c>
      <c r="N147" s="442">
        <v>80</v>
      </c>
      <c r="O147" s="442">
        <v>268</v>
      </c>
      <c r="P147" s="443">
        <v>1006</v>
      </c>
      <c r="Q147" s="443">
        <f t="shared" si="3"/>
        <v>1366</v>
      </c>
    </row>
    <row r="148" spans="1:17" ht="11.25" customHeight="1">
      <c r="A148" s="427" t="s">
        <v>741</v>
      </c>
      <c r="B148" s="52"/>
      <c r="C148" s="52"/>
      <c r="D148" s="52"/>
      <c r="E148" s="52"/>
      <c r="F148" s="52"/>
      <c r="G148" s="52"/>
      <c r="H148" s="52"/>
      <c r="I148" s="52"/>
      <c r="L148" s="428">
        <v>2</v>
      </c>
      <c r="M148" s="428">
        <v>7</v>
      </c>
      <c r="N148" s="428">
        <v>73</v>
      </c>
      <c r="O148" s="428">
        <v>222</v>
      </c>
      <c r="P148" s="429">
        <v>933</v>
      </c>
      <c r="Q148" s="429">
        <f t="shared" ref="Q148:Q164" si="4">SUM(L148:P148)</f>
        <v>1237</v>
      </c>
    </row>
    <row r="149" spans="1:17" ht="11.25" customHeight="1">
      <c r="A149" s="427" t="s">
        <v>18</v>
      </c>
      <c r="B149" s="52"/>
      <c r="C149" s="52"/>
      <c r="D149" s="52"/>
      <c r="E149" s="52"/>
      <c r="F149" s="52"/>
      <c r="G149" s="52"/>
      <c r="H149" s="52"/>
      <c r="I149" s="52"/>
      <c r="L149" s="428">
        <v>1</v>
      </c>
      <c r="M149" s="428">
        <v>2</v>
      </c>
      <c r="N149" s="428">
        <v>6</v>
      </c>
      <c r="O149" s="428">
        <v>25</v>
      </c>
      <c r="P149" s="429">
        <v>33</v>
      </c>
      <c r="Q149" s="429">
        <f t="shared" si="4"/>
        <v>67</v>
      </c>
    </row>
    <row r="150" spans="1:17" ht="11.25" customHeight="1">
      <c r="A150" s="427" t="s">
        <v>19</v>
      </c>
      <c r="B150" s="52"/>
      <c r="C150" s="52"/>
      <c r="D150" s="52"/>
      <c r="E150" s="52"/>
      <c r="F150" s="52"/>
      <c r="G150" s="52"/>
      <c r="H150" s="52"/>
      <c r="I150" s="52"/>
      <c r="L150" s="428">
        <v>0</v>
      </c>
      <c r="M150" s="428">
        <v>0</v>
      </c>
      <c r="N150" s="428">
        <v>0</v>
      </c>
      <c r="O150" s="428">
        <v>3</v>
      </c>
      <c r="P150" s="429">
        <v>28</v>
      </c>
      <c r="Q150" s="429">
        <f t="shared" si="4"/>
        <v>31</v>
      </c>
    </row>
    <row r="151" spans="1:17" ht="11.25" customHeight="1">
      <c r="A151" s="427" t="s">
        <v>742</v>
      </c>
      <c r="B151" s="52"/>
      <c r="C151" s="52"/>
      <c r="D151" s="52"/>
      <c r="E151" s="52"/>
      <c r="F151" s="52"/>
      <c r="G151" s="52"/>
      <c r="H151" s="52"/>
      <c r="I151" s="52"/>
      <c r="L151" s="428">
        <v>0</v>
      </c>
      <c r="M151" s="428">
        <v>0</v>
      </c>
      <c r="N151" s="428">
        <v>1</v>
      </c>
      <c r="O151" s="428">
        <v>8</v>
      </c>
      <c r="P151" s="429">
        <v>5</v>
      </c>
      <c r="Q151" s="429">
        <f t="shared" si="4"/>
        <v>14</v>
      </c>
    </row>
    <row r="152" spans="1:17" ht="11.25" customHeight="1">
      <c r="A152" s="441" t="s">
        <v>20</v>
      </c>
      <c r="B152" s="444"/>
      <c r="C152" s="444"/>
      <c r="D152" s="444"/>
      <c r="E152" s="444"/>
      <c r="F152" s="444"/>
      <c r="G152" s="444"/>
      <c r="H152" s="444"/>
      <c r="I152" s="444"/>
      <c r="J152" s="200"/>
      <c r="K152" s="200"/>
      <c r="L152" s="442">
        <v>1</v>
      </c>
      <c r="M152" s="442">
        <v>1</v>
      </c>
      <c r="N152" s="442">
        <v>1</v>
      </c>
      <c r="O152" s="442">
        <v>15</v>
      </c>
      <c r="P152" s="443">
        <v>81</v>
      </c>
      <c r="Q152" s="443">
        <f t="shared" si="4"/>
        <v>99</v>
      </c>
    </row>
    <row r="153" spans="1:17" ht="11.25" customHeight="1">
      <c r="A153" s="427" t="s">
        <v>21</v>
      </c>
      <c r="B153" s="52"/>
      <c r="C153" s="52"/>
      <c r="D153" s="52"/>
      <c r="E153" s="52"/>
      <c r="F153" s="52"/>
      <c r="G153" s="52"/>
      <c r="H153" s="52"/>
      <c r="I153" s="52"/>
      <c r="L153" s="428">
        <v>0</v>
      </c>
      <c r="M153" s="428">
        <v>0</v>
      </c>
      <c r="N153" s="428">
        <v>0</v>
      </c>
      <c r="O153" s="428">
        <v>9</v>
      </c>
      <c r="P153" s="429">
        <v>70</v>
      </c>
      <c r="Q153" s="429">
        <f t="shared" si="4"/>
        <v>79</v>
      </c>
    </row>
    <row r="154" spans="1:17" ht="11.25" customHeight="1">
      <c r="A154" s="427" t="s">
        <v>22</v>
      </c>
      <c r="B154" s="52"/>
      <c r="C154" s="52"/>
      <c r="D154" s="52"/>
      <c r="E154" s="52"/>
      <c r="F154" s="52"/>
      <c r="G154" s="52"/>
      <c r="H154" s="52"/>
      <c r="I154" s="52"/>
      <c r="L154" s="428">
        <v>0</v>
      </c>
      <c r="M154" s="428">
        <v>0</v>
      </c>
      <c r="N154" s="428">
        <v>1</v>
      </c>
      <c r="O154" s="428">
        <v>12</v>
      </c>
      <c r="P154" s="429">
        <v>4</v>
      </c>
      <c r="Q154" s="429">
        <f t="shared" si="4"/>
        <v>17</v>
      </c>
    </row>
    <row r="155" spans="1:17" ht="11.25" customHeight="1">
      <c r="A155" s="427" t="s">
        <v>23</v>
      </c>
      <c r="B155" s="52"/>
      <c r="C155" s="52"/>
      <c r="D155" s="52"/>
      <c r="E155" s="52"/>
      <c r="F155" s="52"/>
      <c r="G155" s="52"/>
      <c r="H155" s="52"/>
      <c r="I155" s="52"/>
      <c r="L155" s="428">
        <v>0</v>
      </c>
      <c r="M155" s="428">
        <v>0</v>
      </c>
      <c r="N155" s="428">
        <v>0</v>
      </c>
      <c r="O155" s="428">
        <v>7</v>
      </c>
      <c r="P155" s="429">
        <v>0</v>
      </c>
      <c r="Q155" s="429">
        <f t="shared" si="4"/>
        <v>7</v>
      </c>
    </row>
    <row r="156" spans="1:17" ht="11.25" customHeight="1">
      <c r="A156" s="441" t="s">
        <v>24</v>
      </c>
      <c r="B156" s="444"/>
      <c r="C156" s="444"/>
      <c r="D156" s="444"/>
      <c r="E156" s="444"/>
      <c r="F156" s="444"/>
      <c r="G156" s="444"/>
      <c r="H156" s="444"/>
      <c r="I156" s="444"/>
      <c r="J156" s="200"/>
      <c r="K156" s="200"/>
      <c r="L156" s="442">
        <v>0</v>
      </c>
      <c r="M156" s="442">
        <v>1</v>
      </c>
      <c r="N156" s="442">
        <v>3</v>
      </c>
      <c r="O156" s="442">
        <v>54</v>
      </c>
      <c r="P156" s="443">
        <v>35</v>
      </c>
      <c r="Q156" s="443">
        <f>SUM(L156:P156)</f>
        <v>93</v>
      </c>
    </row>
    <row r="157" spans="1:17" ht="11.25" customHeight="1">
      <c r="A157" s="427" t="s">
        <v>25</v>
      </c>
      <c r="B157" s="52"/>
      <c r="C157" s="52"/>
      <c r="D157" s="52"/>
      <c r="E157" s="52"/>
      <c r="F157" s="52"/>
      <c r="G157" s="52"/>
      <c r="H157" s="52"/>
      <c r="I157" s="52"/>
      <c r="L157" s="428">
        <v>0</v>
      </c>
      <c r="M157" s="428">
        <v>0</v>
      </c>
      <c r="N157" s="428">
        <v>1</v>
      </c>
      <c r="O157" s="428">
        <v>45</v>
      </c>
      <c r="P157" s="429">
        <v>27</v>
      </c>
      <c r="Q157" s="429">
        <f>SUM(L157:P157)</f>
        <v>73</v>
      </c>
    </row>
    <row r="158" spans="1:17" ht="11.25" customHeight="1">
      <c r="A158" s="427" t="s">
        <v>26</v>
      </c>
      <c r="B158" s="52"/>
      <c r="C158" s="52"/>
      <c r="D158" s="52"/>
      <c r="E158" s="52"/>
      <c r="F158" s="52"/>
      <c r="G158" s="52"/>
      <c r="H158" s="52"/>
      <c r="I158" s="52"/>
      <c r="L158" s="428">
        <v>0</v>
      </c>
      <c r="M158" s="428">
        <v>0</v>
      </c>
      <c r="N158" s="428">
        <v>1</v>
      </c>
      <c r="O158" s="428">
        <v>10</v>
      </c>
      <c r="P158" s="429">
        <v>4</v>
      </c>
      <c r="Q158" s="429">
        <f>SUM(L158:P158)</f>
        <v>15</v>
      </c>
    </row>
    <row r="159" spans="1:17" ht="11.25" customHeight="1">
      <c r="A159" s="433" t="s">
        <v>27</v>
      </c>
      <c r="B159" s="434"/>
      <c r="C159" s="434"/>
      <c r="D159" s="434"/>
      <c r="E159" s="423"/>
      <c r="F159" s="423"/>
      <c r="G159" s="423"/>
      <c r="H159" s="423"/>
      <c r="I159" s="423"/>
      <c r="J159" s="423"/>
      <c r="K159" s="423"/>
      <c r="L159" s="438">
        <v>1</v>
      </c>
      <c r="M159" s="438">
        <v>52</v>
      </c>
      <c r="N159" s="438">
        <v>243</v>
      </c>
      <c r="O159" s="438">
        <v>1155</v>
      </c>
      <c r="P159" s="440">
        <v>1492</v>
      </c>
      <c r="Q159" s="440">
        <f>SUM(L159:P159)</f>
        <v>2943</v>
      </c>
    </row>
    <row r="160" spans="1:17" ht="11.25" customHeight="1">
      <c r="A160" s="441" t="s">
        <v>598</v>
      </c>
      <c r="B160" s="444"/>
      <c r="C160" s="444"/>
      <c r="D160" s="444"/>
      <c r="E160" s="444"/>
      <c r="F160" s="444"/>
      <c r="G160" s="444"/>
      <c r="H160" s="444"/>
      <c r="I160" s="444"/>
      <c r="J160" s="200"/>
      <c r="K160" s="200"/>
      <c r="L160" s="442">
        <v>0</v>
      </c>
      <c r="M160" s="442">
        <v>24</v>
      </c>
      <c r="N160" s="442">
        <v>138</v>
      </c>
      <c r="O160" s="442">
        <v>570</v>
      </c>
      <c r="P160" s="443">
        <v>640</v>
      </c>
      <c r="Q160" s="443">
        <f>SUM(L160:P160)</f>
        <v>1372</v>
      </c>
    </row>
    <row r="161" spans="1:17" ht="11.25" customHeight="1">
      <c r="A161" s="427" t="s">
        <v>28</v>
      </c>
      <c r="B161" s="52"/>
      <c r="C161" s="52"/>
      <c r="D161" s="52"/>
      <c r="E161" s="52"/>
      <c r="F161" s="52"/>
      <c r="G161" s="52"/>
      <c r="H161" s="52"/>
      <c r="I161" s="52"/>
      <c r="L161" s="428">
        <v>0</v>
      </c>
      <c r="M161" s="428">
        <v>22</v>
      </c>
      <c r="N161" s="428">
        <v>109</v>
      </c>
      <c r="O161" s="428">
        <v>448</v>
      </c>
      <c r="P161" s="429">
        <v>519</v>
      </c>
      <c r="Q161" s="429">
        <f t="shared" si="4"/>
        <v>1098</v>
      </c>
    </row>
    <row r="162" spans="1:17" ht="11.25" customHeight="1">
      <c r="A162" s="427" t="s">
        <v>29</v>
      </c>
      <c r="B162" s="52"/>
      <c r="C162" s="52"/>
      <c r="D162" s="52"/>
      <c r="E162" s="52"/>
      <c r="F162" s="52"/>
      <c r="G162" s="52"/>
      <c r="H162" s="52"/>
      <c r="I162" s="52"/>
      <c r="L162" s="428">
        <v>0</v>
      </c>
      <c r="M162" s="428">
        <v>2</v>
      </c>
      <c r="N162" s="428">
        <v>18</v>
      </c>
      <c r="O162" s="428">
        <v>45</v>
      </c>
      <c r="P162" s="429">
        <v>38</v>
      </c>
      <c r="Q162" s="429">
        <f t="shared" si="4"/>
        <v>103</v>
      </c>
    </row>
    <row r="163" spans="1:17" ht="11.25" customHeight="1">
      <c r="A163" s="427" t="s">
        <v>30</v>
      </c>
      <c r="B163" s="52"/>
      <c r="C163" s="52"/>
      <c r="D163" s="52"/>
      <c r="E163" s="52"/>
      <c r="F163" s="52"/>
      <c r="G163" s="52"/>
      <c r="H163" s="52"/>
      <c r="I163" s="52"/>
      <c r="L163" s="428">
        <v>0</v>
      </c>
      <c r="M163" s="428">
        <v>0</v>
      </c>
      <c r="N163" s="428">
        <v>5</v>
      </c>
      <c r="O163" s="428">
        <v>57</v>
      </c>
      <c r="P163" s="429">
        <v>34</v>
      </c>
      <c r="Q163" s="429">
        <f t="shared" si="4"/>
        <v>96</v>
      </c>
    </row>
    <row r="164" spans="1:17" ht="11.25" customHeight="1">
      <c r="A164" s="427" t="s">
        <v>31</v>
      </c>
      <c r="B164" s="52"/>
      <c r="C164" s="52"/>
      <c r="D164" s="52"/>
      <c r="E164" s="52"/>
      <c r="F164" s="52"/>
      <c r="G164" s="52"/>
      <c r="H164" s="52"/>
      <c r="I164" s="52"/>
      <c r="L164" s="428">
        <v>0</v>
      </c>
      <c r="M164" s="428">
        <v>0</v>
      </c>
      <c r="N164" s="428">
        <v>4</v>
      </c>
      <c r="O164" s="428">
        <v>10</v>
      </c>
      <c r="P164" s="429">
        <v>10</v>
      </c>
      <c r="Q164" s="445">
        <f t="shared" si="4"/>
        <v>24</v>
      </c>
    </row>
    <row r="165" spans="1:17" ht="11.25" customHeight="1">
      <c r="A165" s="441" t="s">
        <v>33</v>
      </c>
      <c r="B165" s="444"/>
      <c r="C165" s="444"/>
      <c r="D165" s="444"/>
      <c r="E165" s="444"/>
      <c r="F165" s="444"/>
      <c r="G165" s="444"/>
      <c r="H165" s="444"/>
      <c r="I165" s="444"/>
      <c r="J165" s="200"/>
      <c r="K165" s="200"/>
      <c r="L165" s="442">
        <v>1</v>
      </c>
      <c r="M165" s="442">
        <v>11</v>
      </c>
      <c r="N165" s="442">
        <v>32</v>
      </c>
      <c r="O165" s="442">
        <v>225</v>
      </c>
      <c r="P165" s="443">
        <v>363</v>
      </c>
      <c r="Q165" s="443">
        <f>SUM(L165:P165)</f>
        <v>632</v>
      </c>
    </row>
    <row r="166" spans="1:17" ht="11.25" customHeight="1">
      <c r="A166" s="427" t="s">
        <v>34</v>
      </c>
      <c r="B166" s="52"/>
      <c r="C166" s="52"/>
      <c r="D166" s="52"/>
      <c r="E166" s="52"/>
      <c r="F166" s="52"/>
      <c r="G166" s="52"/>
      <c r="H166" s="52"/>
      <c r="I166" s="52"/>
      <c r="L166" s="428">
        <v>1</v>
      </c>
      <c r="M166" s="428">
        <v>10</v>
      </c>
      <c r="N166" s="428">
        <v>22</v>
      </c>
      <c r="O166" s="428">
        <v>144</v>
      </c>
      <c r="P166" s="429">
        <v>247</v>
      </c>
      <c r="Q166" s="429">
        <f>SUM(L166:P166)</f>
        <v>424</v>
      </c>
    </row>
    <row r="167" spans="1:17" ht="11.25" customHeight="1">
      <c r="A167" s="427" t="s">
        <v>35</v>
      </c>
      <c r="B167" s="52"/>
      <c r="C167" s="52"/>
      <c r="D167" s="52"/>
      <c r="E167" s="52"/>
      <c r="F167" s="52"/>
      <c r="G167" s="52"/>
      <c r="H167" s="52"/>
      <c r="I167" s="52"/>
      <c r="L167" s="428">
        <v>0</v>
      </c>
      <c r="M167" s="428">
        <v>0</v>
      </c>
      <c r="N167" s="428">
        <v>7</v>
      </c>
      <c r="O167" s="428">
        <v>30</v>
      </c>
      <c r="P167" s="429">
        <v>64</v>
      </c>
      <c r="Q167" s="429">
        <f>SUM(L167:P167)</f>
        <v>101</v>
      </c>
    </row>
    <row r="168" spans="1:17" ht="11.25" customHeight="1">
      <c r="A168" s="427" t="s">
        <v>36</v>
      </c>
      <c r="B168" s="52"/>
      <c r="C168" s="52"/>
      <c r="D168" s="52"/>
      <c r="E168" s="52"/>
      <c r="F168" s="52"/>
      <c r="G168" s="52"/>
      <c r="H168" s="52"/>
      <c r="I168" s="52"/>
      <c r="L168" s="428">
        <v>0</v>
      </c>
      <c r="M168" s="428">
        <v>0</v>
      </c>
      <c r="N168" s="428">
        <v>1</v>
      </c>
      <c r="O168" s="428">
        <v>18</v>
      </c>
      <c r="P168" s="429">
        <v>28</v>
      </c>
      <c r="Q168" s="429">
        <f>SUM(L168:P168)</f>
        <v>47</v>
      </c>
    </row>
    <row r="169" spans="1:17" ht="11.25" customHeight="1">
      <c r="A169" s="427" t="s">
        <v>37</v>
      </c>
      <c r="B169" s="52"/>
      <c r="C169" s="52"/>
      <c r="D169" s="52"/>
      <c r="E169" s="52"/>
      <c r="F169" s="52"/>
      <c r="G169" s="52"/>
      <c r="H169" s="52"/>
      <c r="I169" s="52"/>
      <c r="L169" s="428">
        <v>0</v>
      </c>
      <c r="M169" s="428">
        <v>1</v>
      </c>
      <c r="N169" s="428">
        <v>1</v>
      </c>
      <c r="O169" s="428">
        <v>15</v>
      </c>
      <c r="P169" s="429">
        <v>25</v>
      </c>
      <c r="Q169" s="445">
        <f>SUM(L169:P169)</f>
        <v>42</v>
      </c>
    </row>
    <row r="170" spans="1:17" ht="11.25" customHeight="1">
      <c r="A170" s="468" t="s">
        <v>597</v>
      </c>
      <c r="B170" s="469"/>
      <c r="C170" s="469"/>
      <c r="D170" s="469"/>
      <c r="E170" s="469"/>
      <c r="F170" s="469"/>
      <c r="G170" s="469"/>
      <c r="H170" s="469"/>
      <c r="I170" s="469"/>
      <c r="J170" s="195"/>
      <c r="K170" s="195"/>
      <c r="L170" s="470">
        <v>0</v>
      </c>
      <c r="M170" s="470">
        <v>6</v>
      </c>
      <c r="N170" s="470">
        <v>20</v>
      </c>
      <c r="O170" s="470">
        <v>178</v>
      </c>
      <c r="P170" s="471">
        <v>225</v>
      </c>
      <c r="Q170" s="471">
        <f>SUM(Q171:Q175)</f>
        <v>372</v>
      </c>
    </row>
    <row r="171" spans="1:17" ht="11.25" customHeight="1">
      <c r="A171" s="424" t="s">
        <v>38</v>
      </c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425">
        <v>0</v>
      </c>
      <c r="M171" s="425">
        <v>1</v>
      </c>
      <c r="N171" s="425">
        <v>4</v>
      </c>
      <c r="O171" s="425">
        <v>60</v>
      </c>
      <c r="P171" s="426">
        <v>93</v>
      </c>
      <c r="Q171" s="426">
        <f>SUM(L171:P171)</f>
        <v>158</v>
      </c>
    </row>
    <row r="172" spans="1:17" ht="11.25" customHeight="1">
      <c r="A172" s="427" t="s">
        <v>39</v>
      </c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428">
        <v>0</v>
      </c>
      <c r="M172" s="428">
        <v>2</v>
      </c>
      <c r="N172" s="428">
        <v>3</v>
      </c>
      <c r="O172" s="428">
        <v>36</v>
      </c>
      <c r="P172" s="429">
        <v>63</v>
      </c>
      <c r="Q172" s="429">
        <f>SUM(L172:P172)</f>
        <v>104</v>
      </c>
    </row>
    <row r="173" spans="1:17" ht="11.25" customHeight="1">
      <c r="A173" s="427" t="s">
        <v>32</v>
      </c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428">
        <v>0</v>
      </c>
      <c r="M173" s="428">
        <v>1</v>
      </c>
      <c r="N173" s="428">
        <v>1</v>
      </c>
      <c r="O173" s="428">
        <v>19</v>
      </c>
      <c r="P173" s="429">
        <v>18</v>
      </c>
      <c r="Q173" s="429">
        <f>SUM(L173:P173)</f>
        <v>39</v>
      </c>
    </row>
    <row r="174" spans="1:17" ht="11.25" customHeight="1">
      <c r="A174" s="427" t="s">
        <v>40</v>
      </c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428">
        <v>0</v>
      </c>
      <c r="M174" s="428">
        <v>1</v>
      </c>
      <c r="N174" s="428">
        <v>5</v>
      </c>
      <c r="O174" s="428">
        <v>13</v>
      </c>
      <c r="P174" s="429">
        <v>18</v>
      </c>
      <c r="Q174" s="445">
        <f>SUM(L174:P174)</f>
        <v>37</v>
      </c>
    </row>
    <row r="175" spans="1:17" ht="11.25" customHeight="1">
      <c r="A175" s="430" t="s">
        <v>41</v>
      </c>
      <c r="B175" s="197"/>
      <c r="C175" s="197"/>
      <c r="D175" s="197"/>
      <c r="E175" s="197"/>
      <c r="F175" s="197"/>
      <c r="G175" s="197"/>
      <c r="H175" s="197"/>
      <c r="I175" s="197"/>
      <c r="J175" s="197"/>
      <c r="K175" s="197"/>
      <c r="L175" s="431">
        <v>0</v>
      </c>
      <c r="M175" s="431">
        <v>0</v>
      </c>
      <c r="N175" s="431">
        <v>3</v>
      </c>
      <c r="O175" s="431">
        <v>8</v>
      </c>
      <c r="P175" s="432">
        <v>23</v>
      </c>
      <c r="Q175" s="432">
        <f>SUM(L175:P175)</f>
        <v>34</v>
      </c>
    </row>
    <row r="176" spans="1:17" ht="11.25" customHeight="1">
      <c r="A176" s="433" t="s">
        <v>13</v>
      </c>
      <c r="B176" s="434"/>
      <c r="C176" s="434"/>
      <c r="D176" s="434"/>
      <c r="E176" s="423"/>
      <c r="F176" s="423"/>
      <c r="G176" s="423"/>
      <c r="H176" s="423"/>
      <c r="I176" s="423"/>
      <c r="J176" s="423"/>
      <c r="K176" s="423"/>
      <c r="L176" s="438">
        <v>6</v>
      </c>
      <c r="M176" s="438">
        <v>67</v>
      </c>
      <c r="N176" s="438">
        <v>134</v>
      </c>
      <c r="O176" s="438">
        <v>685</v>
      </c>
      <c r="P176" s="440">
        <v>1182</v>
      </c>
      <c r="Q176" s="440">
        <f t="shared" ref="Q176:Q182" si="5">SUM(L176:P176)</f>
        <v>2074</v>
      </c>
    </row>
    <row r="177" spans="1:17" ht="11.25" customHeight="1">
      <c r="A177" s="433" t="s">
        <v>42</v>
      </c>
      <c r="B177" s="434"/>
      <c r="C177" s="434"/>
      <c r="D177" s="434"/>
      <c r="E177" s="423"/>
      <c r="F177" s="423"/>
      <c r="G177" s="423"/>
      <c r="H177" s="423"/>
      <c r="I177" s="423"/>
      <c r="J177" s="423"/>
      <c r="K177" s="423"/>
      <c r="L177" s="438">
        <v>3</v>
      </c>
      <c r="M177" s="438">
        <v>9</v>
      </c>
      <c r="N177" s="438">
        <v>61</v>
      </c>
      <c r="O177" s="438">
        <v>203</v>
      </c>
      <c r="P177" s="440">
        <v>797</v>
      </c>
      <c r="Q177" s="440">
        <f t="shared" si="5"/>
        <v>1073</v>
      </c>
    </row>
    <row r="178" spans="1:17" ht="11.25" customHeight="1">
      <c r="A178" s="441" t="s">
        <v>595</v>
      </c>
      <c r="B178" s="444"/>
      <c r="C178" s="444"/>
      <c r="D178" s="444"/>
      <c r="E178" s="444"/>
      <c r="F178" s="444"/>
      <c r="G178" s="444"/>
      <c r="H178" s="444"/>
      <c r="I178" s="444"/>
      <c r="J178" s="200"/>
      <c r="K178" s="200"/>
      <c r="L178" s="442">
        <v>1</v>
      </c>
      <c r="M178" s="442">
        <v>2</v>
      </c>
      <c r="N178" s="442">
        <v>18</v>
      </c>
      <c r="O178" s="442">
        <v>86</v>
      </c>
      <c r="P178" s="443">
        <v>574</v>
      </c>
      <c r="Q178" s="443">
        <f t="shared" si="5"/>
        <v>681</v>
      </c>
    </row>
    <row r="179" spans="1:17" ht="11.25" customHeight="1">
      <c r="A179" s="427" t="s">
        <v>43</v>
      </c>
      <c r="B179" s="52"/>
      <c r="C179" s="52"/>
      <c r="D179" s="52"/>
      <c r="E179" s="52"/>
      <c r="F179" s="52"/>
      <c r="G179" s="52"/>
      <c r="H179" s="52"/>
      <c r="I179" s="52"/>
      <c r="L179" s="428">
        <v>0</v>
      </c>
      <c r="M179" s="428">
        <v>0</v>
      </c>
      <c r="N179" s="428">
        <v>10</v>
      </c>
      <c r="O179" s="428">
        <v>16</v>
      </c>
      <c r="P179" s="429">
        <v>460</v>
      </c>
      <c r="Q179" s="429">
        <f t="shared" si="5"/>
        <v>486</v>
      </c>
    </row>
    <row r="180" spans="1:17" ht="11.25" customHeight="1">
      <c r="A180" s="427" t="s">
        <v>766</v>
      </c>
      <c r="B180" s="52"/>
      <c r="C180" s="52"/>
      <c r="D180" s="52"/>
      <c r="E180" s="52"/>
      <c r="F180" s="52"/>
      <c r="G180" s="52"/>
      <c r="H180" s="52"/>
      <c r="I180" s="52"/>
      <c r="L180" s="428">
        <v>0</v>
      </c>
      <c r="M180" s="428">
        <v>0</v>
      </c>
      <c r="N180" s="428">
        <v>5</v>
      </c>
      <c r="O180" s="428">
        <v>25</v>
      </c>
      <c r="P180" s="429">
        <v>43</v>
      </c>
      <c r="Q180" s="429">
        <f t="shared" si="5"/>
        <v>73</v>
      </c>
    </row>
    <row r="181" spans="1:17" ht="11.25" customHeight="1">
      <c r="A181" s="427" t="s">
        <v>44</v>
      </c>
      <c r="B181" s="52"/>
      <c r="C181" s="52"/>
      <c r="D181" s="52"/>
      <c r="E181" s="52"/>
      <c r="F181" s="52"/>
      <c r="G181" s="52"/>
      <c r="H181" s="52"/>
      <c r="I181" s="52"/>
      <c r="L181" s="428">
        <v>0</v>
      </c>
      <c r="M181" s="428">
        <v>1</v>
      </c>
      <c r="N181" s="428">
        <v>2</v>
      </c>
      <c r="O181" s="428">
        <v>27</v>
      </c>
      <c r="P181" s="429">
        <v>10</v>
      </c>
      <c r="Q181" s="429">
        <f t="shared" si="5"/>
        <v>40</v>
      </c>
    </row>
    <row r="182" spans="1:17" ht="11.25" customHeight="1">
      <c r="A182" s="427" t="s">
        <v>45</v>
      </c>
      <c r="B182" s="52"/>
      <c r="C182" s="52"/>
      <c r="D182" s="52"/>
      <c r="E182" s="52"/>
      <c r="F182" s="52"/>
      <c r="G182" s="52"/>
      <c r="H182" s="52"/>
      <c r="I182" s="52"/>
      <c r="L182" s="428">
        <v>0</v>
      </c>
      <c r="M182" s="428">
        <v>0</v>
      </c>
      <c r="N182" s="428">
        <v>0</v>
      </c>
      <c r="O182" s="428">
        <v>0</v>
      </c>
      <c r="P182" s="429">
        <v>15</v>
      </c>
      <c r="Q182" s="445">
        <f t="shared" si="5"/>
        <v>15</v>
      </c>
    </row>
    <row r="183" spans="1:17" ht="11.25" customHeight="1">
      <c r="A183" s="441" t="s">
        <v>602</v>
      </c>
      <c r="B183" s="444"/>
      <c r="C183" s="444"/>
      <c r="D183" s="444"/>
      <c r="E183" s="444"/>
      <c r="F183" s="444"/>
      <c r="G183" s="444"/>
      <c r="H183" s="444"/>
      <c r="I183" s="444"/>
      <c r="J183" s="200"/>
      <c r="K183" s="200"/>
      <c r="L183" s="442">
        <v>2</v>
      </c>
      <c r="M183" s="442">
        <v>7</v>
      </c>
      <c r="N183" s="442">
        <v>84</v>
      </c>
      <c r="O183" s="442">
        <v>90</v>
      </c>
      <c r="P183" s="443">
        <v>158</v>
      </c>
      <c r="Q183" s="443">
        <f>SUM(Q184:Q187)</f>
        <v>270</v>
      </c>
    </row>
    <row r="184" spans="1:17" ht="11.25" customHeight="1">
      <c r="A184" s="427" t="s">
        <v>46</v>
      </c>
      <c r="B184" s="52"/>
      <c r="C184" s="52"/>
      <c r="D184" s="52"/>
      <c r="E184" s="52"/>
      <c r="F184" s="52"/>
      <c r="G184" s="52"/>
      <c r="H184" s="52"/>
      <c r="I184" s="52"/>
      <c r="L184" s="428">
        <v>0</v>
      </c>
      <c r="M184" s="428">
        <v>4</v>
      </c>
      <c r="N184" s="428">
        <v>25</v>
      </c>
      <c r="O184" s="428">
        <v>49</v>
      </c>
      <c r="P184" s="429">
        <v>63</v>
      </c>
      <c r="Q184" s="429">
        <f>SUM(L184:P184)</f>
        <v>141</v>
      </c>
    </row>
    <row r="185" spans="1:17" ht="11.25" customHeight="1">
      <c r="A185" s="427" t="s">
        <v>857</v>
      </c>
      <c r="B185" s="52"/>
      <c r="C185" s="52"/>
      <c r="D185" s="52"/>
      <c r="E185" s="52"/>
      <c r="F185" s="52"/>
      <c r="G185" s="52"/>
      <c r="H185" s="52"/>
      <c r="I185" s="52"/>
      <c r="L185" s="428">
        <v>2</v>
      </c>
      <c r="M185" s="428">
        <v>2</v>
      </c>
      <c r="N185" s="428">
        <v>5</v>
      </c>
      <c r="O185" s="428">
        <v>18</v>
      </c>
      <c r="P185" s="429">
        <v>45</v>
      </c>
      <c r="Q185" s="429">
        <f>SUM(L185:P185)</f>
        <v>72</v>
      </c>
    </row>
    <row r="186" spans="1:17" ht="11.25" customHeight="1">
      <c r="A186" s="427" t="s">
        <v>47</v>
      </c>
      <c r="B186" s="52"/>
      <c r="C186" s="52"/>
      <c r="D186" s="52"/>
      <c r="E186" s="52"/>
      <c r="F186" s="52"/>
      <c r="G186" s="52"/>
      <c r="H186" s="52"/>
      <c r="I186" s="52"/>
      <c r="L186" s="428">
        <v>0</v>
      </c>
      <c r="M186" s="428">
        <v>0</v>
      </c>
      <c r="N186" s="428">
        <v>2</v>
      </c>
      <c r="O186" s="428">
        <v>12</v>
      </c>
      <c r="P186" s="429">
        <v>32</v>
      </c>
      <c r="Q186" s="429">
        <f>SUM(L186:P186)</f>
        <v>46</v>
      </c>
    </row>
    <row r="187" spans="1:17" ht="11.25" customHeight="1">
      <c r="A187" s="427" t="s">
        <v>856</v>
      </c>
      <c r="B187" s="52"/>
      <c r="C187" s="52"/>
      <c r="D187" s="52"/>
      <c r="E187" s="52"/>
      <c r="F187" s="52"/>
      <c r="G187" s="52"/>
      <c r="H187" s="52"/>
      <c r="I187" s="52"/>
      <c r="L187" s="428">
        <v>0</v>
      </c>
      <c r="M187" s="428">
        <v>1</v>
      </c>
      <c r="N187" s="428">
        <v>0</v>
      </c>
      <c r="O187" s="428">
        <v>4</v>
      </c>
      <c r="P187" s="429">
        <v>6</v>
      </c>
      <c r="Q187" s="445">
        <f>SUM(L187:P187)</f>
        <v>11</v>
      </c>
    </row>
    <row r="188" spans="1:17" ht="11.25" customHeight="1">
      <c r="A188" s="441" t="s">
        <v>48</v>
      </c>
      <c r="B188" s="444"/>
      <c r="C188" s="444"/>
      <c r="D188" s="444"/>
      <c r="E188" s="444"/>
      <c r="F188" s="444"/>
      <c r="G188" s="444"/>
      <c r="H188" s="444"/>
      <c r="I188" s="444"/>
      <c r="J188" s="200"/>
      <c r="K188" s="200"/>
      <c r="L188" s="442">
        <v>0</v>
      </c>
      <c r="M188" s="442">
        <v>0</v>
      </c>
      <c r="N188" s="442">
        <v>2</v>
      </c>
      <c r="O188" s="442">
        <v>14</v>
      </c>
      <c r="P188" s="443">
        <v>48</v>
      </c>
      <c r="Q188" s="443">
        <f>SUM(Q189:Q192)</f>
        <v>54</v>
      </c>
    </row>
    <row r="189" spans="1:17" ht="11.25" customHeight="1">
      <c r="A189" s="424" t="s">
        <v>49</v>
      </c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  <c r="L189" s="425">
        <v>0</v>
      </c>
      <c r="M189" s="425">
        <v>0</v>
      </c>
      <c r="N189" s="425">
        <v>0</v>
      </c>
      <c r="O189" s="425">
        <v>7</v>
      </c>
      <c r="P189" s="426">
        <v>26</v>
      </c>
      <c r="Q189" s="426">
        <f t="shared" ref="Q189:Q197" si="6">SUM(L189:P189)</f>
        <v>33</v>
      </c>
    </row>
    <row r="190" spans="1:17" ht="11.25" customHeight="1">
      <c r="A190" s="427" t="s">
        <v>50</v>
      </c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428">
        <v>0</v>
      </c>
      <c r="M190" s="428">
        <v>0</v>
      </c>
      <c r="N190" s="428">
        <v>0</v>
      </c>
      <c r="O190" s="428">
        <v>2</v>
      </c>
      <c r="P190" s="429">
        <v>6</v>
      </c>
      <c r="Q190" s="429">
        <f t="shared" si="6"/>
        <v>8</v>
      </c>
    </row>
    <row r="191" spans="1:17" ht="11.25" customHeight="1">
      <c r="A191" s="427" t="s">
        <v>777</v>
      </c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428">
        <v>0</v>
      </c>
      <c r="M191" s="428">
        <v>0</v>
      </c>
      <c r="N191" s="428">
        <v>1</v>
      </c>
      <c r="O191" s="428">
        <v>0</v>
      </c>
      <c r="P191" s="429">
        <v>6</v>
      </c>
      <c r="Q191" s="429">
        <f t="shared" si="6"/>
        <v>7</v>
      </c>
    </row>
    <row r="192" spans="1:17" ht="11.25" customHeight="1">
      <c r="A192" s="427" t="s">
        <v>51</v>
      </c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428">
        <v>0</v>
      </c>
      <c r="M192" s="428">
        <v>0</v>
      </c>
      <c r="N192" s="428">
        <v>0</v>
      </c>
      <c r="O192" s="428">
        <v>1</v>
      </c>
      <c r="P192" s="429">
        <v>5</v>
      </c>
      <c r="Q192" s="445">
        <f t="shared" si="6"/>
        <v>6</v>
      </c>
    </row>
    <row r="193" spans="1:17" ht="11.25" customHeight="1">
      <c r="A193" s="433" t="s">
        <v>797</v>
      </c>
      <c r="B193" s="434"/>
      <c r="C193" s="434"/>
      <c r="D193" s="434"/>
      <c r="E193" s="423"/>
      <c r="F193" s="423"/>
      <c r="G193" s="423"/>
      <c r="H193" s="423"/>
      <c r="I193" s="423"/>
      <c r="J193" s="423"/>
      <c r="K193" s="423"/>
      <c r="L193" s="438">
        <v>2</v>
      </c>
      <c r="M193" s="438">
        <v>6</v>
      </c>
      <c r="N193" s="438">
        <v>56</v>
      </c>
      <c r="O193" s="438">
        <v>158</v>
      </c>
      <c r="P193" s="440">
        <v>563</v>
      </c>
      <c r="Q193" s="440">
        <f t="shared" si="6"/>
        <v>785</v>
      </c>
    </row>
    <row r="194" spans="1:17" ht="11.25" customHeight="1">
      <c r="A194" s="441" t="s">
        <v>596</v>
      </c>
      <c r="B194" s="444"/>
      <c r="C194" s="444"/>
      <c r="D194" s="444"/>
      <c r="E194" s="444"/>
      <c r="F194" s="444"/>
      <c r="G194" s="444"/>
      <c r="H194" s="444"/>
      <c r="I194" s="444"/>
      <c r="J194" s="200"/>
      <c r="K194" s="200"/>
      <c r="L194" s="442">
        <v>1</v>
      </c>
      <c r="M194" s="442">
        <v>4</v>
      </c>
      <c r="N194" s="442">
        <v>38</v>
      </c>
      <c r="O194" s="442">
        <v>106</v>
      </c>
      <c r="P194" s="443">
        <v>263</v>
      </c>
      <c r="Q194" s="443">
        <f t="shared" si="6"/>
        <v>412</v>
      </c>
    </row>
    <row r="195" spans="1:17" ht="11.25" customHeight="1">
      <c r="A195" s="424" t="s">
        <v>798</v>
      </c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425">
        <v>1</v>
      </c>
      <c r="M195" s="425">
        <v>2</v>
      </c>
      <c r="N195" s="425">
        <v>26</v>
      </c>
      <c r="O195" s="425">
        <v>97</v>
      </c>
      <c r="P195" s="426">
        <v>241</v>
      </c>
      <c r="Q195" s="426">
        <f t="shared" si="6"/>
        <v>367</v>
      </c>
    </row>
    <row r="196" spans="1:17" ht="11.25" customHeight="1">
      <c r="A196" s="427" t="s">
        <v>801</v>
      </c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428">
        <v>0</v>
      </c>
      <c r="M196" s="428">
        <v>0</v>
      </c>
      <c r="N196" s="428">
        <v>2</v>
      </c>
      <c r="O196" s="428">
        <v>5</v>
      </c>
      <c r="P196" s="429">
        <v>13</v>
      </c>
      <c r="Q196" s="429">
        <f t="shared" si="6"/>
        <v>20</v>
      </c>
    </row>
    <row r="197" spans="1:17" ht="11.25" customHeight="1">
      <c r="A197" s="427" t="s">
        <v>800</v>
      </c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428">
        <v>0</v>
      </c>
      <c r="M197" s="428">
        <v>1</v>
      </c>
      <c r="N197" s="428">
        <v>4</v>
      </c>
      <c r="O197" s="428">
        <v>2</v>
      </c>
      <c r="P197" s="429">
        <v>2</v>
      </c>
      <c r="Q197" s="429">
        <f t="shared" si="6"/>
        <v>9</v>
      </c>
    </row>
    <row r="198" spans="1:17" ht="11.25" customHeight="1">
      <c r="A198" s="441" t="s">
        <v>52</v>
      </c>
      <c r="B198" s="444"/>
      <c r="C198" s="444"/>
      <c r="D198" s="444"/>
      <c r="E198" s="444"/>
      <c r="F198" s="444"/>
      <c r="G198" s="444"/>
      <c r="H198" s="444"/>
      <c r="I198" s="444"/>
      <c r="J198" s="200"/>
      <c r="K198" s="200"/>
      <c r="L198" s="442">
        <v>0</v>
      </c>
      <c r="M198" s="442">
        <v>1</v>
      </c>
      <c r="N198" s="442">
        <v>13</v>
      </c>
      <c r="O198" s="442">
        <v>52</v>
      </c>
      <c r="P198" s="443">
        <v>205</v>
      </c>
      <c r="Q198" s="443">
        <f t="shared" ref="Q198:Q209" si="7">SUM(L198:P198)</f>
        <v>271</v>
      </c>
    </row>
    <row r="199" spans="1:17" ht="11.25" customHeight="1">
      <c r="A199" s="427" t="s">
        <v>53</v>
      </c>
      <c r="B199" s="52"/>
      <c r="C199" s="52"/>
      <c r="D199" s="52"/>
      <c r="E199" s="52"/>
      <c r="F199" s="52"/>
      <c r="G199" s="52"/>
      <c r="H199" s="52"/>
      <c r="I199" s="52"/>
      <c r="L199" s="428">
        <v>0</v>
      </c>
      <c r="M199" s="428">
        <v>1</v>
      </c>
      <c r="N199" s="428">
        <v>11</v>
      </c>
      <c r="O199" s="428">
        <v>44</v>
      </c>
      <c r="P199" s="429">
        <v>179</v>
      </c>
      <c r="Q199" s="429">
        <f t="shared" si="7"/>
        <v>235</v>
      </c>
    </row>
    <row r="200" spans="1:17" ht="11.25" customHeight="1">
      <c r="A200" s="427" t="s">
        <v>54</v>
      </c>
      <c r="B200" s="52"/>
      <c r="C200" s="52"/>
      <c r="D200" s="52"/>
      <c r="E200" s="52"/>
      <c r="F200" s="52"/>
      <c r="G200" s="52"/>
      <c r="H200" s="52"/>
      <c r="I200" s="52"/>
      <c r="L200" s="428">
        <v>0</v>
      </c>
      <c r="M200" s="428">
        <v>0</v>
      </c>
      <c r="N200" s="428">
        <v>1</v>
      </c>
      <c r="O200" s="428">
        <v>2</v>
      </c>
      <c r="P200" s="429">
        <v>14</v>
      </c>
      <c r="Q200" s="429">
        <f t="shared" si="7"/>
        <v>17</v>
      </c>
    </row>
    <row r="201" spans="1:17" ht="11.25" customHeight="1">
      <c r="A201" s="427" t="s">
        <v>55</v>
      </c>
      <c r="B201" s="52"/>
      <c r="C201" s="52"/>
      <c r="D201" s="52"/>
      <c r="E201" s="52"/>
      <c r="F201" s="52"/>
      <c r="G201" s="52"/>
      <c r="H201" s="52"/>
      <c r="I201" s="52"/>
      <c r="L201" s="428">
        <v>0</v>
      </c>
      <c r="M201" s="428">
        <v>0</v>
      </c>
      <c r="N201" s="428">
        <v>1</v>
      </c>
      <c r="O201" s="428">
        <v>4</v>
      </c>
      <c r="P201" s="429">
        <v>11</v>
      </c>
      <c r="Q201" s="429">
        <f t="shared" si="7"/>
        <v>16</v>
      </c>
    </row>
    <row r="202" spans="1:17" ht="11.25" customHeight="1">
      <c r="A202" s="441" t="s">
        <v>56</v>
      </c>
      <c r="B202" s="444"/>
      <c r="C202" s="444"/>
      <c r="D202" s="444"/>
      <c r="E202" s="444"/>
      <c r="F202" s="444"/>
      <c r="G202" s="444"/>
      <c r="H202" s="444"/>
      <c r="I202" s="444"/>
      <c r="J202" s="200"/>
      <c r="K202" s="200"/>
      <c r="L202" s="442">
        <v>0</v>
      </c>
      <c r="M202" s="442">
        <v>0</v>
      </c>
      <c r="N202" s="442">
        <v>2</v>
      </c>
      <c r="O202" s="442">
        <v>4</v>
      </c>
      <c r="P202" s="443">
        <v>113</v>
      </c>
      <c r="Q202" s="443">
        <f t="shared" si="7"/>
        <v>119</v>
      </c>
    </row>
    <row r="203" spans="1:17" ht="11.25" customHeight="1">
      <c r="A203" s="424" t="s">
        <v>57</v>
      </c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425">
        <v>0</v>
      </c>
      <c r="M203" s="425">
        <v>0</v>
      </c>
      <c r="N203" s="425">
        <v>0</v>
      </c>
      <c r="O203" s="425">
        <v>0</v>
      </c>
      <c r="P203" s="426">
        <v>76</v>
      </c>
      <c r="Q203" s="426">
        <f t="shared" si="7"/>
        <v>76</v>
      </c>
    </row>
    <row r="204" spans="1:17" ht="11.25" customHeight="1">
      <c r="A204" s="427" t="s">
        <v>58</v>
      </c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428">
        <v>0</v>
      </c>
      <c r="M204" s="428">
        <v>0</v>
      </c>
      <c r="N204" s="428">
        <v>0</v>
      </c>
      <c r="O204" s="428">
        <v>3</v>
      </c>
      <c r="P204" s="429">
        <v>11</v>
      </c>
      <c r="Q204" s="429">
        <f t="shared" si="7"/>
        <v>14</v>
      </c>
    </row>
    <row r="205" spans="1:17" ht="11.25" customHeight="1">
      <c r="A205" s="427" t="s">
        <v>59</v>
      </c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428">
        <v>0</v>
      </c>
      <c r="M205" s="428">
        <v>0</v>
      </c>
      <c r="N205" s="428">
        <v>0</v>
      </c>
      <c r="O205" s="428">
        <v>0</v>
      </c>
      <c r="P205" s="429">
        <v>6</v>
      </c>
      <c r="Q205" s="429">
        <f t="shared" si="7"/>
        <v>6</v>
      </c>
    </row>
    <row r="206" spans="1:17" ht="11.25" customHeight="1">
      <c r="A206" s="433" t="s">
        <v>60</v>
      </c>
      <c r="B206" s="434"/>
      <c r="C206" s="434"/>
      <c r="D206" s="434"/>
      <c r="E206" s="423"/>
      <c r="F206" s="423"/>
      <c r="G206" s="423"/>
      <c r="H206" s="423"/>
      <c r="I206" s="423"/>
      <c r="J206" s="423"/>
      <c r="K206" s="423"/>
      <c r="L206" s="438">
        <v>210</v>
      </c>
      <c r="M206" s="438">
        <v>223</v>
      </c>
      <c r="N206" s="438">
        <v>227</v>
      </c>
      <c r="O206" s="438">
        <v>267</v>
      </c>
      <c r="P206" s="440">
        <v>120</v>
      </c>
      <c r="Q206" s="440">
        <f t="shared" si="7"/>
        <v>1047</v>
      </c>
    </row>
    <row r="207" spans="1:17" ht="11.25" customHeight="1">
      <c r="A207" s="441" t="s">
        <v>61</v>
      </c>
      <c r="B207" s="444"/>
      <c r="C207" s="444"/>
      <c r="D207" s="444"/>
      <c r="E207" s="444"/>
      <c r="F207" s="444"/>
      <c r="G207" s="444"/>
      <c r="H207" s="444"/>
      <c r="I207" s="444"/>
      <c r="J207" s="200"/>
      <c r="K207" s="200"/>
      <c r="L207" s="442">
        <v>123</v>
      </c>
      <c r="M207" s="442">
        <v>137</v>
      </c>
      <c r="N207" s="442">
        <v>128</v>
      </c>
      <c r="O207" s="442">
        <v>171</v>
      </c>
      <c r="P207" s="443">
        <v>78</v>
      </c>
      <c r="Q207" s="443">
        <f t="shared" si="7"/>
        <v>637</v>
      </c>
    </row>
    <row r="208" spans="1:17" ht="11.25" customHeight="1">
      <c r="A208" s="424" t="s">
        <v>62</v>
      </c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425">
        <v>62</v>
      </c>
      <c r="M208" s="425">
        <v>63</v>
      </c>
      <c r="N208" s="425">
        <v>60</v>
      </c>
      <c r="O208" s="425">
        <v>85</v>
      </c>
      <c r="P208" s="426">
        <v>35</v>
      </c>
      <c r="Q208" s="426">
        <f t="shared" si="7"/>
        <v>305</v>
      </c>
    </row>
    <row r="209" spans="1:17" ht="11.25" customHeight="1">
      <c r="A209" s="427" t="s">
        <v>63</v>
      </c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428">
        <v>21</v>
      </c>
      <c r="M209" s="428">
        <v>21</v>
      </c>
      <c r="N209" s="428">
        <v>15</v>
      </c>
      <c r="O209" s="428">
        <v>27</v>
      </c>
      <c r="P209" s="429">
        <v>18</v>
      </c>
      <c r="Q209" s="429">
        <f t="shared" si="7"/>
        <v>102</v>
      </c>
    </row>
    <row r="210" spans="1:17" ht="11.25" customHeight="1">
      <c r="A210" s="441" t="s">
        <v>64</v>
      </c>
      <c r="B210" s="444"/>
      <c r="C210" s="444"/>
      <c r="D210" s="444"/>
      <c r="E210" s="444"/>
      <c r="F210" s="444"/>
      <c r="G210" s="444"/>
      <c r="H210" s="444"/>
      <c r="I210" s="444"/>
      <c r="J210" s="200"/>
      <c r="K210" s="200"/>
      <c r="L210" s="442">
        <v>0</v>
      </c>
      <c r="M210" s="442">
        <v>0</v>
      </c>
      <c r="N210" s="442">
        <v>8</v>
      </c>
      <c r="O210" s="442">
        <v>30</v>
      </c>
      <c r="P210" s="443">
        <v>66</v>
      </c>
      <c r="Q210" s="443">
        <f t="shared" ref="Q210:Q237" si="8">SUM(L210:P210)</f>
        <v>104</v>
      </c>
    </row>
    <row r="211" spans="1:17" ht="11.25" customHeight="1">
      <c r="A211" s="297" t="s">
        <v>65</v>
      </c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425">
        <v>0</v>
      </c>
      <c r="M211" s="425">
        <v>0</v>
      </c>
      <c r="N211" s="425">
        <v>8</v>
      </c>
      <c r="O211" s="425">
        <v>24</v>
      </c>
      <c r="P211" s="425">
        <v>56</v>
      </c>
      <c r="Q211" s="520">
        <f t="shared" si="8"/>
        <v>88</v>
      </c>
    </row>
    <row r="212" spans="1:17" ht="11.25" customHeight="1">
      <c r="A212" s="198" t="s">
        <v>66</v>
      </c>
      <c r="B212" s="197"/>
      <c r="C212" s="197"/>
      <c r="D212" s="197"/>
      <c r="E212" s="197"/>
      <c r="F212" s="197"/>
      <c r="G212" s="197"/>
      <c r="H212" s="197"/>
      <c r="I212" s="197"/>
      <c r="J212" s="197"/>
      <c r="K212" s="197"/>
      <c r="L212" s="431">
        <v>0</v>
      </c>
      <c r="M212" s="431">
        <v>0</v>
      </c>
      <c r="N212" s="431">
        <v>0</v>
      </c>
      <c r="O212" s="431">
        <v>1</v>
      </c>
      <c r="P212" s="431">
        <v>4</v>
      </c>
      <c r="Q212" s="521">
        <f t="shared" si="8"/>
        <v>5</v>
      </c>
    </row>
    <row r="213" spans="1:17" ht="11.25" customHeight="1">
      <c r="A213" s="441" t="s">
        <v>67</v>
      </c>
      <c r="B213" s="444"/>
      <c r="C213" s="444"/>
      <c r="D213" s="444"/>
      <c r="E213" s="444"/>
      <c r="F213" s="444"/>
      <c r="G213" s="444"/>
      <c r="H213" s="444"/>
      <c r="I213" s="444"/>
      <c r="J213" s="200"/>
      <c r="K213" s="200"/>
      <c r="L213" s="442">
        <v>0</v>
      </c>
      <c r="M213" s="442">
        <v>0</v>
      </c>
      <c r="N213" s="442">
        <v>0</v>
      </c>
      <c r="O213" s="442">
        <v>7</v>
      </c>
      <c r="P213" s="443">
        <v>27</v>
      </c>
      <c r="Q213" s="443">
        <f t="shared" si="8"/>
        <v>34</v>
      </c>
    </row>
    <row r="214" spans="1:17" ht="11.25" customHeight="1">
      <c r="A214" s="297" t="s">
        <v>68</v>
      </c>
      <c r="B214" s="469"/>
      <c r="C214" s="469"/>
      <c r="D214" s="469"/>
      <c r="E214" s="469"/>
      <c r="F214" s="469"/>
      <c r="G214" s="469"/>
      <c r="H214" s="469"/>
      <c r="I214" s="469"/>
      <c r="J214" s="195"/>
      <c r="K214" s="195"/>
      <c r="L214" s="470">
        <v>0</v>
      </c>
      <c r="M214" s="470">
        <v>0</v>
      </c>
      <c r="N214" s="470">
        <v>0</v>
      </c>
      <c r="O214" s="425">
        <v>4</v>
      </c>
      <c r="P214" s="425">
        <v>19</v>
      </c>
      <c r="Q214" s="522">
        <f t="shared" si="8"/>
        <v>23</v>
      </c>
    </row>
    <row r="215" spans="1:17" ht="11.25" customHeight="1">
      <c r="A215" s="198" t="s">
        <v>69</v>
      </c>
      <c r="B215" s="518"/>
      <c r="C215" s="518"/>
      <c r="D215" s="518"/>
      <c r="E215" s="518"/>
      <c r="F215" s="518"/>
      <c r="G215" s="518"/>
      <c r="H215" s="518"/>
      <c r="I215" s="518"/>
      <c r="J215" s="197"/>
      <c r="K215" s="197"/>
      <c r="L215" s="519">
        <v>0</v>
      </c>
      <c r="M215" s="519">
        <v>0</v>
      </c>
      <c r="N215" s="519">
        <v>0</v>
      </c>
      <c r="O215" s="431">
        <v>2</v>
      </c>
      <c r="P215" s="431">
        <v>5</v>
      </c>
      <c r="Q215" s="523">
        <f t="shared" si="8"/>
        <v>7</v>
      </c>
    </row>
    <row r="216" spans="1:17" ht="11.25" customHeight="1">
      <c r="A216" s="433" t="s">
        <v>70</v>
      </c>
      <c r="B216" s="434"/>
      <c r="C216" s="434"/>
      <c r="D216" s="434"/>
      <c r="E216" s="423"/>
      <c r="F216" s="423"/>
      <c r="G216" s="423"/>
      <c r="H216" s="423"/>
      <c r="I216" s="423"/>
      <c r="J216" s="423"/>
      <c r="K216" s="423"/>
      <c r="L216" s="438">
        <v>3</v>
      </c>
      <c r="M216" s="438">
        <v>2</v>
      </c>
      <c r="N216" s="438">
        <v>5</v>
      </c>
      <c r="O216" s="438">
        <v>39</v>
      </c>
      <c r="P216" s="440">
        <v>240</v>
      </c>
      <c r="Q216" s="440">
        <f t="shared" si="8"/>
        <v>289</v>
      </c>
    </row>
    <row r="217" spans="1:17" ht="11.25" customHeight="1">
      <c r="A217" s="441" t="s">
        <v>71</v>
      </c>
      <c r="B217" s="444"/>
      <c r="C217" s="444"/>
      <c r="D217" s="444"/>
      <c r="E217" s="444"/>
      <c r="F217" s="444"/>
      <c r="G217" s="444"/>
      <c r="H217" s="444"/>
      <c r="I217" s="444"/>
      <c r="J217" s="200"/>
      <c r="K217" s="200"/>
      <c r="L217" s="442">
        <v>1</v>
      </c>
      <c r="M217" s="442">
        <v>2</v>
      </c>
      <c r="N217" s="442">
        <v>3</v>
      </c>
      <c r="O217" s="442">
        <v>81</v>
      </c>
      <c r="P217" s="443">
        <v>212</v>
      </c>
      <c r="Q217" s="471">
        <f t="shared" si="8"/>
        <v>299</v>
      </c>
    </row>
    <row r="218" spans="1:17" ht="11.25" customHeight="1">
      <c r="A218" s="297" t="s">
        <v>72</v>
      </c>
      <c r="B218" s="469"/>
      <c r="C218" s="469"/>
      <c r="D218" s="469"/>
      <c r="E218" s="469"/>
      <c r="F218" s="469"/>
      <c r="G218" s="469"/>
      <c r="H218" s="469"/>
      <c r="I218" s="469"/>
      <c r="J218" s="195"/>
      <c r="K218" s="195"/>
      <c r="L218" s="470">
        <v>0</v>
      </c>
      <c r="M218" s="470">
        <v>0</v>
      </c>
      <c r="N218" s="470">
        <v>1</v>
      </c>
      <c r="O218" s="470">
        <v>7</v>
      </c>
      <c r="P218" s="470">
        <v>138</v>
      </c>
      <c r="Q218" s="522">
        <f t="shared" si="8"/>
        <v>146</v>
      </c>
    </row>
    <row r="219" spans="1:17" ht="11.25" customHeight="1">
      <c r="A219" s="196" t="s">
        <v>73</v>
      </c>
      <c r="B219" s="517"/>
      <c r="C219" s="517"/>
      <c r="D219" s="517"/>
      <c r="E219" s="517"/>
      <c r="F219" s="517"/>
      <c r="G219" s="517"/>
      <c r="H219" s="517"/>
      <c r="I219" s="517"/>
      <c r="J219" s="52"/>
      <c r="K219" s="52"/>
      <c r="L219" s="516">
        <v>0</v>
      </c>
      <c r="M219" s="516">
        <v>1</v>
      </c>
      <c r="N219" s="516">
        <v>1</v>
      </c>
      <c r="O219" s="516">
        <v>8</v>
      </c>
      <c r="P219" s="516">
        <v>28</v>
      </c>
      <c r="Q219" s="524">
        <f t="shared" si="8"/>
        <v>38</v>
      </c>
    </row>
    <row r="220" spans="1:17" ht="11.25" customHeight="1">
      <c r="A220" s="196" t="s">
        <v>74</v>
      </c>
      <c r="B220" s="517"/>
      <c r="C220" s="517"/>
      <c r="D220" s="517"/>
      <c r="E220" s="517"/>
      <c r="F220" s="517"/>
      <c r="G220" s="517"/>
      <c r="H220" s="517"/>
      <c r="I220" s="517"/>
      <c r="J220" s="52"/>
      <c r="K220" s="52"/>
      <c r="L220" s="516">
        <v>1</v>
      </c>
      <c r="M220" s="516">
        <v>0</v>
      </c>
      <c r="N220" s="516">
        <v>1</v>
      </c>
      <c r="O220" s="516">
        <v>6</v>
      </c>
      <c r="P220" s="516">
        <v>15</v>
      </c>
      <c r="Q220" s="524">
        <f t="shared" si="8"/>
        <v>23</v>
      </c>
    </row>
    <row r="221" spans="1:17" ht="11.25" customHeight="1">
      <c r="A221" s="198" t="s">
        <v>75</v>
      </c>
      <c r="B221" s="518"/>
      <c r="C221" s="518"/>
      <c r="D221" s="518"/>
      <c r="E221" s="518"/>
      <c r="F221" s="518"/>
      <c r="G221" s="518"/>
      <c r="H221" s="518"/>
      <c r="I221" s="518"/>
      <c r="J221" s="197"/>
      <c r="K221" s="197"/>
      <c r="L221" s="519">
        <v>0</v>
      </c>
      <c r="M221" s="519">
        <v>0</v>
      </c>
      <c r="N221" s="519">
        <v>0</v>
      </c>
      <c r="O221" s="519">
        <v>2</v>
      </c>
      <c r="P221" s="519">
        <v>15</v>
      </c>
      <c r="Q221" s="523">
        <f t="shared" si="8"/>
        <v>17</v>
      </c>
    </row>
    <row r="222" spans="1:17" ht="11.25" customHeight="1">
      <c r="A222" s="441" t="s">
        <v>76</v>
      </c>
      <c r="B222" s="444"/>
      <c r="C222" s="444"/>
      <c r="D222" s="444"/>
      <c r="E222" s="444"/>
      <c r="F222" s="444"/>
      <c r="G222" s="444"/>
      <c r="H222" s="444"/>
      <c r="I222" s="444"/>
      <c r="J222" s="200"/>
      <c r="K222" s="200"/>
      <c r="L222" s="442">
        <v>1</v>
      </c>
      <c r="M222" s="442">
        <v>2</v>
      </c>
      <c r="N222" s="442">
        <v>3</v>
      </c>
      <c r="O222" s="442">
        <v>81</v>
      </c>
      <c r="P222" s="443">
        <v>212</v>
      </c>
      <c r="Q222" s="443">
        <f t="shared" si="8"/>
        <v>299</v>
      </c>
    </row>
    <row r="223" spans="1:17" ht="11.25" customHeight="1">
      <c r="A223" s="525" t="s">
        <v>77</v>
      </c>
      <c r="B223" s="444"/>
      <c r="C223" s="444"/>
      <c r="D223" s="444"/>
      <c r="E223" s="444"/>
      <c r="F223" s="444"/>
      <c r="G223" s="444"/>
      <c r="H223" s="444"/>
      <c r="I223" s="444"/>
      <c r="J223" s="200"/>
      <c r="K223" s="200"/>
      <c r="L223" s="526">
        <v>0</v>
      </c>
      <c r="M223" s="526">
        <v>0</v>
      </c>
      <c r="N223" s="526">
        <v>0</v>
      </c>
      <c r="O223" s="526">
        <v>1</v>
      </c>
      <c r="P223" s="527">
        <v>7</v>
      </c>
      <c r="Q223" s="527">
        <f t="shared" si="8"/>
        <v>8</v>
      </c>
    </row>
    <row r="224" spans="1:17" ht="11.25" customHeight="1">
      <c r="A224" s="433" t="s">
        <v>78</v>
      </c>
      <c r="B224" s="434"/>
      <c r="C224" s="434"/>
      <c r="D224" s="434"/>
      <c r="E224" s="423"/>
      <c r="F224" s="423"/>
      <c r="G224" s="423"/>
      <c r="H224" s="423"/>
      <c r="I224" s="423"/>
      <c r="J224" s="423"/>
      <c r="K224" s="423"/>
      <c r="L224" s="438">
        <v>1</v>
      </c>
      <c r="M224" s="438">
        <v>3</v>
      </c>
      <c r="N224" s="438">
        <v>15</v>
      </c>
      <c r="O224" s="438">
        <v>43</v>
      </c>
      <c r="P224" s="440">
        <v>145</v>
      </c>
      <c r="Q224" s="440">
        <f t="shared" si="8"/>
        <v>207</v>
      </c>
    </row>
    <row r="225" spans="1:17" ht="11.25" customHeight="1">
      <c r="A225" s="441" t="s">
        <v>79</v>
      </c>
      <c r="B225" s="444"/>
      <c r="C225" s="444"/>
      <c r="D225" s="444"/>
      <c r="E225" s="444"/>
      <c r="F225" s="444"/>
      <c r="G225" s="444"/>
      <c r="H225" s="444"/>
      <c r="I225" s="444"/>
      <c r="J225" s="200"/>
      <c r="K225" s="200"/>
      <c r="L225" s="442">
        <v>1</v>
      </c>
      <c r="M225" s="442">
        <v>1</v>
      </c>
      <c r="N225" s="442">
        <v>9</v>
      </c>
      <c r="O225" s="442">
        <v>10</v>
      </c>
      <c r="P225" s="443">
        <v>51</v>
      </c>
      <c r="Q225" s="471">
        <f t="shared" si="8"/>
        <v>72</v>
      </c>
    </row>
    <row r="226" spans="1:17" ht="11.25" customHeight="1">
      <c r="A226" s="297" t="s">
        <v>80</v>
      </c>
      <c r="B226" s="469"/>
      <c r="C226" s="469"/>
      <c r="D226" s="469"/>
      <c r="E226" s="469"/>
      <c r="F226" s="469"/>
      <c r="G226" s="469"/>
      <c r="H226" s="469"/>
      <c r="I226" s="469"/>
      <c r="J226" s="195"/>
      <c r="K226" s="195"/>
      <c r="L226" s="470">
        <v>0</v>
      </c>
      <c r="M226" s="470">
        <v>0</v>
      </c>
      <c r="N226" s="470">
        <v>3</v>
      </c>
      <c r="O226" s="470">
        <v>1</v>
      </c>
      <c r="P226" s="470">
        <v>9</v>
      </c>
      <c r="Q226" s="522">
        <f t="shared" si="8"/>
        <v>13</v>
      </c>
    </row>
    <row r="227" spans="1:17" ht="11.25" customHeight="1">
      <c r="A227" s="196" t="s">
        <v>81</v>
      </c>
      <c r="B227" s="517"/>
      <c r="C227" s="517"/>
      <c r="D227" s="517"/>
      <c r="E227" s="517"/>
      <c r="F227" s="517"/>
      <c r="G227" s="517"/>
      <c r="H227" s="517"/>
      <c r="I227" s="517"/>
      <c r="J227" s="52"/>
      <c r="K227" s="52"/>
      <c r="L227" s="516">
        <v>0</v>
      </c>
      <c r="M227" s="516">
        <v>0</v>
      </c>
      <c r="N227" s="516">
        <v>1</v>
      </c>
      <c r="O227" s="516">
        <v>1</v>
      </c>
      <c r="P227" s="516">
        <v>8</v>
      </c>
      <c r="Q227" s="524">
        <f t="shared" si="8"/>
        <v>10</v>
      </c>
    </row>
    <row r="228" spans="1:17" ht="11.25" customHeight="1">
      <c r="A228" s="196" t="s">
        <v>82</v>
      </c>
      <c r="B228" s="517"/>
      <c r="C228" s="517"/>
      <c r="D228" s="517"/>
      <c r="E228" s="517"/>
      <c r="F228" s="517"/>
      <c r="G228" s="517"/>
      <c r="H228" s="517"/>
      <c r="I228" s="517"/>
      <c r="J228" s="52"/>
      <c r="K228" s="52"/>
      <c r="L228" s="516">
        <v>0</v>
      </c>
      <c r="M228" s="516">
        <v>0</v>
      </c>
      <c r="N228" s="516">
        <v>0</v>
      </c>
      <c r="O228" s="516">
        <v>1</v>
      </c>
      <c r="P228" s="516">
        <v>8</v>
      </c>
      <c r="Q228" s="524">
        <f t="shared" si="8"/>
        <v>9</v>
      </c>
    </row>
    <row r="229" spans="1:17" ht="11.25" customHeight="1">
      <c r="A229" s="441" t="s">
        <v>83</v>
      </c>
      <c r="B229" s="444"/>
      <c r="C229" s="444"/>
      <c r="D229" s="444"/>
      <c r="E229" s="444"/>
      <c r="F229" s="444"/>
      <c r="G229" s="444"/>
      <c r="H229" s="444"/>
      <c r="I229" s="444"/>
      <c r="J229" s="200"/>
      <c r="K229" s="200"/>
      <c r="L229" s="442">
        <v>0</v>
      </c>
      <c r="M229" s="442">
        <v>0</v>
      </c>
      <c r="N229" s="442">
        <v>2</v>
      </c>
      <c r="O229" s="442">
        <v>16</v>
      </c>
      <c r="P229" s="443">
        <v>36</v>
      </c>
      <c r="Q229" s="471">
        <f t="shared" si="8"/>
        <v>54</v>
      </c>
    </row>
    <row r="230" spans="1:17" ht="11.25" customHeight="1">
      <c r="A230" s="297" t="s">
        <v>84</v>
      </c>
      <c r="B230" s="469"/>
      <c r="C230" s="469"/>
      <c r="D230" s="469"/>
      <c r="E230" s="469"/>
      <c r="F230" s="469"/>
      <c r="G230" s="469"/>
      <c r="H230" s="469"/>
      <c r="I230" s="469"/>
      <c r="J230" s="195"/>
      <c r="K230" s="195"/>
      <c r="L230" s="425">
        <v>0</v>
      </c>
      <c r="M230" s="425">
        <v>0</v>
      </c>
      <c r="N230" s="425">
        <v>0</v>
      </c>
      <c r="O230" s="425">
        <v>4</v>
      </c>
      <c r="P230" s="426">
        <v>7</v>
      </c>
      <c r="Q230" s="520">
        <f t="shared" si="8"/>
        <v>11</v>
      </c>
    </row>
    <row r="231" spans="1:17" ht="11.25" customHeight="1">
      <c r="A231" s="196" t="s">
        <v>85</v>
      </c>
      <c r="B231" s="517"/>
      <c r="C231" s="517"/>
      <c r="D231" s="517"/>
      <c r="E231" s="517"/>
      <c r="F231" s="517"/>
      <c r="G231" s="517"/>
      <c r="H231" s="517"/>
      <c r="I231" s="517"/>
      <c r="J231" s="52"/>
      <c r="K231" s="52"/>
      <c r="L231" s="428">
        <v>0</v>
      </c>
      <c r="M231" s="428">
        <v>0</v>
      </c>
      <c r="N231" s="428">
        <v>0</v>
      </c>
      <c r="O231" s="428">
        <v>1</v>
      </c>
      <c r="P231" s="429">
        <v>9</v>
      </c>
      <c r="Q231" s="528">
        <f t="shared" si="8"/>
        <v>10</v>
      </c>
    </row>
    <row r="232" spans="1:17" ht="11.25" customHeight="1">
      <c r="A232" s="196" t="s">
        <v>86</v>
      </c>
      <c r="B232" s="517"/>
      <c r="C232" s="517"/>
      <c r="D232" s="517"/>
      <c r="E232" s="517"/>
      <c r="F232" s="517"/>
      <c r="G232" s="517"/>
      <c r="H232" s="517"/>
      <c r="I232" s="517"/>
      <c r="J232" s="52"/>
      <c r="K232" s="52"/>
      <c r="L232" s="428">
        <v>0</v>
      </c>
      <c r="M232" s="428">
        <v>0</v>
      </c>
      <c r="N232" s="428">
        <v>0</v>
      </c>
      <c r="O232" s="428">
        <v>0</v>
      </c>
      <c r="P232" s="429">
        <v>7</v>
      </c>
      <c r="Q232" s="528">
        <f t="shared" si="8"/>
        <v>7</v>
      </c>
    </row>
    <row r="233" spans="1:17" ht="11.25" customHeight="1">
      <c r="A233" s="198" t="s">
        <v>87</v>
      </c>
      <c r="B233" s="518"/>
      <c r="C233" s="518"/>
      <c r="D233" s="518"/>
      <c r="E233" s="518"/>
      <c r="F233" s="518"/>
      <c r="G233" s="518"/>
      <c r="H233" s="518"/>
      <c r="I233" s="518"/>
      <c r="J233" s="197"/>
      <c r="K233" s="197"/>
      <c r="L233" s="431">
        <v>0</v>
      </c>
      <c r="M233" s="431">
        <v>0</v>
      </c>
      <c r="N233" s="431">
        <v>0</v>
      </c>
      <c r="O233" s="431">
        <v>1</v>
      </c>
      <c r="P233" s="432">
        <v>6</v>
      </c>
      <c r="Q233" s="521">
        <f t="shared" si="8"/>
        <v>7</v>
      </c>
    </row>
    <row r="234" spans="1:17" ht="11.25" customHeight="1">
      <c r="A234" s="441" t="s">
        <v>88</v>
      </c>
      <c r="B234" s="444"/>
      <c r="C234" s="444"/>
      <c r="D234" s="444"/>
      <c r="E234" s="444"/>
      <c r="F234" s="444"/>
      <c r="G234" s="444"/>
      <c r="H234" s="444"/>
      <c r="I234" s="444"/>
      <c r="J234" s="200"/>
      <c r="K234" s="200"/>
      <c r="L234" s="442">
        <v>0</v>
      </c>
      <c r="M234" s="442">
        <v>1</v>
      </c>
      <c r="N234" s="442">
        <v>1</v>
      </c>
      <c r="O234" s="442">
        <v>1</v>
      </c>
      <c r="P234" s="443">
        <v>17</v>
      </c>
      <c r="Q234" s="471">
        <f t="shared" si="8"/>
        <v>20</v>
      </c>
    </row>
    <row r="235" spans="1:17" ht="11.25" customHeight="1">
      <c r="A235" s="297" t="s">
        <v>89</v>
      </c>
      <c r="B235" s="469"/>
      <c r="C235" s="469"/>
      <c r="D235" s="469"/>
      <c r="E235" s="469"/>
      <c r="F235" s="469"/>
      <c r="G235" s="469"/>
      <c r="H235" s="469"/>
      <c r="I235" s="469"/>
      <c r="J235" s="195"/>
      <c r="K235" s="195"/>
      <c r="L235" s="425">
        <v>0</v>
      </c>
      <c r="M235" s="425">
        <v>1</v>
      </c>
      <c r="N235" s="425">
        <v>0</v>
      </c>
      <c r="O235" s="425">
        <v>0</v>
      </c>
      <c r="P235" s="426">
        <v>9</v>
      </c>
      <c r="Q235" s="520">
        <f t="shared" si="8"/>
        <v>10</v>
      </c>
    </row>
    <row r="236" spans="1:17" ht="11.25" customHeight="1">
      <c r="A236" s="733" t="s">
        <v>1099</v>
      </c>
      <c r="B236" s="517"/>
      <c r="C236" s="517"/>
      <c r="D236" s="517"/>
      <c r="E236" s="517"/>
      <c r="F236" s="517"/>
      <c r="G236" s="517"/>
      <c r="H236" s="517"/>
      <c r="I236" s="517"/>
      <c r="J236" s="52"/>
      <c r="K236" s="52"/>
      <c r="L236" s="428">
        <v>0</v>
      </c>
      <c r="M236" s="428">
        <v>0</v>
      </c>
      <c r="N236" s="428">
        <v>0</v>
      </c>
      <c r="O236" s="428">
        <v>1</v>
      </c>
      <c r="P236" s="429">
        <v>2</v>
      </c>
      <c r="Q236" s="528">
        <f t="shared" si="8"/>
        <v>3</v>
      </c>
    </row>
    <row r="237" spans="1:17" ht="11.25" customHeight="1">
      <c r="A237" s="198" t="s">
        <v>91</v>
      </c>
      <c r="B237" s="518"/>
      <c r="C237" s="518"/>
      <c r="D237" s="518"/>
      <c r="E237" s="518"/>
      <c r="F237" s="518"/>
      <c r="G237" s="518"/>
      <c r="H237" s="518"/>
      <c r="I237" s="518"/>
      <c r="J237" s="197"/>
      <c r="K237" s="197"/>
      <c r="L237" s="431">
        <v>0</v>
      </c>
      <c r="M237" s="431">
        <v>0</v>
      </c>
      <c r="N237" s="431">
        <v>0</v>
      </c>
      <c r="O237" s="431">
        <v>0</v>
      </c>
      <c r="P237" s="432">
        <v>2</v>
      </c>
      <c r="Q237" s="521">
        <f t="shared" si="8"/>
        <v>2</v>
      </c>
    </row>
    <row r="238" spans="1:17" ht="11.25" customHeight="1">
      <c r="A238" s="88" t="s">
        <v>107</v>
      </c>
      <c r="B238" s="517"/>
      <c r="C238" s="517"/>
      <c r="D238" s="517"/>
      <c r="E238" s="517"/>
      <c r="F238" s="517"/>
      <c r="G238" s="517"/>
      <c r="H238" s="517"/>
      <c r="I238" s="517"/>
      <c r="J238" s="52"/>
      <c r="K238" s="52"/>
      <c r="L238" s="428"/>
      <c r="M238" s="428"/>
      <c r="N238" s="428"/>
      <c r="O238" s="428"/>
      <c r="P238" s="428"/>
      <c r="Q238" s="428"/>
    </row>
    <row r="239" spans="1:17" ht="11.25" customHeight="1">
      <c r="B239" s="517"/>
      <c r="C239" s="517"/>
      <c r="D239" s="517"/>
      <c r="E239" s="517"/>
      <c r="F239" s="517"/>
      <c r="G239" s="517"/>
      <c r="H239" s="517"/>
      <c r="I239" s="517"/>
      <c r="J239" s="52"/>
      <c r="K239" s="52"/>
      <c r="L239" s="428"/>
      <c r="M239" s="428"/>
      <c r="N239" s="428"/>
      <c r="O239" s="428"/>
      <c r="P239" s="428"/>
      <c r="Q239" s="428"/>
    </row>
    <row r="240" spans="1:17" ht="11.25" customHeight="1">
      <c r="A240" s="88"/>
      <c r="B240" s="517"/>
      <c r="C240" s="517"/>
      <c r="D240" s="517"/>
      <c r="E240" s="517"/>
      <c r="F240" s="517"/>
      <c r="G240" s="517"/>
      <c r="H240" s="517"/>
      <c r="I240" s="517"/>
      <c r="J240" s="52"/>
      <c r="K240" s="52"/>
      <c r="L240" s="428"/>
      <c r="M240" s="428"/>
      <c r="N240" s="428"/>
      <c r="O240" s="428"/>
      <c r="P240" s="428"/>
      <c r="Q240" s="428"/>
    </row>
    <row r="241" spans="1:13" ht="14.25" customHeight="1">
      <c r="A241" s="80" t="s">
        <v>94</v>
      </c>
      <c r="B241" s="61"/>
      <c r="C241" s="57"/>
      <c r="D241" s="57"/>
      <c r="E241" s="57"/>
    </row>
    <row r="242" spans="1:13" ht="14.25" customHeight="1">
      <c r="A242" s="137" t="s">
        <v>93</v>
      </c>
      <c r="B242" s="61"/>
      <c r="C242" s="57"/>
      <c r="D242" s="57"/>
      <c r="E242" s="57"/>
    </row>
    <row r="243" spans="1:13" ht="13.5" customHeight="1">
      <c r="A243" s="706" t="s">
        <v>95</v>
      </c>
      <c r="B243" s="53"/>
      <c r="C243" s="14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ht="33" customHeight="1">
      <c r="A244" s="778" t="s">
        <v>490</v>
      </c>
      <c r="B244" s="775" t="s">
        <v>581</v>
      </c>
      <c r="C244" s="776"/>
      <c r="D244" s="775" t="s">
        <v>582</v>
      </c>
      <c r="E244" s="776"/>
      <c r="F244" s="775" t="s">
        <v>583</v>
      </c>
      <c r="G244" s="776"/>
      <c r="H244" s="775" t="s">
        <v>584</v>
      </c>
      <c r="I244" s="776"/>
      <c r="J244" s="775" t="s">
        <v>585</v>
      </c>
      <c r="K244" s="776"/>
      <c r="L244" s="775" t="s">
        <v>586</v>
      </c>
      <c r="M244" s="777"/>
    </row>
    <row r="245" spans="1:13" ht="11.25" customHeight="1">
      <c r="A245" s="778"/>
      <c r="B245" s="485" t="s">
        <v>402</v>
      </c>
      <c r="C245" s="485" t="s">
        <v>446</v>
      </c>
      <c r="D245" s="485" t="s">
        <v>402</v>
      </c>
      <c r="E245" s="485" t="s">
        <v>446</v>
      </c>
      <c r="F245" s="485" t="s">
        <v>402</v>
      </c>
      <c r="G245" s="485" t="s">
        <v>446</v>
      </c>
      <c r="H245" s="485" t="s">
        <v>402</v>
      </c>
      <c r="I245" s="485" t="s">
        <v>446</v>
      </c>
      <c r="J245" s="485" t="s">
        <v>402</v>
      </c>
      <c r="K245" s="485" t="s">
        <v>446</v>
      </c>
      <c r="L245" s="485" t="s">
        <v>402</v>
      </c>
      <c r="M245" s="485" t="s">
        <v>446</v>
      </c>
    </row>
    <row r="246" spans="1:13" ht="11.25" customHeight="1">
      <c r="A246" s="142" t="s">
        <v>449</v>
      </c>
      <c r="B246" s="57">
        <v>1</v>
      </c>
      <c r="C246" s="143">
        <v>1.733402669440111</v>
      </c>
      <c r="D246" s="57">
        <v>0</v>
      </c>
      <c r="E246" s="143">
        <v>0</v>
      </c>
      <c r="F246" s="57">
        <v>1</v>
      </c>
      <c r="G246" s="143">
        <v>1.733402669440111</v>
      </c>
      <c r="H246" s="57">
        <v>36</v>
      </c>
      <c r="I246" s="143">
        <v>62.402496099843994</v>
      </c>
      <c r="J246" s="57">
        <v>75</v>
      </c>
      <c r="K246" s="143">
        <v>130.00520020800832</v>
      </c>
      <c r="L246" s="57">
        <v>0</v>
      </c>
      <c r="M246" s="143">
        <v>0</v>
      </c>
    </row>
    <row r="247" spans="1:13" ht="11.25" customHeight="1">
      <c r="A247" s="144" t="s">
        <v>450</v>
      </c>
      <c r="B247" s="59">
        <v>0</v>
      </c>
      <c r="C247" s="145">
        <v>0</v>
      </c>
      <c r="D247" s="59">
        <v>0</v>
      </c>
      <c r="E247" s="145">
        <v>0</v>
      </c>
      <c r="F247" s="59">
        <v>0</v>
      </c>
      <c r="G247" s="145">
        <v>0</v>
      </c>
      <c r="H247" s="59">
        <v>8</v>
      </c>
      <c r="I247" s="145">
        <v>62.451209992193597</v>
      </c>
      <c r="J247" s="59">
        <v>11</v>
      </c>
      <c r="K247" s="145">
        <v>85.870413739266212</v>
      </c>
      <c r="L247" s="59">
        <v>0</v>
      </c>
      <c r="M247" s="145">
        <v>0</v>
      </c>
    </row>
    <row r="248" spans="1:13" ht="11.25" customHeight="1">
      <c r="A248" s="142" t="s">
        <v>451</v>
      </c>
      <c r="B248" s="57">
        <v>0</v>
      </c>
      <c r="C248" s="143">
        <v>0</v>
      </c>
      <c r="D248" s="57">
        <v>0</v>
      </c>
      <c r="E248" s="143">
        <v>0</v>
      </c>
      <c r="F248" s="57">
        <v>0</v>
      </c>
      <c r="G248" s="143">
        <v>0</v>
      </c>
      <c r="H248" s="57">
        <v>7</v>
      </c>
      <c r="I248" s="143">
        <v>39.171796306659203</v>
      </c>
      <c r="J248" s="57">
        <v>15</v>
      </c>
      <c r="K248" s="143">
        <v>83.939563514269722</v>
      </c>
      <c r="L248" s="57">
        <v>0</v>
      </c>
      <c r="M248" s="143">
        <v>0</v>
      </c>
    </row>
    <row r="249" spans="1:13" ht="11.25" customHeight="1">
      <c r="A249" s="144" t="s">
        <v>452</v>
      </c>
      <c r="B249" s="59">
        <v>1</v>
      </c>
      <c r="C249" s="145">
        <v>1.3616557734204795</v>
      </c>
      <c r="D249" s="59">
        <v>0</v>
      </c>
      <c r="E249" s="145">
        <v>0</v>
      </c>
      <c r="F249" s="59">
        <v>0</v>
      </c>
      <c r="G249" s="145">
        <v>0</v>
      </c>
      <c r="H249" s="59">
        <v>49</v>
      </c>
      <c r="I249" s="145">
        <v>66.721132897603482</v>
      </c>
      <c r="J249" s="59">
        <v>116</v>
      </c>
      <c r="K249" s="145">
        <v>157.95206971677561</v>
      </c>
      <c r="L249" s="59">
        <v>4</v>
      </c>
      <c r="M249" s="145">
        <v>5.446623093681918</v>
      </c>
    </row>
    <row r="250" spans="1:13" ht="11.25" customHeight="1">
      <c r="A250" s="146" t="s">
        <v>453</v>
      </c>
      <c r="B250" s="60">
        <v>0</v>
      </c>
      <c r="C250" s="147">
        <v>0</v>
      </c>
      <c r="D250" s="60">
        <v>0</v>
      </c>
      <c r="E250" s="147">
        <v>0</v>
      </c>
      <c r="F250" s="60">
        <v>1</v>
      </c>
      <c r="G250" s="147">
        <v>1.2478163214374844</v>
      </c>
      <c r="H250" s="60">
        <v>41</v>
      </c>
      <c r="I250" s="147">
        <v>51.160469178936864</v>
      </c>
      <c r="J250" s="60">
        <v>76</v>
      </c>
      <c r="K250" s="147">
        <v>94.834040429248816</v>
      </c>
      <c r="L250" s="60">
        <v>2</v>
      </c>
      <c r="M250" s="147">
        <v>2.4956326428749689</v>
      </c>
    </row>
    <row r="251" spans="1:13" ht="11.25" customHeight="1">
      <c r="A251" s="144" t="s">
        <v>454</v>
      </c>
      <c r="B251" s="59">
        <v>0</v>
      </c>
      <c r="C251" s="145">
        <v>0</v>
      </c>
      <c r="D251" s="59">
        <v>1</v>
      </c>
      <c r="E251" s="145">
        <v>3.0998140111593302</v>
      </c>
      <c r="F251" s="59">
        <v>0</v>
      </c>
      <c r="G251" s="145">
        <v>0</v>
      </c>
      <c r="H251" s="59">
        <v>13</v>
      </c>
      <c r="I251" s="145">
        <v>40.297582145071296</v>
      </c>
      <c r="J251" s="59">
        <v>27</v>
      </c>
      <c r="K251" s="145">
        <v>83.694978301301916</v>
      </c>
      <c r="L251" s="59">
        <v>1</v>
      </c>
      <c r="M251" s="145">
        <v>3.0998140111593302</v>
      </c>
    </row>
    <row r="252" spans="1:13" ht="11.25" customHeight="1">
      <c r="A252" s="142" t="s">
        <v>455</v>
      </c>
      <c r="B252" s="57">
        <v>0</v>
      </c>
      <c r="C252" s="143">
        <v>0</v>
      </c>
      <c r="D252" s="57">
        <v>0</v>
      </c>
      <c r="E252" s="143">
        <v>0</v>
      </c>
      <c r="F252" s="57">
        <v>0</v>
      </c>
      <c r="G252" s="143">
        <v>0</v>
      </c>
      <c r="H252" s="57">
        <v>51</v>
      </c>
      <c r="I252" s="143">
        <v>45.236828100053216</v>
      </c>
      <c r="J252" s="57">
        <v>104</v>
      </c>
      <c r="K252" s="143">
        <v>92.247649458932059</v>
      </c>
      <c r="L252" s="57">
        <v>2</v>
      </c>
      <c r="M252" s="143">
        <v>1.7739932588256164</v>
      </c>
    </row>
    <row r="253" spans="1:13" ht="11.25" customHeight="1">
      <c r="A253" s="144" t="s">
        <v>456</v>
      </c>
      <c r="B253" s="59">
        <v>0</v>
      </c>
      <c r="C253" s="145">
        <v>0</v>
      </c>
      <c r="D253" s="59">
        <v>0</v>
      </c>
      <c r="E253" s="145">
        <v>0</v>
      </c>
      <c r="F253" s="59">
        <v>1</v>
      </c>
      <c r="G253" s="145">
        <v>0.56814953695812742</v>
      </c>
      <c r="H253" s="59">
        <v>70</v>
      </c>
      <c r="I253" s="145">
        <v>39.770467587068914</v>
      </c>
      <c r="J253" s="59">
        <v>179</v>
      </c>
      <c r="K253" s="145">
        <v>101.69876711550479</v>
      </c>
      <c r="L253" s="59">
        <v>2</v>
      </c>
      <c r="M253" s="145">
        <v>1.1362990739162548</v>
      </c>
    </row>
    <row r="254" spans="1:13" ht="11.25" customHeight="1">
      <c r="A254" s="142" t="s">
        <v>457</v>
      </c>
      <c r="B254" s="57">
        <v>1</v>
      </c>
      <c r="C254" s="143">
        <v>1.9109497420217847</v>
      </c>
      <c r="D254" s="57">
        <v>0</v>
      </c>
      <c r="E254" s="143">
        <v>0</v>
      </c>
      <c r="F254" s="57">
        <v>0</v>
      </c>
      <c r="G254" s="143">
        <v>0</v>
      </c>
      <c r="H254" s="57">
        <v>19</v>
      </c>
      <c r="I254" s="143">
        <v>36.308045098413906</v>
      </c>
      <c r="J254" s="57">
        <v>37</v>
      </c>
      <c r="K254" s="143">
        <v>70.705140454806042</v>
      </c>
      <c r="L254" s="57">
        <v>0</v>
      </c>
      <c r="M254" s="143">
        <v>0</v>
      </c>
    </row>
    <row r="255" spans="1:13" ht="11.25" customHeight="1">
      <c r="A255" s="144" t="s">
        <v>458</v>
      </c>
      <c r="B255" s="59">
        <v>0</v>
      </c>
      <c r="C255" s="145">
        <v>0</v>
      </c>
      <c r="D255" s="59">
        <v>0</v>
      </c>
      <c r="E255" s="145">
        <v>0</v>
      </c>
      <c r="F255" s="59">
        <v>0</v>
      </c>
      <c r="G255" s="145">
        <v>0</v>
      </c>
      <c r="H255" s="59">
        <v>42</v>
      </c>
      <c r="I255" s="145">
        <v>35.202413879808901</v>
      </c>
      <c r="J255" s="59">
        <v>102</v>
      </c>
      <c r="K255" s="145">
        <v>85.491576565250185</v>
      </c>
      <c r="L255" s="59">
        <v>0</v>
      </c>
      <c r="M255" s="145">
        <v>0</v>
      </c>
    </row>
    <row r="256" spans="1:13" ht="11.25" customHeight="1">
      <c r="A256" s="142" t="s">
        <v>459</v>
      </c>
      <c r="B256" s="57">
        <v>1</v>
      </c>
      <c r="C256" s="143">
        <v>0.60390120176339157</v>
      </c>
      <c r="D256" s="57">
        <v>2</v>
      </c>
      <c r="E256" s="143">
        <v>1.2078024035267831</v>
      </c>
      <c r="F256" s="57">
        <v>0</v>
      </c>
      <c r="G256" s="143">
        <v>0</v>
      </c>
      <c r="H256" s="57">
        <v>70</v>
      </c>
      <c r="I256" s="143">
        <v>42.273084123437407</v>
      </c>
      <c r="J256" s="57">
        <v>214</v>
      </c>
      <c r="K256" s="143">
        <v>129.2348571773658</v>
      </c>
      <c r="L256" s="57">
        <v>3</v>
      </c>
      <c r="M256" s="143">
        <v>1.8117036052901745</v>
      </c>
    </row>
    <row r="257" spans="1:13" ht="11.25" customHeight="1">
      <c r="A257" s="144" t="s">
        <v>460</v>
      </c>
      <c r="B257" s="59">
        <v>0</v>
      </c>
      <c r="C257" s="145">
        <v>0</v>
      </c>
      <c r="D257" s="59">
        <v>0</v>
      </c>
      <c r="E257" s="145">
        <v>0</v>
      </c>
      <c r="F257" s="59">
        <v>0</v>
      </c>
      <c r="G257" s="145">
        <v>0</v>
      </c>
      <c r="H257" s="59">
        <v>10</v>
      </c>
      <c r="I257" s="145">
        <v>39.635354736424887</v>
      </c>
      <c r="J257" s="59">
        <v>14</v>
      </c>
      <c r="K257" s="145">
        <v>55.48949663099485</v>
      </c>
      <c r="L257" s="59">
        <v>0</v>
      </c>
      <c r="M257" s="145">
        <v>0</v>
      </c>
    </row>
    <row r="258" spans="1:13" ht="11.25" customHeight="1">
      <c r="A258" s="142" t="s">
        <v>461</v>
      </c>
      <c r="B258" s="57">
        <v>0</v>
      </c>
      <c r="C258" s="143">
        <v>0</v>
      </c>
      <c r="D258" s="57">
        <v>0</v>
      </c>
      <c r="E258" s="143">
        <v>0</v>
      </c>
      <c r="F258" s="57">
        <v>0</v>
      </c>
      <c r="G258" s="143">
        <v>0</v>
      </c>
      <c r="H258" s="57">
        <v>6</v>
      </c>
      <c r="I258" s="143">
        <v>48.309178743961347</v>
      </c>
      <c r="J258" s="57">
        <v>10</v>
      </c>
      <c r="K258" s="143">
        <v>80.515297906602243</v>
      </c>
      <c r="L258" s="57">
        <v>0</v>
      </c>
      <c r="M258" s="143">
        <v>0</v>
      </c>
    </row>
    <row r="259" spans="1:13" ht="11.25" customHeight="1">
      <c r="A259" s="144" t="s">
        <v>462</v>
      </c>
      <c r="B259" s="59">
        <v>0</v>
      </c>
      <c r="C259" s="145">
        <v>0</v>
      </c>
      <c r="D259" s="59">
        <v>0</v>
      </c>
      <c r="E259" s="145">
        <v>0</v>
      </c>
      <c r="F259" s="59">
        <v>0</v>
      </c>
      <c r="G259" s="145">
        <v>0</v>
      </c>
      <c r="H259" s="59">
        <v>6</v>
      </c>
      <c r="I259" s="145">
        <v>42.704626334519574</v>
      </c>
      <c r="J259" s="59">
        <v>34</v>
      </c>
      <c r="K259" s="145">
        <v>241.99288256227757</v>
      </c>
      <c r="L259" s="59">
        <v>0</v>
      </c>
      <c r="M259" s="145">
        <v>0</v>
      </c>
    </row>
    <row r="260" spans="1:13" ht="11.25" customHeight="1">
      <c r="A260" s="146" t="s">
        <v>463</v>
      </c>
      <c r="B260" s="60">
        <v>0</v>
      </c>
      <c r="C260" s="147">
        <v>0</v>
      </c>
      <c r="D260" s="60">
        <v>0</v>
      </c>
      <c r="E260" s="147">
        <v>0</v>
      </c>
      <c r="F260" s="60">
        <v>0</v>
      </c>
      <c r="G260" s="147">
        <v>0</v>
      </c>
      <c r="H260" s="60">
        <v>6</v>
      </c>
      <c r="I260" s="147">
        <v>34.324942791762012</v>
      </c>
      <c r="J260" s="60">
        <v>20</v>
      </c>
      <c r="K260" s="147">
        <v>114.41647597254004</v>
      </c>
      <c r="L260" s="60">
        <v>1</v>
      </c>
      <c r="M260" s="147">
        <v>5.7208237986270021</v>
      </c>
    </row>
    <row r="261" spans="1:13" ht="11.25" customHeight="1">
      <c r="A261" s="144" t="s">
        <v>464</v>
      </c>
      <c r="B261" s="59">
        <v>0</v>
      </c>
      <c r="C261" s="145">
        <v>0</v>
      </c>
      <c r="D261" s="59">
        <v>0</v>
      </c>
      <c r="E261" s="145">
        <v>0</v>
      </c>
      <c r="F261" s="59">
        <v>0</v>
      </c>
      <c r="G261" s="145">
        <v>0</v>
      </c>
      <c r="H261" s="59">
        <v>21</v>
      </c>
      <c r="I261" s="145">
        <v>61.619718309859152</v>
      </c>
      <c r="J261" s="59">
        <v>27</v>
      </c>
      <c r="K261" s="145">
        <v>79.225352112676049</v>
      </c>
      <c r="L261" s="59">
        <v>1</v>
      </c>
      <c r="M261" s="145">
        <v>2.9342723004694835</v>
      </c>
    </row>
    <row r="262" spans="1:13" ht="11.25" customHeight="1">
      <c r="A262" s="142" t="s">
        <v>465</v>
      </c>
      <c r="B262" s="57">
        <v>0</v>
      </c>
      <c r="C262" s="143">
        <v>0</v>
      </c>
      <c r="D262" s="57">
        <v>0</v>
      </c>
      <c r="E262" s="143">
        <v>0</v>
      </c>
      <c r="F262" s="57">
        <v>0</v>
      </c>
      <c r="G262" s="143">
        <v>0</v>
      </c>
      <c r="H262" s="57">
        <v>9</v>
      </c>
      <c r="I262" s="143">
        <v>393.01310043668121</v>
      </c>
      <c r="J262" s="57">
        <v>5</v>
      </c>
      <c r="K262" s="143">
        <v>218.34061135371178</v>
      </c>
      <c r="L262" s="57">
        <v>0</v>
      </c>
      <c r="M262" s="143">
        <v>0</v>
      </c>
    </row>
    <row r="263" spans="1:13" ht="11.25" customHeight="1">
      <c r="A263" s="144" t="s">
        <v>466</v>
      </c>
      <c r="B263" s="59">
        <v>1</v>
      </c>
      <c r="C263" s="145">
        <v>1.5812776723592663</v>
      </c>
      <c r="D263" s="59">
        <v>0</v>
      </c>
      <c r="E263" s="145">
        <v>0</v>
      </c>
      <c r="F263" s="59">
        <v>0</v>
      </c>
      <c r="G263" s="145">
        <v>0</v>
      </c>
      <c r="H263" s="59">
        <v>34</v>
      </c>
      <c r="I263" s="145">
        <v>53.763440860215056</v>
      </c>
      <c r="J263" s="59">
        <v>86</v>
      </c>
      <c r="K263" s="145">
        <v>135.98987982289691</v>
      </c>
      <c r="L263" s="59">
        <v>3</v>
      </c>
      <c r="M263" s="145">
        <v>4.7438330170777991</v>
      </c>
    </row>
    <row r="264" spans="1:13" ht="11.25" customHeight="1">
      <c r="A264" s="142" t="s">
        <v>467</v>
      </c>
      <c r="B264" s="57">
        <v>0</v>
      </c>
      <c r="C264" s="143">
        <v>0</v>
      </c>
      <c r="D264" s="57">
        <v>0</v>
      </c>
      <c r="E264" s="143">
        <v>0</v>
      </c>
      <c r="F264" s="57">
        <v>1</v>
      </c>
      <c r="G264" s="143">
        <v>0.74294205052005935</v>
      </c>
      <c r="H264" s="57">
        <v>74</v>
      </c>
      <c r="I264" s="143">
        <v>54.977711738484402</v>
      </c>
      <c r="J264" s="57">
        <v>167</v>
      </c>
      <c r="K264" s="143">
        <v>124.07132243684993</v>
      </c>
      <c r="L264" s="57">
        <v>5</v>
      </c>
      <c r="M264" s="143">
        <v>3.7147102526002969</v>
      </c>
    </row>
    <row r="265" spans="1:13" ht="11.25" customHeight="1">
      <c r="A265" s="144" t="s">
        <v>468</v>
      </c>
      <c r="B265" s="59">
        <v>0</v>
      </c>
      <c r="C265" s="145">
        <v>0</v>
      </c>
      <c r="D265" s="59">
        <v>0</v>
      </c>
      <c r="E265" s="145">
        <v>0</v>
      </c>
      <c r="F265" s="59">
        <v>0</v>
      </c>
      <c r="G265" s="145">
        <v>0</v>
      </c>
      <c r="H265" s="59">
        <v>0</v>
      </c>
      <c r="I265" s="145">
        <v>0</v>
      </c>
      <c r="J265" s="59">
        <v>0</v>
      </c>
      <c r="K265" s="145">
        <v>0</v>
      </c>
      <c r="L265" s="59">
        <v>0</v>
      </c>
      <c r="M265" s="145">
        <v>0</v>
      </c>
    </row>
    <row r="266" spans="1:13" ht="11.25" customHeight="1">
      <c r="A266" s="148" t="s">
        <v>448</v>
      </c>
      <c r="B266" s="102">
        <v>0</v>
      </c>
      <c r="C266" s="149">
        <v>0</v>
      </c>
      <c r="D266" s="102">
        <v>0</v>
      </c>
      <c r="E266" s="149">
        <v>0</v>
      </c>
      <c r="F266" s="102">
        <v>0</v>
      </c>
      <c r="G266" s="149">
        <v>0</v>
      </c>
      <c r="H266" s="102">
        <v>15</v>
      </c>
      <c r="I266" s="149">
        <v>1.2449992530004481</v>
      </c>
      <c r="J266" s="102">
        <v>33</v>
      </c>
      <c r="K266" s="149">
        <v>2.7389983566009861</v>
      </c>
      <c r="L266" s="102">
        <v>2</v>
      </c>
      <c r="M266" s="149">
        <v>0.16599990040005977</v>
      </c>
    </row>
    <row r="267" spans="1:13" ht="11.25" customHeight="1">
      <c r="A267" s="150" t="s">
        <v>444</v>
      </c>
      <c r="B267" s="150">
        <f>SUM(B246:B266)</f>
        <v>5</v>
      </c>
      <c r="C267" s="151">
        <v>1.2763316798030978E-2</v>
      </c>
      <c r="D267" s="150">
        <f>SUM(D246:D266)</f>
        <v>3</v>
      </c>
      <c r="E267" s="151">
        <v>7.6579900788185861E-3</v>
      </c>
      <c r="F267" s="150">
        <f>SUM(F246:F266)</f>
        <v>4</v>
      </c>
      <c r="G267" s="151">
        <v>1.0210653438424783E-2</v>
      </c>
      <c r="H267" s="150">
        <v>587</v>
      </c>
      <c r="I267" s="151">
        <v>1.4984133920888367</v>
      </c>
      <c r="J267" s="150">
        <f>SUM(J246:J266)</f>
        <v>1352</v>
      </c>
      <c r="K267" s="151">
        <v>3.4512008621875765</v>
      </c>
      <c r="L267" s="150">
        <f>SUM(L246:L266)</f>
        <v>26</v>
      </c>
      <c r="M267" s="151">
        <v>6.6369247349761087E-2</v>
      </c>
    </row>
    <row r="268" spans="1:13" ht="11.25" customHeight="1">
      <c r="A268" s="53" t="s">
        <v>587</v>
      </c>
    </row>
    <row r="269" spans="1:13" ht="12.75" customHeight="1">
      <c r="A269" s="529" t="s">
        <v>96</v>
      </c>
    </row>
    <row r="270" spans="1:13" ht="14.25" customHeight="1">
      <c r="A270" s="135" t="s">
        <v>97</v>
      </c>
    </row>
    <row r="272" spans="1:13" ht="14.25" customHeight="1">
      <c r="A272" s="671" t="s">
        <v>186</v>
      </c>
      <c r="B272" s="86"/>
      <c r="C272" s="86"/>
    </row>
    <row r="273" spans="1:15" ht="11.25" customHeight="1">
      <c r="A273" s="549"/>
      <c r="B273" s="550">
        <v>2000</v>
      </c>
      <c r="C273" s="550">
        <v>2001</v>
      </c>
      <c r="D273" s="550">
        <v>2002</v>
      </c>
      <c r="E273" s="550">
        <v>2003</v>
      </c>
      <c r="F273" s="550">
        <v>2004</v>
      </c>
      <c r="G273" s="550">
        <v>2005</v>
      </c>
      <c r="H273" s="550">
        <v>2006</v>
      </c>
      <c r="I273" s="550">
        <v>2007</v>
      </c>
      <c r="J273" s="550">
        <v>2008</v>
      </c>
      <c r="K273" s="550">
        <v>2009</v>
      </c>
      <c r="L273" s="550">
        <v>2010</v>
      </c>
      <c r="M273" s="550">
        <v>2011</v>
      </c>
      <c r="N273" s="550">
        <v>2012</v>
      </c>
      <c r="O273" s="551">
        <v>2013</v>
      </c>
    </row>
    <row r="274" spans="1:15" ht="11.25" customHeight="1">
      <c r="A274" s="535" t="s">
        <v>402</v>
      </c>
      <c r="B274" s="539">
        <v>2267</v>
      </c>
      <c r="C274" s="541">
        <v>1997</v>
      </c>
      <c r="D274" s="541">
        <v>1743</v>
      </c>
      <c r="E274" s="541">
        <v>1719</v>
      </c>
      <c r="F274" s="541">
        <v>1758</v>
      </c>
      <c r="G274" s="541">
        <v>1684</v>
      </c>
      <c r="H274" s="541">
        <v>1553</v>
      </c>
      <c r="I274" s="541">
        <v>1620</v>
      </c>
      <c r="J274" s="541">
        <v>1558</v>
      </c>
      <c r="K274" s="541">
        <v>1395</v>
      </c>
      <c r="L274" s="541">
        <v>1302</v>
      </c>
      <c r="M274" s="541">
        <v>1283</v>
      </c>
      <c r="N274" s="541">
        <v>1165</v>
      </c>
      <c r="O274" s="541">
        <v>986</v>
      </c>
    </row>
    <row r="275" spans="1:15" ht="11.25" customHeight="1">
      <c r="A275" s="536" t="s">
        <v>545</v>
      </c>
      <c r="B275" s="153">
        <f t="shared" ref="B275:O275" si="9">B274/B277*1000</f>
        <v>18.451445919438722</v>
      </c>
      <c r="C275" s="153">
        <f t="shared" si="9"/>
        <v>16.732019572357398</v>
      </c>
      <c r="D275" s="153">
        <f t="shared" si="9"/>
        <v>15.120364346128822</v>
      </c>
      <c r="E275" s="153">
        <f t="shared" si="9"/>
        <v>15.092053625516897</v>
      </c>
      <c r="F275" s="153">
        <f t="shared" si="9"/>
        <v>15.46473372156442</v>
      </c>
      <c r="G275" s="153">
        <f t="shared" si="9"/>
        <v>14.971816710823449</v>
      </c>
      <c r="H275" s="153">
        <f t="shared" si="9"/>
        <v>13.63261293210906</v>
      </c>
      <c r="I275" s="153">
        <f t="shared" si="9"/>
        <v>13.81922407615928</v>
      </c>
      <c r="J275" s="153">
        <f t="shared" si="9"/>
        <v>13.252468889021205</v>
      </c>
      <c r="K275" s="153">
        <f t="shared" si="9"/>
        <v>12.061318185355226</v>
      </c>
      <c r="L275" s="153">
        <f t="shared" si="9"/>
        <v>11.832921331976152</v>
      </c>
      <c r="M275" s="153">
        <f t="shared" si="9"/>
        <v>12.077794931656436</v>
      </c>
      <c r="N275" s="153">
        <f t="shared" si="9"/>
        <v>11.135218833334926</v>
      </c>
      <c r="O275" s="153">
        <f t="shared" si="9"/>
        <v>9.6426545660805445</v>
      </c>
    </row>
    <row r="276" spans="1:15" ht="11.25" customHeight="1">
      <c r="A276" s="537" t="s">
        <v>447</v>
      </c>
      <c r="B276" s="97">
        <v>8.27</v>
      </c>
      <c r="C276" s="97">
        <v>8.27</v>
      </c>
      <c r="D276" s="97">
        <v>8.27</v>
      </c>
      <c r="E276" s="97">
        <v>8.27</v>
      </c>
      <c r="F276" s="97">
        <v>8.27</v>
      </c>
      <c r="G276" s="97">
        <v>8.27</v>
      </c>
      <c r="H276" s="97">
        <v>8.27</v>
      </c>
      <c r="I276" s="97">
        <v>8.27</v>
      </c>
      <c r="J276" s="97">
        <v>8.27</v>
      </c>
      <c r="K276" s="97">
        <v>8.27</v>
      </c>
      <c r="L276" s="97">
        <v>8.27</v>
      </c>
      <c r="M276" s="97">
        <v>8.27</v>
      </c>
      <c r="N276" s="97">
        <v>8.27</v>
      </c>
      <c r="O276" s="155">
        <v>8.27</v>
      </c>
    </row>
    <row r="277" spans="1:15" ht="11.25" customHeight="1">
      <c r="A277" s="538" t="s">
        <v>404</v>
      </c>
      <c r="B277" s="540">
        <v>122863</v>
      </c>
      <c r="C277" s="542">
        <v>119352</v>
      </c>
      <c r="D277" s="542">
        <v>115275</v>
      </c>
      <c r="E277" s="542">
        <v>113901</v>
      </c>
      <c r="F277" s="542">
        <v>113678</v>
      </c>
      <c r="G277" s="542">
        <v>112478</v>
      </c>
      <c r="H277" s="542">
        <v>113918</v>
      </c>
      <c r="I277" s="542">
        <v>117228</v>
      </c>
      <c r="J277" s="542">
        <v>117563</v>
      </c>
      <c r="K277" s="542">
        <v>115659</v>
      </c>
      <c r="L277" s="542">
        <v>110032</v>
      </c>
      <c r="M277" s="542">
        <v>106228</v>
      </c>
      <c r="N277" s="542">
        <v>104623</v>
      </c>
      <c r="O277" s="542">
        <v>102254</v>
      </c>
    </row>
    <row r="279" spans="1:15" ht="14.25" customHeight="1">
      <c r="A279" s="671" t="s">
        <v>98</v>
      </c>
      <c r="D279" s="27"/>
    </row>
    <row r="280" spans="1:15" ht="11.25" customHeight="1">
      <c r="D280" s="27"/>
    </row>
    <row r="281" spans="1:15" ht="11.25" customHeight="1">
      <c r="D281" s="27"/>
    </row>
    <row r="299" spans="1:2" ht="11.25" customHeight="1">
      <c r="A299" s="381" t="s">
        <v>480</v>
      </c>
    </row>
    <row r="300" spans="1:2" ht="11.25" customHeight="1">
      <c r="A300" s="43" t="s">
        <v>477</v>
      </c>
      <c r="B300" s="4" t="s">
        <v>552</v>
      </c>
    </row>
    <row r="301" spans="1:2" ht="11.25" customHeight="1">
      <c r="A301" s="43" t="s">
        <v>478</v>
      </c>
      <c r="B301" s="4" t="s">
        <v>550</v>
      </c>
    </row>
    <row r="302" spans="1:2" ht="11.25" customHeight="1">
      <c r="A302" s="43" t="s">
        <v>479</v>
      </c>
      <c r="B302" s="4" t="s">
        <v>553</v>
      </c>
    </row>
    <row r="303" spans="1:2" ht="11.25" customHeight="1">
      <c r="A303" s="43"/>
      <c r="B303" s="4"/>
    </row>
    <row r="304" spans="1:2" ht="11.25" customHeight="1">
      <c r="A304" s="43"/>
      <c r="B304" s="4"/>
    </row>
    <row r="305" spans="1:17" ht="11.25" customHeight="1">
      <c r="A305" s="43"/>
      <c r="B305" s="4"/>
    </row>
    <row r="306" spans="1:17" ht="11.25" customHeight="1">
      <c r="A306" s="43"/>
      <c r="B306" s="4"/>
    </row>
    <row r="307" spans="1:17" ht="11.25" customHeight="1">
      <c r="A307" s="43"/>
      <c r="B307" s="4"/>
    </row>
    <row r="308" spans="1:17" ht="11.25" customHeight="1">
      <c r="A308" s="43"/>
      <c r="B308" s="4"/>
    </row>
    <row r="309" spans="1:17" ht="11.25" customHeight="1">
      <c r="A309" s="43"/>
      <c r="B309" s="4"/>
    </row>
    <row r="310" spans="1:17" ht="11.25" customHeight="1">
      <c r="A310" s="43"/>
      <c r="B310" s="4"/>
    </row>
    <row r="311" spans="1:17" ht="11.25" customHeight="1">
      <c r="A311" s="43"/>
      <c r="B311" s="4"/>
    </row>
    <row r="312" spans="1:17" ht="11.25" customHeight="1">
      <c r="A312" s="43"/>
      <c r="B312" s="4"/>
    </row>
    <row r="313" spans="1:17" ht="11.25" customHeight="1">
      <c r="A313" s="43"/>
      <c r="B313" s="4"/>
    </row>
    <row r="314" spans="1:17" ht="14.25" customHeight="1">
      <c r="A314" s="556" t="s">
        <v>108</v>
      </c>
      <c r="B314" s="4"/>
    </row>
    <row r="315" spans="1:17" ht="13.5" customHeight="1">
      <c r="A315" s="557" t="s">
        <v>109</v>
      </c>
      <c r="B315" s="4"/>
    </row>
    <row r="316" spans="1:17" ht="11.25" customHeight="1">
      <c r="A316" s="557"/>
      <c r="B316" s="4"/>
    </row>
    <row r="317" spans="1:17" ht="14.25" customHeight="1">
      <c r="A317" s="671" t="s">
        <v>99</v>
      </c>
    </row>
    <row r="318" spans="1:17" ht="11.25" customHeight="1">
      <c r="A318" s="749" t="s">
        <v>490</v>
      </c>
      <c r="B318" s="752">
        <v>2000</v>
      </c>
      <c r="C318" s="770"/>
      <c r="D318" s="752">
        <v>2001</v>
      </c>
      <c r="E318" s="770"/>
      <c r="F318" s="752">
        <v>2002</v>
      </c>
      <c r="G318" s="770"/>
      <c r="H318" s="752">
        <v>2003</v>
      </c>
      <c r="I318" s="770"/>
      <c r="J318" s="752">
        <v>2004</v>
      </c>
      <c r="K318" s="770"/>
      <c r="L318" s="752">
        <v>2005</v>
      </c>
      <c r="M318" s="770"/>
      <c r="N318" s="752">
        <v>2006</v>
      </c>
      <c r="O318" s="770"/>
      <c r="P318" s="752">
        <v>2007</v>
      </c>
      <c r="Q318" s="770"/>
    </row>
    <row r="319" spans="1:17" ht="11.25" customHeight="1">
      <c r="A319" s="750"/>
      <c r="B319" s="248" t="s">
        <v>402</v>
      </c>
      <c r="C319" s="552" t="s">
        <v>446</v>
      </c>
      <c r="D319" s="552" t="s">
        <v>402</v>
      </c>
      <c r="E319" s="553" t="s">
        <v>446</v>
      </c>
      <c r="F319" s="552" t="s">
        <v>402</v>
      </c>
      <c r="G319" s="553" t="s">
        <v>446</v>
      </c>
      <c r="H319" s="552" t="s">
        <v>402</v>
      </c>
      <c r="I319" s="553" t="s">
        <v>446</v>
      </c>
      <c r="J319" s="552" t="s">
        <v>402</v>
      </c>
      <c r="K319" s="553" t="s">
        <v>446</v>
      </c>
      <c r="L319" s="552" t="s">
        <v>402</v>
      </c>
      <c r="M319" s="553" t="s">
        <v>446</v>
      </c>
      <c r="N319" s="552" t="s">
        <v>402</v>
      </c>
      <c r="O319" s="553" t="s">
        <v>446</v>
      </c>
      <c r="P319" s="552" t="s">
        <v>402</v>
      </c>
      <c r="Q319" s="553" t="s">
        <v>446</v>
      </c>
    </row>
    <row r="320" spans="1:17" ht="11.25" customHeight="1">
      <c r="A320" s="231" t="s">
        <v>486</v>
      </c>
      <c r="B320" s="361">
        <v>85</v>
      </c>
      <c r="C320" s="97">
        <f ca="1">B320/'Rtos Gestantes'!C77*1000</f>
        <v>12.828252339269545</v>
      </c>
      <c r="D320" s="361">
        <v>85</v>
      </c>
      <c r="E320" s="97">
        <f ca="1">D320/'Rtos Gestantes'!D77*1000</f>
        <v>13.567438148443737</v>
      </c>
      <c r="F320" s="361">
        <v>61</v>
      </c>
      <c r="G320" s="97">
        <f ca="1">F320/'Rtos Gestantes'!E77*1000</f>
        <v>10.158201498751041</v>
      </c>
      <c r="H320" s="361">
        <v>82</v>
      </c>
      <c r="I320" s="97">
        <f ca="1">H320/'Rtos Gestantes'!F77*1000</f>
        <v>14.204053351810149</v>
      </c>
      <c r="J320" s="361">
        <v>81</v>
      </c>
      <c r="K320" s="97">
        <f ca="1">J320/'Rtos Gestantes'!G77*1000</f>
        <v>14.523937600860679</v>
      </c>
      <c r="L320" s="361">
        <v>62</v>
      </c>
      <c r="M320" s="97">
        <f ca="1">L320/'Rtos Gestantes'!H77*1000</f>
        <v>11.033991813489946</v>
      </c>
      <c r="N320" s="361">
        <v>64</v>
      </c>
      <c r="O320" s="97">
        <f ca="1">N320/'Rtos Gestantes'!I77*1000</f>
        <v>11.369692662995202</v>
      </c>
      <c r="P320" s="361">
        <v>69</v>
      </c>
      <c r="Q320" s="97">
        <f ca="1">P320/'Rtos Gestantes'!J77*1000</f>
        <v>11.598587997982856</v>
      </c>
    </row>
    <row r="321" spans="1:17" ht="11.25" customHeight="1">
      <c r="A321" s="232" t="s">
        <v>437</v>
      </c>
      <c r="B321" s="360">
        <v>21</v>
      </c>
      <c r="C321" s="97">
        <f ca="1">B321/'Rtos Gestantes'!C78*1000</f>
        <v>10.681586978636826</v>
      </c>
      <c r="D321" s="360">
        <v>22</v>
      </c>
      <c r="E321" s="97">
        <f ca="1">D321/'Rtos Gestantes'!D78*1000</f>
        <v>10.784313725490195</v>
      </c>
      <c r="F321" s="360">
        <v>26</v>
      </c>
      <c r="G321" s="97">
        <f ca="1">F321/'Rtos Gestantes'!E78*1000</f>
        <v>12.782694198623402</v>
      </c>
      <c r="H321" s="360">
        <v>23</v>
      </c>
      <c r="I321" s="97">
        <f ca="1">H321/'Rtos Gestantes'!F78*1000</f>
        <v>11.403073872087258</v>
      </c>
      <c r="J321" s="360">
        <v>17</v>
      </c>
      <c r="K321" s="97">
        <f ca="1">J321/'Rtos Gestantes'!G78*1000</f>
        <v>9.8039215686274517</v>
      </c>
      <c r="L321" s="360">
        <v>16</v>
      </c>
      <c r="M321" s="97">
        <f ca="1">L321/'Rtos Gestantes'!H78*1000</f>
        <v>9.0497737556561102</v>
      </c>
      <c r="N321" s="360">
        <v>22</v>
      </c>
      <c r="O321" s="97">
        <f ca="1">N321/'Rtos Gestantes'!I78*1000</f>
        <v>12.387387387387388</v>
      </c>
      <c r="P321" s="360">
        <v>17</v>
      </c>
      <c r="Q321" s="97">
        <f ca="1">P321/'Rtos Gestantes'!J78*1000</f>
        <v>9.4026548672566381</v>
      </c>
    </row>
    <row r="322" spans="1:17" ht="11.25" customHeight="1">
      <c r="A322" s="232" t="s">
        <v>481</v>
      </c>
      <c r="B322" s="361">
        <v>71</v>
      </c>
      <c r="C322" s="97">
        <f ca="1">B322/'Rtos Gestantes'!C79*1000</f>
        <v>24.859943977591033</v>
      </c>
      <c r="D322" s="361">
        <v>56</v>
      </c>
      <c r="E322" s="97">
        <f ca="1">D322/'Rtos Gestantes'!D79*1000</f>
        <v>21.969399764613573</v>
      </c>
      <c r="F322" s="361">
        <v>48</v>
      </c>
      <c r="G322" s="97">
        <f ca="1">F322/'Rtos Gestantes'!E79*1000</f>
        <v>18.058690744920991</v>
      </c>
      <c r="H322" s="361">
        <v>33</v>
      </c>
      <c r="I322" s="97">
        <f ca="1">H322/'Rtos Gestantes'!F79*1000</f>
        <v>12.253991830672113</v>
      </c>
      <c r="J322" s="361">
        <v>37</v>
      </c>
      <c r="K322" s="97">
        <f ca="1">J322/'Rtos Gestantes'!G79*1000</f>
        <v>15.095879232966135</v>
      </c>
      <c r="L322" s="361">
        <v>50</v>
      </c>
      <c r="M322" s="97">
        <f ca="1">L322/'Rtos Gestantes'!H79*1000</f>
        <v>21.079258010118046</v>
      </c>
      <c r="N322" s="361">
        <v>32</v>
      </c>
      <c r="O322" s="97">
        <f ca="1">N322/'Rtos Gestantes'!I79*1000</f>
        <v>13.109381401065137</v>
      </c>
      <c r="P322" s="361">
        <v>45</v>
      </c>
      <c r="Q322" s="97">
        <f ca="1">P322/'Rtos Gestantes'!J79*1000</f>
        <v>20.170327207530256</v>
      </c>
    </row>
    <row r="323" spans="1:17" ht="11.25" customHeight="1">
      <c r="A323" s="232" t="s">
        <v>471</v>
      </c>
      <c r="B323" s="360">
        <v>167</v>
      </c>
      <c r="C323" s="97">
        <f ca="1">B323/'Rtos Gestantes'!C80*1000</f>
        <v>17.878171501980514</v>
      </c>
      <c r="D323" s="360">
        <v>158</v>
      </c>
      <c r="E323" s="97">
        <f ca="1">D323/'Rtos Gestantes'!D80*1000</f>
        <v>18.566392479435958</v>
      </c>
      <c r="F323" s="360">
        <v>149</v>
      </c>
      <c r="G323" s="97">
        <f ca="1">F323/'Rtos Gestantes'!E80*1000</f>
        <v>16.853297138332767</v>
      </c>
      <c r="H323" s="360">
        <v>130</v>
      </c>
      <c r="I323" s="97">
        <f ca="1">H323/'Rtos Gestantes'!F80*1000</f>
        <v>16.859032550901311</v>
      </c>
      <c r="J323" s="360">
        <v>155</v>
      </c>
      <c r="K323" s="97">
        <f ca="1">J323/'Rtos Gestantes'!G80*1000</f>
        <v>20.49993387118106</v>
      </c>
      <c r="L323" s="360">
        <v>143</v>
      </c>
      <c r="M323" s="97">
        <f ca="1">L323/'Rtos Gestantes'!H80*1000</f>
        <v>18.528116092251878</v>
      </c>
      <c r="N323" s="360">
        <v>134</v>
      </c>
      <c r="O323" s="97">
        <f ca="1">N323/'Rtos Gestantes'!I80*1000</f>
        <v>17.305953764690688</v>
      </c>
      <c r="P323" s="360">
        <v>119</v>
      </c>
      <c r="Q323" s="97">
        <f ca="1">P323/'Rtos Gestantes'!J80*1000</f>
        <v>14.845309381237525</v>
      </c>
    </row>
    <row r="324" spans="1:17" ht="11.25" customHeight="1">
      <c r="A324" s="232" t="s">
        <v>438</v>
      </c>
      <c r="B324" s="362">
        <v>105</v>
      </c>
      <c r="C324" s="97">
        <f ca="1">B324/'Rtos Gestantes'!C81*1000</f>
        <v>15.683345780433161</v>
      </c>
      <c r="D324" s="362">
        <v>116</v>
      </c>
      <c r="E324" s="97">
        <f ca="1">D324/'Rtos Gestantes'!D81*1000</f>
        <v>18.196078431372548</v>
      </c>
      <c r="F324" s="362">
        <v>87</v>
      </c>
      <c r="G324" s="97">
        <f ca="1">F324/'Rtos Gestantes'!E81*1000</f>
        <v>13.96917148362235</v>
      </c>
      <c r="H324" s="362">
        <v>108</v>
      </c>
      <c r="I324" s="97">
        <f ca="1">H324/'Rtos Gestantes'!F81*1000</f>
        <v>17.626897339644199</v>
      </c>
      <c r="J324" s="362">
        <v>96</v>
      </c>
      <c r="K324" s="97">
        <f ca="1">J324/'Rtos Gestantes'!G81*1000</f>
        <v>15.513897866839043</v>
      </c>
      <c r="L324" s="362">
        <v>81</v>
      </c>
      <c r="M324" s="97">
        <f ca="1">L324/'Rtos Gestantes'!H81*1000</f>
        <v>13.663967611336034</v>
      </c>
      <c r="N324" s="362">
        <v>77</v>
      </c>
      <c r="O324" s="97">
        <f ca="1">N324/'Rtos Gestantes'!I81*1000</f>
        <v>12.575534868528498</v>
      </c>
      <c r="P324" s="362">
        <v>94</v>
      </c>
      <c r="Q324" s="97">
        <f ca="1">P324/'Rtos Gestantes'!J81*1000</f>
        <v>14.803149606299211</v>
      </c>
    </row>
    <row r="325" spans="1:17" ht="11.25" customHeight="1">
      <c r="A325" s="232" t="s">
        <v>472</v>
      </c>
      <c r="B325" s="360">
        <v>65</v>
      </c>
      <c r="C325" s="97">
        <f ca="1">B325/'Rtos Gestantes'!C82*1000</f>
        <v>14.295139652518143</v>
      </c>
      <c r="D325" s="360">
        <v>54</v>
      </c>
      <c r="E325" s="97">
        <f ca="1">D325/'Rtos Gestantes'!D82*1000</f>
        <v>13.733468972533062</v>
      </c>
      <c r="F325" s="360">
        <v>49</v>
      </c>
      <c r="G325" s="97">
        <f ca="1">F325/'Rtos Gestantes'!E82*1000</f>
        <v>12.641898864809082</v>
      </c>
      <c r="H325" s="360">
        <v>44</v>
      </c>
      <c r="I325" s="97">
        <f ca="1">H325/'Rtos Gestantes'!F82*1000</f>
        <v>10.602409638554217</v>
      </c>
      <c r="J325" s="360">
        <v>63</v>
      </c>
      <c r="K325" s="97">
        <f ca="1">J325/'Rtos Gestantes'!G82*1000</f>
        <v>14.709315900070045</v>
      </c>
      <c r="L325" s="360">
        <v>47</v>
      </c>
      <c r="M325" s="97">
        <f ca="1">L325/'Rtos Gestantes'!H82*1000</f>
        <v>11.276391554702496</v>
      </c>
      <c r="N325" s="360">
        <v>37</v>
      </c>
      <c r="O325" s="97">
        <f ca="1">N325/'Rtos Gestantes'!I82*1000</f>
        <v>9.247688077980504</v>
      </c>
      <c r="P325" s="360">
        <v>31</v>
      </c>
      <c r="Q325" s="97">
        <f ca="1">P325/'Rtos Gestantes'!J82*1000</f>
        <v>8.273285294902589</v>
      </c>
    </row>
    <row r="326" spans="1:17" ht="11.25" customHeight="1">
      <c r="A326" s="232" t="s">
        <v>432</v>
      </c>
      <c r="B326" s="361">
        <v>196</v>
      </c>
      <c r="C326" s="97">
        <f ca="1">B326/'Rtos Gestantes'!C83*1000</f>
        <v>21.107042860219686</v>
      </c>
      <c r="D326" s="361">
        <v>170</v>
      </c>
      <c r="E326" s="97">
        <f ca="1">D326/'Rtos Gestantes'!D83*1000</f>
        <v>18.905693950177938</v>
      </c>
      <c r="F326" s="361">
        <v>108</v>
      </c>
      <c r="G326" s="97">
        <f ca="1">F326/'Rtos Gestantes'!E83*1000</f>
        <v>11.274663326025681</v>
      </c>
      <c r="H326" s="361">
        <v>131</v>
      </c>
      <c r="I326" s="97">
        <f ca="1">H326/'Rtos Gestantes'!F83*1000</f>
        <v>13.837540931657335</v>
      </c>
      <c r="J326" s="361">
        <v>145</v>
      </c>
      <c r="K326" s="97">
        <f ca="1">J326/'Rtos Gestantes'!G83*1000</f>
        <v>14.312506169183694</v>
      </c>
      <c r="L326" s="361">
        <v>108</v>
      </c>
      <c r="M326" s="97">
        <f ca="1">L326/'Rtos Gestantes'!H83*1000</f>
        <v>11.528608027327071</v>
      </c>
      <c r="N326" s="361">
        <v>122</v>
      </c>
      <c r="O326" s="97">
        <f ca="1">N326/'Rtos Gestantes'!I83*1000</f>
        <v>12.693788367495578</v>
      </c>
      <c r="P326" s="361">
        <v>134</v>
      </c>
      <c r="Q326" s="97">
        <f ca="1">P326/'Rtos Gestantes'!J83*1000</f>
        <v>13.324052898478671</v>
      </c>
    </row>
    <row r="327" spans="1:17" ht="11.25" customHeight="1">
      <c r="A327" s="232" t="s">
        <v>433</v>
      </c>
      <c r="B327" s="360">
        <v>276</v>
      </c>
      <c r="C327" s="97">
        <f ca="1">B327/'Rtos Gestantes'!C84*1000</f>
        <v>19.144066033155301</v>
      </c>
      <c r="D327" s="360">
        <v>248</v>
      </c>
      <c r="E327" s="97">
        <f ca="1">D327/'Rtos Gestantes'!D84*1000</f>
        <v>17.501764290755119</v>
      </c>
      <c r="F327" s="360">
        <v>204</v>
      </c>
      <c r="G327" s="97">
        <f ca="1">F327/'Rtos Gestantes'!E84*1000</f>
        <v>15.434667473708103</v>
      </c>
      <c r="H327" s="360">
        <v>204</v>
      </c>
      <c r="I327" s="97">
        <f ca="1">H327/'Rtos Gestantes'!F84*1000</f>
        <v>15.095456563563712</v>
      </c>
      <c r="J327" s="360">
        <v>184</v>
      </c>
      <c r="K327" s="97">
        <f ca="1">J327/'Rtos Gestantes'!G84*1000</f>
        <v>13.773486039374205</v>
      </c>
      <c r="L327" s="360">
        <v>197</v>
      </c>
      <c r="M327" s="97">
        <f ca="1">L327/'Rtos Gestantes'!H84*1000</f>
        <v>14.049351019825988</v>
      </c>
      <c r="N327" s="360">
        <v>179</v>
      </c>
      <c r="O327" s="97">
        <f ca="1">N327/'Rtos Gestantes'!I84*1000</f>
        <v>12.591446257737761</v>
      </c>
      <c r="P327" s="360">
        <v>195</v>
      </c>
      <c r="Q327" s="97">
        <f ca="1">P327/'Rtos Gestantes'!J84*1000</f>
        <v>12.853470437017995</v>
      </c>
    </row>
    <row r="328" spans="1:17" ht="11.25" customHeight="1">
      <c r="A328" s="232" t="s">
        <v>441</v>
      </c>
      <c r="B328" s="361">
        <v>88</v>
      </c>
      <c r="C328" s="97">
        <f ca="1">B328/'Rtos Gestantes'!C85*1000</f>
        <v>16.736401673640167</v>
      </c>
      <c r="D328" s="361">
        <v>72</v>
      </c>
      <c r="E328" s="97">
        <f ca="1">D328/'Rtos Gestantes'!D85*1000</f>
        <v>15.119697606047879</v>
      </c>
      <c r="F328" s="361">
        <v>63</v>
      </c>
      <c r="G328" s="97">
        <f ca="1">F328/'Rtos Gestantes'!E85*1000</f>
        <v>12.554802710243125</v>
      </c>
      <c r="H328" s="361">
        <v>56</v>
      </c>
      <c r="I328" s="97">
        <f ca="1">H328/'Rtos Gestantes'!F85*1000</f>
        <v>11.36594276435965</v>
      </c>
      <c r="J328" s="361">
        <v>57</v>
      </c>
      <c r="K328" s="97">
        <f ca="1">J328/'Rtos Gestantes'!G85*1000</f>
        <v>11.343283582089553</v>
      </c>
      <c r="L328" s="361">
        <v>60</v>
      </c>
      <c r="M328" s="97">
        <f ca="1">L328/'Rtos Gestantes'!H85*1000</f>
        <v>11.450381679389313</v>
      </c>
      <c r="N328" s="361">
        <v>61</v>
      </c>
      <c r="O328" s="97">
        <f ca="1">N328/'Rtos Gestantes'!I85*1000</f>
        <v>11.588145896656535</v>
      </c>
      <c r="P328" s="361">
        <v>64</v>
      </c>
      <c r="Q328" s="97">
        <f ca="1">P328/'Rtos Gestantes'!J85*1000</f>
        <v>11.931394481730051</v>
      </c>
    </row>
    <row r="329" spans="1:17" ht="11.25" customHeight="1">
      <c r="A329" s="232" t="s">
        <v>487</v>
      </c>
      <c r="B329" s="360">
        <v>219</v>
      </c>
      <c r="C329" s="97">
        <f ca="1">B329/'Rtos Gestantes'!C86*1000</f>
        <v>16.698436904308046</v>
      </c>
      <c r="D329" s="360">
        <v>182</v>
      </c>
      <c r="E329" s="97">
        <f ca="1">D329/'Rtos Gestantes'!D86*1000</f>
        <v>13.915436960012233</v>
      </c>
      <c r="F329" s="360">
        <v>165</v>
      </c>
      <c r="G329" s="97">
        <f ca="1">F329/'Rtos Gestantes'!E86*1000</f>
        <v>13.119185815377277</v>
      </c>
      <c r="H329" s="360">
        <v>130</v>
      </c>
      <c r="I329" s="97">
        <f ca="1">H329/'Rtos Gestantes'!F86*1000</f>
        <v>10.387534958050338</v>
      </c>
      <c r="J329" s="360">
        <v>168</v>
      </c>
      <c r="K329" s="97">
        <f ca="1">J329/'Rtos Gestantes'!G86*1000</f>
        <v>13.40033500837521</v>
      </c>
      <c r="L329" s="360">
        <v>157</v>
      </c>
      <c r="M329" s="97">
        <f ca="1">L329/'Rtos Gestantes'!H86*1000</f>
        <v>12.8868094886317</v>
      </c>
      <c r="N329" s="360">
        <v>148</v>
      </c>
      <c r="O329" s="97">
        <f ca="1">N329/'Rtos Gestantes'!I86*1000</f>
        <v>12.210213678739379</v>
      </c>
      <c r="P329" s="360">
        <v>153</v>
      </c>
      <c r="Q329" s="97">
        <f ca="1">P329/'Rtos Gestantes'!J86*1000</f>
        <v>12.689723811893506</v>
      </c>
    </row>
    <row r="330" spans="1:17" ht="11.25" customHeight="1">
      <c r="A330" s="232" t="s">
        <v>431</v>
      </c>
      <c r="B330" s="361">
        <v>215</v>
      </c>
      <c r="C330" s="97">
        <f ca="1">B330/'Rtos Gestantes'!C87*1000</f>
        <v>15.335235378031383</v>
      </c>
      <c r="D330" s="361">
        <v>202</v>
      </c>
      <c r="E330" s="97">
        <f ca="1">D330/'Rtos Gestantes'!D87*1000</f>
        <v>14.154579216593092</v>
      </c>
      <c r="F330" s="361">
        <v>193</v>
      </c>
      <c r="G330" s="97">
        <f ca="1">F330/'Rtos Gestantes'!E87*1000</f>
        <v>13.817296678121419</v>
      </c>
      <c r="H330" s="361">
        <v>171</v>
      </c>
      <c r="I330" s="97">
        <f ca="1">H330/'Rtos Gestantes'!F87*1000</f>
        <v>12.130240476697169</v>
      </c>
      <c r="J330" s="361">
        <v>205</v>
      </c>
      <c r="K330" s="97">
        <f ca="1">J330/'Rtos Gestantes'!G87*1000</f>
        <v>14.176059746905469</v>
      </c>
      <c r="L330" s="361">
        <v>185</v>
      </c>
      <c r="M330" s="97">
        <f ca="1">L330/'Rtos Gestantes'!H87*1000</f>
        <v>12.592743856783065</v>
      </c>
      <c r="N330" s="361">
        <v>196</v>
      </c>
      <c r="O330" s="97">
        <f ca="1">N330/'Rtos Gestantes'!I87*1000</f>
        <v>13.152596966850087</v>
      </c>
      <c r="P330" s="361">
        <v>208</v>
      </c>
      <c r="Q330" s="97">
        <f ca="1">P330/'Rtos Gestantes'!J87*1000</f>
        <v>13.326499231163506</v>
      </c>
    </row>
    <row r="331" spans="1:17" ht="11.25" customHeight="1">
      <c r="A331" s="232" t="s">
        <v>434</v>
      </c>
      <c r="B331" s="360">
        <v>48</v>
      </c>
      <c r="C331" s="97">
        <f ca="1">B331/'Rtos Gestantes'!C88*1000</f>
        <v>21.361815754339119</v>
      </c>
      <c r="D331" s="360">
        <v>36</v>
      </c>
      <c r="E331" s="97">
        <f ca="1">D331/'Rtos Gestantes'!D88*1000</f>
        <v>16.62049861495845</v>
      </c>
      <c r="F331" s="360">
        <v>35</v>
      </c>
      <c r="G331" s="97">
        <f ca="1">F331/'Rtos Gestantes'!E88*1000</f>
        <v>17.793594306049823</v>
      </c>
      <c r="H331" s="360">
        <v>26</v>
      </c>
      <c r="I331" s="97">
        <f ca="1">H331/'Rtos Gestantes'!F88*1000</f>
        <v>14.332965821389196</v>
      </c>
      <c r="J331" s="360">
        <v>31</v>
      </c>
      <c r="K331" s="97">
        <f ca="1">J331/'Rtos Gestantes'!G88*1000</f>
        <v>19.159456118665016</v>
      </c>
      <c r="L331" s="360">
        <v>20</v>
      </c>
      <c r="M331" s="97">
        <f ca="1">L331/'Rtos Gestantes'!H88*1000</f>
        <v>13.486176668914363</v>
      </c>
      <c r="N331" s="360">
        <v>16</v>
      </c>
      <c r="O331" s="97">
        <f ca="1">N331/'Rtos Gestantes'!I88*1000</f>
        <v>9.0090090090090094</v>
      </c>
      <c r="P331" s="360">
        <v>25</v>
      </c>
      <c r="Q331" s="97">
        <f ca="1">P331/'Rtos Gestantes'!J88*1000</f>
        <v>13.676148796498905</v>
      </c>
    </row>
    <row r="332" spans="1:17" ht="11.25" customHeight="1">
      <c r="A332" s="232" t="s">
        <v>436</v>
      </c>
      <c r="B332" s="361">
        <v>22</v>
      </c>
      <c r="C332" s="97">
        <f ca="1">B332/'Rtos Gestantes'!C89*1000</f>
        <v>11.937059142702116</v>
      </c>
      <c r="D332" s="361">
        <v>26</v>
      </c>
      <c r="E332" s="97">
        <f ca="1">D332/'Rtos Gestantes'!D89*1000</f>
        <v>13.598326359832637</v>
      </c>
      <c r="F332" s="361">
        <v>11</v>
      </c>
      <c r="G332" s="97">
        <f ca="1">F332/'Rtos Gestantes'!E89*1000</f>
        <v>6.4858490566037741</v>
      </c>
      <c r="H332" s="361">
        <v>18</v>
      </c>
      <c r="I332" s="97">
        <f ca="1">H332/'Rtos Gestantes'!F89*1000</f>
        <v>13.206162876008804</v>
      </c>
      <c r="J332" s="361">
        <v>15</v>
      </c>
      <c r="K332" s="97">
        <f ca="1">J332/'Rtos Gestantes'!G89*1000</f>
        <v>11.32930513595166</v>
      </c>
      <c r="L332" s="361">
        <v>24</v>
      </c>
      <c r="M332" s="97">
        <f ca="1">L332/'Rtos Gestantes'!H89*1000</f>
        <v>19.91701244813278</v>
      </c>
      <c r="N332" s="361">
        <v>19</v>
      </c>
      <c r="O332" s="97">
        <f ca="1">N332/'Rtos Gestantes'!I89*1000</f>
        <v>16.101694915254235</v>
      </c>
      <c r="P332" s="361">
        <v>21</v>
      </c>
      <c r="Q332" s="97">
        <f ca="1">P332/'Rtos Gestantes'!J89*1000</f>
        <v>17.255546425636812</v>
      </c>
    </row>
    <row r="333" spans="1:17" ht="11.25" customHeight="1">
      <c r="A333" s="232" t="s">
        <v>439</v>
      </c>
      <c r="B333" s="360">
        <v>42</v>
      </c>
      <c r="C333" s="97">
        <f ca="1">B333/'Rtos Gestantes'!C90*1000</f>
        <v>25.240384615384617</v>
      </c>
      <c r="D333" s="360">
        <v>35</v>
      </c>
      <c r="E333" s="97">
        <f ca="1">D333/'Rtos Gestantes'!D90*1000</f>
        <v>23.632680621201892</v>
      </c>
      <c r="F333" s="360">
        <v>39</v>
      </c>
      <c r="G333" s="97">
        <f ca="1">F333/'Rtos Gestantes'!E90*1000</f>
        <v>28.425655976676381</v>
      </c>
      <c r="H333" s="360">
        <v>40</v>
      </c>
      <c r="I333" s="97">
        <f ca="1">H333/'Rtos Gestantes'!F90*1000</f>
        <v>23.823704586063133</v>
      </c>
      <c r="J333" s="360">
        <v>30</v>
      </c>
      <c r="K333" s="97">
        <f ca="1">J333/'Rtos Gestantes'!G90*1000</f>
        <v>17.730496453900709</v>
      </c>
      <c r="L333" s="360">
        <v>27</v>
      </c>
      <c r="M333" s="97">
        <f ca="1">L333/'Rtos Gestantes'!H90*1000</f>
        <v>16.949152542372882</v>
      </c>
      <c r="N333" s="360">
        <v>20</v>
      </c>
      <c r="O333" s="97">
        <f ca="1">N333/'Rtos Gestantes'!I90*1000</f>
        <v>12.903225806451612</v>
      </c>
      <c r="P333" s="360">
        <v>19</v>
      </c>
      <c r="Q333" s="97">
        <f ca="1">P333/'Rtos Gestantes'!J90*1000</f>
        <v>12.760241773002015</v>
      </c>
    </row>
    <row r="334" spans="1:17" ht="11.25" customHeight="1">
      <c r="A334" s="232" t="s">
        <v>474</v>
      </c>
      <c r="B334" s="362">
        <v>25</v>
      </c>
      <c r="C334" s="97">
        <f ca="1">B334/'Rtos Gestantes'!C91*1000</f>
        <v>15.873015873015872</v>
      </c>
      <c r="D334" s="362">
        <v>19</v>
      </c>
      <c r="E334" s="97">
        <f ca="1">D334/'Rtos Gestantes'!D91*1000</f>
        <v>12.258064516129032</v>
      </c>
      <c r="F334" s="362">
        <v>26</v>
      </c>
      <c r="G334" s="97">
        <f ca="1">F334/'Rtos Gestantes'!E91*1000</f>
        <v>22.071307300509339</v>
      </c>
      <c r="H334" s="362">
        <v>27</v>
      </c>
      <c r="I334" s="97">
        <f ca="1">H334/'Rtos Gestantes'!F91*1000</f>
        <v>25.375939849624057</v>
      </c>
      <c r="J334" s="362">
        <v>12</v>
      </c>
      <c r="K334" s="97">
        <f ca="1">J334/'Rtos Gestantes'!G91*1000</f>
        <v>10.247651579846286</v>
      </c>
      <c r="L334" s="362">
        <v>18</v>
      </c>
      <c r="M334" s="97">
        <f ca="1">L334/'Rtos Gestantes'!H91*1000</f>
        <v>16.43835616438356</v>
      </c>
      <c r="N334" s="362">
        <v>18</v>
      </c>
      <c r="O334" s="97">
        <f ca="1">N334/'Rtos Gestantes'!I91*1000</f>
        <v>16.917293233082706</v>
      </c>
      <c r="P334" s="362">
        <v>15</v>
      </c>
      <c r="Q334" s="97">
        <f ca="1">P334/'Rtos Gestantes'!J91*1000</f>
        <v>12.594458438287154</v>
      </c>
    </row>
    <row r="335" spans="1:17" ht="11.25" customHeight="1">
      <c r="A335" s="232" t="s">
        <v>435</v>
      </c>
      <c r="B335" s="360">
        <v>86</v>
      </c>
      <c r="C335" s="97">
        <f ca="1">B335/'Rtos Gestantes'!C92*1000</f>
        <v>19.856845993996767</v>
      </c>
      <c r="D335" s="360">
        <v>76</v>
      </c>
      <c r="E335" s="97">
        <f ca="1">D335/'Rtos Gestantes'!D92*1000</f>
        <v>18.94789329344303</v>
      </c>
      <c r="F335" s="360">
        <v>79</v>
      </c>
      <c r="G335" s="97">
        <f ca="1">F335/'Rtos Gestantes'!E92*1000</f>
        <v>19.969666329625888</v>
      </c>
      <c r="H335" s="360">
        <v>66</v>
      </c>
      <c r="I335" s="97">
        <f ca="1">H335/'Rtos Gestantes'!F92*1000</f>
        <v>16.272189349112427</v>
      </c>
      <c r="J335" s="360">
        <v>58</v>
      </c>
      <c r="K335" s="97">
        <f ca="1">J335/'Rtos Gestantes'!G92*1000</f>
        <v>14.702154626108998</v>
      </c>
      <c r="L335" s="360">
        <v>60</v>
      </c>
      <c r="M335" s="97">
        <f ca="1">L335/'Rtos Gestantes'!H92*1000</f>
        <v>15.727391874180864</v>
      </c>
      <c r="N335" s="360">
        <v>55</v>
      </c>
      <c r="O335" s="97">
        <f ca="1">N335/'Rtos Gestantes'!I92*1000</f>
        <v>13.61723198811587</v>
      </c>
      <c r="P335" s="360">
        <v>49</v>
      </c>
      <c r="Q335" s="97">
        <f ca="1">P335/'Rtos Gestantes'!J92*1000</f>
        <v>12.095778820044433</v>
      </c>
    </row>
    <row r="336" spans="1:17" ht="11.25" customHeight="1">
      <c r="A336" s="232" t="s">
        <v>440</v>
      </c>
      <c r="B336" s="361">
        <v>5</v>
      </c>
      <c r="C336" s="97">
        <f ca="1">B336/'Rtos Gestantes'!C93*1000</f>
        <v>11.467889908256881</v>
      </c>
      <c r="D336" s="361">
        <v>4</v>
      </c>
      <c r="E336" s="97">
        <f ca="1">D336/'Rtos Gestantes'!D93*1000</f>
        <v>8.8105726872246706</v>
      </c>
      <c r="F336" s="361">
        <v>3</v>
      </c>
      <c r="G336" s="97">
        <f ca="1">F336/'Rtos Gestantes'!E93*1000</f>
        <v>5.1457975986277873</v>
      </c>
      <c r="H336" s="361">
        <v>3</v>
      </c>
      <c r="I336" s="97">
        <f ca="1">H336/'Rtos Gestantes'!F93*1000</f>
        <v>15.706806282722512</v>
      </c>
      <c r="J336" s="361">
        <v>5</v>
      </c>
      <c r="K336" s="97">
        <f ca="1">J336/'Rtos Gestantes'!G93*1000</f>
        <v>32.258064516129032</v>
      </c>
      <c r="L336" s="361">
        <v>2</v>
      </c>
      <c r="M336" s="97">
        <f ca="1">L336/'Rtos Gestantes'!H93*1000</f>
        <v>12.269938650306749</v>
      </c>
      <c r="N336" s="361">
        <v>3</v>
      </c>
      <c r="O336" s="97">
        <f ca="1">N336/'Rtos Gestantes'!I93*1000</f>
        <v>18.75</v>
      </c>
      <c r="P336" s="361">
        <v>6</v>
      </c>
      <c r="Q336" s="97">
        <f ca="1">P336/'Rtos Gestantes'!J93*1000</f>
        <v>25.974025974025977</v>
      </c>
    </row>
    <row r="337" spans="1:17" ht="11.25" customHeight="1">
      <c r="A337" s="232" t="s">
        <v>482</v>
      </c>
      <c r="B337" s="360">
        <v>152</v>
      </c>
      <c r="C337" s="97">
        <f ca="1">B337/'Rtos Gestantes'!C94*1000</f>
        <v>22.12196186872362</v>
      </c>
      <c r="D337" s="360">
        <v>124</v>
      </c>
      <c r="E337" s="97">
        <f ca="1">D337/'Rtos Gestantes'!D94*1000</f>
        <v>18.171160609613128</v>
      </c>
      <c r="F337" s="360">
        <v>129</v>
      </c>
      <c r="G337" s="97">
        <f ca="1">F337/'Rtos Gestantes'!E94*1000</f>
        <v>18.253855950191028</v>
      </c>
      <c r="H337" s="360">
        <v>127</v>
      </c>
      <c r="I337" s="97">
        <f ca="1">H337/'Rtos Gestantes'!F94*1000</f>
        <v>18.712243995874466</v>
      </c>
      <c r="J337" s="360">
        <v>131</v>
      </c>
      <c r="K337" s="97">
        <f ca="1">J337/'Rtos Gestantes'!G94*1000</f>
        <v>19.378698224852069</v>
      </c>
      <c r="L337" s="360">
        <v>142</v>
      </c>
      <c r="M337" s="97">
        <f ca="1">L337/'Rtos Gestantes'!H94*1000</f>
        <v>20.541009691884852</v>
      </c>
      <c r="N337" s="360">
        <v>117</v>
      </c>
      <c r="O337" s="97">
        <f ca="1">N337/'Rtos Gestantes'!I94*1000</f>
        <v>17.486175459572561</v>
      </c>
      <c r="P337" s="360">
        <v>106</v>
      </c>
      <c r="Q337" s="97">
        <f ca="1">P337/'Rtos Gestantes'!J94*1000</f>
        <v>15.5061439438268</v>
      </c>
    </row>
    <row r="338" spans="1:17" ht="11.25" customHeight="1">
      <c r="A338" s="232" t="s">
        <v>430</v>
      </c>
      <c r="B338" s="361">
        <v>258</v>
      </c>
      <c r="C338" s="97">
        <f ca="1">B338/'Rtos Gestantes'!C95*1000</f>
        <v>22.386117136659433</v>
      </c>
      <c r="D338" s="361">
        <v>221</v>
      </c>
      <c r="E338" s="97">
        <f ca="1">D338/'Rtos Gestantes'!D95*1000</f>
        <v>19.394471259324263</v>
      </c>
      <c r="F338" s="361">
        <v>185</v>
      </c>
      <c r="G338" s="97">
        <f ca="1">F338/'Rtos Gestantes'!E95*1000</f>
        <v>18.772196854388636</v>
      </c>
      <c r="H338" s="361">
        <v>215</v>
      </c>
      <c r="I338" s="97">
        <f ca="1">H338/'Rtos Gestantes'!F95*1000</f>
        <v>19.748323688803158</v>
      </c>
      <c r="J338" s="361">
        <v>204</v>
      </c>
      <c r="K338" s="97">
        <f ca="1">J338/'Rtos Gestantes'!G95*1000</f>
        <v>19.256182744949975</v>
      </c>
      <c r="L338" s="361">
        <v>225</v>
      </c>
      <c r="M338" s="97">
        <f ca="1">L338/'Rtos Gestantes'!H95*1000</f>
        <v>20.866178243531486</v>
      </c>
      <c r="N338" s="361">
        <v>169</v>
      </c>
      <c r="O338" s="97">
        <f ca="1">N338/'Rtos Gestantes'!I95*1000</f>
        <v>15.74876525952847</v>
      </c>
      <c r="P338" s="361">
        <v>170</v>
      </c>
      <c r="Q338" s="97">
        <f ca="1">P338/'Rtos Gestantes'!J95*1000</f>
        <v>14.67034863652054</v>
      </c>
    </row>
    <row r="339" spans="1:17" ht="11.25" customHeight="1">
      <c r="A339" s="232" t="s">
        <v>475</v>
      </c>
      <c r="B339" s="360">
        <v>0</v>
      </c>
      <c r="C339" s="97">
        <f ca="1">B339/'Rtos Gestantes'!C96*1000</f>
        <v>0</v>
      </c>
      <c r="D339" s="360">
        <v>0</v>
      </c>
      <c r="E339" s="97">
        <f ca="1">D339/'Rtos Gestantes'!D96*1000</f>
        <v>0</v>
      </c>
      <c r="F339" s="360">
        <v>1</v>
      </c>
      <c r="G339" s="97">
        <f ca="1">F339/'Rtos Gestantes'!E96*1000</f>
        <v>27.027027027027028</v>
      </c>
      <c r="H339" s="360">
        <v>0</v>
      </c>
      <c r="I339" s="97">
        <f ca="1">H339/'Rtos Gestantes'!F96*1000</f>
        <v>0</v>
      </c>
      <c r="J339" s="360">
        <v>1</v>
      </c>
      <c r="K339" s="97">
        <f ca="1">J339/'Rtos Gestantes'!G96*1000</f>
        <v>18.18181818181818</v>
      </c>
      <c r="L339" s="360">
        <v>0</v>
      </c>
      <c r="M339" s="97">
        <f ca="1">L339/'Rtos Gestantes'!H96*1000</f>
        <v>0</v>
      </c>
      <c r="N339" s="360">
        <v>0</v>
      </c>
      <c r="O339" s="97">
        <f ca="1">N339/'Rtos Gestantes'!I96*1000</f>
        <v>0</v>
      </c>
      <c r="P339" s="360">
        <v>1</v>
      </c>
      <c r="Q339" s="97">
        <f ca="1">P339/'Rtos Gestantes'!J96*1000</f>
        <v>20</v>
      </c>
    </row>
    <row r="340" spans="1:17" ht="11.25" customHeight="1">
      <c r="A340" s="233" t="s">
        <v>483</v>
      </c>
      <c r="B340" s="361">
        <v>121</v>
      </c>
      <c r="C340" s="97">
        <f ca="1">B340/'Rtos Gestantes'!C97*1000</f>
        <v>28.898973011702889</v>
      </c>
      <c r="D340" s="361">
        <v>91</v>
      </c>
      <c r="E340" s="97">
        <f ca="1">D340/'Rtos Gestantes'!D97*1000</f>
        <v>20.030816640986131</v>
      </c>
      <c r="F340" s="361">
        <v>82</v>
      </c>
      <c r="G340" s="97">
        <f ca="1">F340/'Rtos Gestantes'!E97*1000</f>
        <v>23.014313780522031</v>
      </c>
      <c r="H340" s="361">
        <v>85</v>
      </c>
      <c r="I340" s="97">
        <f ca="1">H340/'Rtos Gestantes'!F97*1000</f>
        <v>28.305028305028305</v>
      </c>
      <c r="J340" s="361">
        <v>63</v>
      </c>
      <c r="K340" s="97">
        <f ca="1">J340/'Rtos Gestantes'!G97*1000</f>
        <v>20.608439646712466</v>
      </c>
      <c r="L340" s="361">
        <v>60</v>
      </c>
      <c r="M340" s="97">
        <f ca="1">L340/'Rtos Gestantes'!H97*1000</f>
        <v>26.235242675994751</v>
      </c>
      <c r="N340" s="361">
        <v>64</v>
      </c>
      <c r="O340" s="97">
        <f ca="1">N340/'Rtos Gestantes'!I97*1000</f>
        <v>22.543148996125396</v>
      </c>
      <c r="P340" s="361">
        <v>79</v>
      </c>
      <c r="Q340" s="97">
        <f ca="1">P340/'Rtos Gestantes'!J97*1000</f>
        <v>33.068229384679789</v>
      </c>
    </row>
    <row r="341" spans="1:17" ht="11.25" customHeight="1">
      <c r="A341" s="234" t="s">
        <v>544</v>
      </c>
      <c r="B341" s="534">
        <f>SUM(B320:B340)</f>
        <v>2267</v>
      </c>
      <c r="C341" s="104">
        <f ca="1">B341/'Rtos Gestantes'!C98*1000</f>
        <v>18.451445919438722</v>
      </c>
      <c r="D341" s="534">
        <f t="shared" ref="D341:N341" si="10">SUM(D320:D340)</f>
        <v>1997</v>
      </c>
      <c r="E341" s="104">
        <f ca="1">D341/'Rtos Gestantes'!D98*1000</f>
        <v>16.732019572357398</v>
      </c>
      <c r="F341" s="534">
        <f t="shared" si="10"/>
        <v>1743</v>
      </c>
      <c r="G341" s="104">
        <f ca="1">F341/'Rtos Gestantes'!E98*1000</f>
        <v>15.120364346128822</v>
      </c>
      <c r="H341" s="534">
        <f t="shared" si="10"/>
        <v>1719</v>
      </c>
      <c r="I341" s="104">
        <f ca="1">H341/'Rtos Gestantes'!F98*1000</f>
        <v>15.092053625516897</v>
      </c>
      <c r="J341" s="534">
        <f t="shared" si="10"/>
        <v>1758</v>
      </c>
      <c r="K341" s="104">
        <f ca="1">J341/'Rtos Gestantes'!G98*1000</f>
        <v>15.46473372156442</v>
      </c>
      <c r="L341" s="534">
        <f t="shared" si="10"/>
        <v>1684</v>
      </c>
      <c r="M341" s="104">
        <f ca="1">L341/'Rtos Gestantes'!H98*1000</f>
        <v>14.971816710823449</v>
      </c>
      <c r="N341" s="534">
        <f t="shared" si="10"/>
        <v>1553</v>
      </c>
      <c r="O341" s="104">
        <f ca="1">N341/'Rtos Gestantes'!I98*1000</f>
        <v>13.63261293210906</v>
      </c>
      <c r="P341" s="534">
        <f ca="1">SUM(P320:P340)</f>
        <v>1620</v>
      </c>
      <c r="Q341" s="104">
        <f ca="1">P341/'Rtos Gestantes'!J98*1000</f>
        <v>13.81922407615928</v>
      </c>
    </row>
    <row r="342" spans="1:17" ht="11.25" customHeight="1">
      <c r="A342" s="381" t="s">
        <v>480</v>
      </c>
      <c r="D342" s="27"/>
    </row>
    <row r="343" spans="1:17" ht="11.25" customHeight="1">
      <c r="A343" s="43" t="s">
        <v>477</v>
      </c>
      <c r="B343" s="4" t="s">
        <v>554</v>
      </c>
      <c r="D343" s="27"/>
    </row>
    <row r="344" spans="1:17" ht="11.25" customHeight="1">
      <c r="A344" s="43" t="s">
        <v>478</v>
      </c>
      <c r="B344" s="4" t="s">
        <v>555</v>
      </c>
      <c r="D344" s="27"/>
    </row>
    <row r="345" spans="1:17" ht="11.25" customHeight="1">
      <c r="A345" s="43" t="s">
        <v>479</v>
      </c>
      <c r="B345" s="4" t="s">
        <v>551</v>
      </c>
      <c r="D345" s="27"/>
    </row>
    <row r="359" spans="1:29" ht="14.25" customHeight="1">
      <c r="A359" s="671" t="s">
        <v>105</v>
      </c>
      <c r="T359" s="41" t="s">
        <v>104</v>
      </c>
      <c r="AC359" s="41" t="s">
        <v>101</v>
      </c>
    </row>
    <row r="360" spans="1:29" ht="11.25" customHeight="1">
      <c r="A360" s="771" t="s">
        <v>490</v>
      </c>
      <c r="B360" s="752">
        <v>2008</v>
      </c>
      <c r="C360" s="770"/>
      <c r="D360" s="554">
        <v>2009</v>
      </c>
      <c r="E360" s="555"/>
      <c r="F360" s="752">
        <v>2010</v>
      </c>
      <c r="G360" s="770"/>
      <c r="H360" s="752">
        <v>2011</v>
      </c>
      <c r="I360" s="770"/>
      <c r="J360" s="752">
        <v>2012</v>
      </c>
      <c r="K360" s="770"/>
      <c r="L360" s="752">
        <v>2013</v>
      </c>
      <c r="M360" s="770"/>
      <c r="T360" s="289"/>
      <c r="U360" s="503"/>
      <c r="V360" s="289"/>
    </row>
    <row r="361" spans="1:29" ht="11.25" customHeight="1">
      <c r="A361" s="772"/>
      <c r="B361" s="552" t="s">
        <v>402</v>
      </c>
      <c r="C361" s="553" t="s">
        <v>446</v>
      </c>
      <c r="D361" s="552" t="s">
        <v>402</v>
      </c>
      <c r="E361" s="553" t="s">
        <v>446</v>
      </c>
      <c r="F361" s="552" t="s">
        <v>402</v>
      </c>
      <c r="G361" s="553" t="s">
        <v>446</v>
      </c>
      <c r="H361" s="552" t="s">
        <v>402</v>
      </c>
      <c r="I361" s="553" t="s">
        <v>446</v>
      </c>
      <c r="J361" s="552" t="s">
        <v>402</v>
      </c>
      <c r="K361" s="553" t="s">
        <v>446</v>
      </c>
      <c r="L361" s="552" t="s">
        <v>402</v>
      </c>
      <c r="M361" s="553" t="s">
        <v>446</v>
      </c>
      <c r="T361" s="454"/>
      <c r="U361" s="454" t="s">
        <v>102</v>
      </c>
      <c r="V361" s="454" t="s">
        <v>103</v>
      </c>
    </row>
    <row r="362" spans="1:29" ht="11.25" customHeight="1">
      <c r="A362" s="235" t="s">
        <v>486</v>
      </c>
      <c r="B362" s="543">
        <v>24</v>
      </c>
      <c r="C362" s="120">
        <f ca="1">B362/'Rtos Gestantes'!K77*1000</f>
        <v>3.7307632519819682</v>
      </c>
      <c r="D362" s="543">
        <v>49</v>
      </c>
      <c r="E362" s="120">
        <f ca="1">D362/'Rtos Gestantes'!L77*1000</f>
        <v>7.5980772212746164</v>
      </c>
      <c r="F362" s="543">
        <v>45</v>
      </c>
      <c r="G362" s="120">
        <f ca="1">F362/'Rtos Gestantes'!M77*1000</f>
        <v>7.0989115002366301</v>
      </c>
      <c r="H362" s="543">
        <v>45</v>
      </c>
      <c r="I362" s="120">
        <f ca="1">H362/'Rtos Gestantes'!N77*1000</f>
        <v>7.6465590484282071</v>
      </c>
      <c r="J362" s="543">
        <v>47</v>
      </c>
      <c r="K362" s="120">
        <f ca="1">J362/'Rtos Gestantes'!O77*1000</f>
        <v>7.663459970650579</v>
      </c>
      <c r="L362" s="543">
        <v>54</v>
      </c>
      <c r="M362" s="117">
        <f ca="1">L362/'Rtos Gestantes'!P77*1000</f>
        <v>9.1556459816887088</v>
      </c>
      <c r="T362" s="532" t="s">
        <v>434</v>
      </c>
      <c r="U362" s="50">
        <v>14.440433212996391</v>
      </c>
      <c r="V362" s="50">
        <v>9.6</v>
      </c>
    </row>
    <row r="363" spans="1:29" ht="11.25" customHeight="1">
      <c r="A363" s="236" t="s">
        <v>437</v>
      </c>
      <c r="B363" s="360">
        <v>14</v>
      </c>
      <c r="C363" s="38">
        <f ca="1">B363/'Rtos Gestantes'!K78*1000</f>
        <v>7.9726651480637818</v>
      </c>
      <c r="D363" s="360">
        <v>21</v>
      </c>
      <c r="E363" s="38">
        <f ca="1">D363/'Rtos Gestantes'!L78*1000</f>
        <v>11.211959423384943</v>
      </c>
      <c r="F363" s="360">
        <v>12</v>
      </c>
      <c r="G363" s="38">
        <f ca="1">F363/'Rtos Gestantes'!M78*1000</f>
        <v>5.6206088992974239</v>
      </c>
      <c r="H363" s="360">
        <v>26</v>
      </c>
      <c r="I363" s="38">
        <f ca="1">H363/'Rtos Gestantes'!N78*1000</f>
        <v>13.793103448275861</v>
      </c>
      <c r="J363" s="360">
        <v>17</v>
      </c>
      <c r="K363" s="38">
        <f ca="1">J363/'Rtos Gestantes'!O78*1000</f>
        <v>8.6119554204660584</v>
      </c>
      <c r="L363" s="360">
        <v>13</v>
      </c>
      <c r="M363" s="97">
        <f ca="1">L363/'Rtos Gestantes'!P78*1000</f>
        <v>6.7637877211238298</v>
      </c>
      <c r="T363" s="532" t="s">
        <v>439</v>
      </c>
      <c r="U363" s="50">
        <v>12.427506213753107</v>
      </c>
      <c r="V363" s="50">
        <v>9.6</v>
      </c>
    </row>
    <row r="364" spans="1:29" ht="11.25" customHeight="1">
      <c r="A364" s="236" t="s">
        <v>481</v>
      </c>
      <c r="B364" s="361">
        <v>29</v>
      </c>
      <c r="C364" s="38">
        <f ca="1">B364/'Rtos Gestantes'!K79*1000</f>
        <v>13.942307692307693</v>
      </c>
      <c r="D364" s="361">
        <v>26</v>
      </c>
      <c r="E364" s="38">
        <f ca="1">D364/'Rtos Gestantes'!L79*1000</f>
        <v>14.023732470334412</v>
      </c>
      <c r="F364" s="361">
        <v>22</v>
      </c>
      <c r="G364" s="38">
        <f ca="1">F364/'Rtos Gestantes'!M79*1000</f>
        <v>12.933568489124044</v>
      </c>
      <c r="H364" s="361">
        <v>26</v>
      </c>
      <c r="I364" s="38">
        <f ca="1">H364/'Rtos Gestantes'!N79*1000</f>
        <v>16.73101673101673</v>
      </c>
      <c r="J364" s="361">
        <v>20</v>
      </c>
      <c r="K364" s="38">
        <f ca="1">J364/'Rtos Gestantes'!O79*1000</f>
        <v>12.746972594008922</v>
      </c>
      <c r="L364" s="361">
        <v>17</v>
      </c>
      <c r="M364" s="97">
        <f ca="1">L364/'Rtos Gestantes'!P79*1000</f>
        <v>10.539367637941723</v>
      </c>
      <c r="T364" s="532" t="s">
        <v>438</v>
      </c>
      <c r="U364" s="50">
        <v>11.161116111611161</v>
      </c>
      <c r="V364" s="50">
        <v>9.6</v>
      </c>
    </row>
    <row r="365" spans="1:29" ht="11.25" customHeight="1">
      <c r="A365" s="236" t="s">
        <v>471</v>
      </c>
      <c r="B365" s="360">
        <v>119</v>
      </c>
      <c r="C365" s="38">
        <f ca="1">B365/'Rtos Gestantes'!K80*1000</f>
        <v>15.565729234793983</v>
      </c>
      <c r="D365" s="360">
        <v>111</v>
      </c>
      <c r="E365" s="38">
        <f ca="1">D365/'Rtos Gestantes'!L80*1000</f>
        <v>14.283875949041308</v>
      </c>
      <c r="F365" s="360">
        <v>90</v>
      </c>
      <c r="G365" s="38">
        <f ca="1">F365/'Rtos Gestantes'!M80*1000</f>
        <v>12.196774630708768</v>
      </c>
      <c r="H365" s="360">
        <v>96</v>
      </c>
      <c r="I365" s="38">
        <f ca="1">H365/'Rtos Gestantes'!N80*1000</f>
        <v>13.894919669995659</v>
      </c>
      <c r="J365" s="360">
        <v>84</v>
      </c>
      <c r="K365" s="38">
        <f ca="1">J365/'Rtos Gestantes'!O80*1000</f>
        <v>13.067828251400124</v>
      </c>
      <c r="L365" s="360">
        <v>61</v>
      </c>
      <c r="M365" s="97">
        <f ca="1">L365/'Rtos Gestantes'!P80*1000</f>
        <v>10.122801194822436</v>
      </c>
      <c r="T365" s="532" t="s">
        <v>430</v>
      </c>
      <c r="U365" s="50">
        <v>10.707495246672671</v>
      </c>
      <c r="V365" s="50">
        <v>9.6</v>
      </c>
    </row>
    <row r="366" spans="1:29" ht="11.25" customHeight="1">
      <c r="A366" s="236" t="s">
        <v>438</v>
      </c>
      <c r="B366" s="362">
        <v>82</v>
      </c>
      <c r="C366" s="38">
        <f ca="1">B366/'Rtos Gestantes'!K81*1000</f>
        <v>12.462006079027356</v>
      </c>
      <c r="D366" s="362">
        <v>93</v>
      </c>
      <c r="E366" s="38">
        <f ca="1">D366/'Rtos Gestantes'!L81*1000</f>
        <v>14.054707571406983</v>
      </c>
      <c r="F366" s="362">
        <v>71</v>
      </c>
      <c r="G366" s="38">
        <f ca="1">F366/'Rtos Gestantes'!M81*1000</f>
        <v>11.633622808454858</v>
      </c>
      <c r="H366" s="362">
        <v>71</v>
      </c>
      <c r="I366" s="38">
        <f ca="1">H366/'Rtos Gestantes'!N81*1000</f>
        <v>11.645071346563883</v>
      </c>
      <c r="J366" s="362">
        <v>74</v>
      </c>
      <c r="K366" s="38">
        <f ca="1">J366/'Rtos Gestantes'!O81*1000</f>
        <v>12.223323422530559</v>
      </c>
      <c r="L366" s="362">
        <v>62</v>
      </c>
      <c r="M366" s="97">
        <f ca="1">L366/'Rtos Gestantes'!P81*1000</f>
        <v>11.161116111611161</v>
      </c>
      <c r="T366" s="532" t="s">
        <v>481</v>
      </c>
      <c r="U366" s="50">
        <v>10.539367637941723</v>
      </c>
      <c r="V366" s="50">
        <v>9.6</v>
      </c>
    </row>
    <row r="367" spans="1:29" ht="11.25" customHeight="1">
      <c r="A367" s="236" t="s">
        <v>472</v>
      </c>
      <c r="B367" s="360">
        <v>50</v>
      </c>
      <c r="C367" s="38">
        <f ca="1">B367/'Rtos Gestantes'!K82*1000</f>
        <v>13.347570742124933</v>
      </c>
      <c r="D367" s="360">
        <v>29</v>
      </c>
      <c r="E367" s="38">
        <f ca="1">D367/'Rtos Gestantes'!L82*1000</f>
        <v>8.0824972129319956</v>
      </c>
      <c r="F367" s="360">
        <v>29</v>
      </c>
      <c r="G367" s="38">
        <f ca="1">F367/'Rtos Gestantes'!M82*1000</f>
        <v>8.8441598048185419</v>
      </c>
      <c r="H367" s="360">
        <v>27</v>
      </c>
      <c r="I367" s="38">
        <f ca="1">H367/'Rtos Gestantes'!N82*1000</f>
        <v>8.695652173913043</v>
      </c>
      <c r="J367" s="360">
        <v>35</v>
      </c>
      <c r="K367" s="38">
        <f ca="1">J367/'Rtos Gestantes'!O82*1000</f>
        <v>11.729222520107237</v>
      </c>
      <c r="L367" s="360">
        <v>22</v>
      </c>
      <c r="M367" s="97">
        <f ca="1">L367/'Rtos Gestantes'!P82*1000</f>
        <v>7.4753652735304117</v>
      </c>
      <c r="T367" s="532" t="s">
        <v>471</v>
      </c>
      <c r="U367" s="50">
        <v>10.122801194822436</v>
      </c>
      <c r="V367" s="50">
        <v>9.6</v>
      </c>
    </row>
    <row r="368" spans="1:29" ht="11.25" customHeight="1">
      <c r="A368" s="236" t="s">
        <v>432</v>
      </c>
      <c r="B368" s="361">
        <v>129</v>
      </c>
      <c r="C368" s="38">
        <f ca="1">B368/'Rtos Gestantes'!K83*1000</f>
        <v>11.610116101161012</v>
      </c>
      <c r="D368" s="361">
        <v>108</v>
      </c>
      <c r="E368" s="38">
        <f ca="1">D368/'Rtos Gestantes'!L83*1000</f>
        <v>9.8504195549069689</v>
      </c>
      <c r="F368" s="361">
        <v>136</v>
      </c>
      <c r="G368" s="38">
        <f ca="1">F368/'Rtos Gestantes'!M83*1000</f>
        <v>12.780753688563104</v>
      </c>
      <c r="H368" s="361">
        <v>133</v>
      </c>
      <c r="I368" s="38">
        <f ca="1">H368/'Rtos Gestantes'!N83*1000</f>
        <v>12.749233128834355</v>
      </c>
      <c r="J368" s="361">
        <v>117</v>
      </c>
      <c r="K368" s="38">
        <f ca="1">J368/'Rtos Gestantes'!O83*1000</f>
        <v>11.357018054746652</v>
      </c>
      <c r="L368" s="361">
        <v>86</v>
      </c>
      <c r="M368" s="97">
        <f ca="1">L368/'Rtos Gestantes'!P83*1000</f>
        <v>8.4762467967671995</v>
      </c>
      <c r="T368" s="532" t="s">
        <v>474</v>
      </c>
      <c r="U368" s="50">
        <v>9.9616858237547898</v>
      </c>
      <c r="V368" s="50">
        <v>9.6</v>
      </c>
    </row>
    <row r="369" spans="1:22" ht="11.25" customHeight="1">
      <c r="A369" s="236" t="s">
        <v>433</v>
      </c>
      <c r="B369" s="360">
        <v>214</v>
      </c>
      <c r="C369" s="38">
        <f ca="1">B369/'Rtos Gestantes'!K84*1000</f>
        <v>13.163560312480778</v>
      </c>
      <c r="D369" s="360">
        <v>159</v>
      </c>
      <c r="E369" s="38">
        <f ca="1">D369/'Rtos Gestantes'!L84*1000</f>
        <v>9.9232353491855463</v>
      </c>
      <c r="F369" s="360">
        <v>178</v>
      </c>
      <c r="G369" s="38">
        <f ca="1">F369/'Rtos Gestantes'!M84*1000</f>
        <v>11.333970073225087</v>
      </c>
      <c r="H369" s="360">
        <v>164</v>
      </c>
      <c r="I369" s="38">
        <f ca="1">H369/'Rtos Gestantes'!N84*1000</f>
        <v>10.688216892596456</v>
      </c>
      <c r="J369" s="360">
        <v>176</v>
      </c>
      <c r="K369" s="38">
        <f ca="1">J369/'Rtos Gestantes'!O84*1000</f>
        <v>11.319055887838447</v>
      </c>
      <c r="L369" s="360">
        <v>147</v>
      </c>
      <c r="M369" s="97">
        <f ca="1">L369/'Rtos Gestantes'!P84*1000</f>
        <v>9.6837944664031621</v>
      </c>
      <c r="T369" s="532" t="s">
        <v>433</v>
      </c>
      <c r="U369" s="50">
        <v>9.6837944664031621</v>
      </c>
      <c r="V369" s="50">
        <v>9.6</v>
      </c>
    </row>
    <row r="370" spans="1:22" ht="11.25" customHeight="1">
      <c r="A370" s="236" t="s">
        <v>441</v>
      </c>
      <c r="B370" s="361">
        <v>74</v>
      </c>
      <c r="C370" s="38">
        <f ca="1">B370/'Rtos Gestantes'!K85*1000</f>
        <v>14.624505928853756</v>
      </c>
      <c r="D370" s="361">
        <v>66</v>
      </c>
      <c r="E370" s="38">
        <f ca="1">D370/'Rtos Gestantes'!L85*1000</f>
        <v>13.215859030837004</v>
      </c>
      <c r="F370" s="361">
        <v>53</v>
      </c>
      <c r="G370" s="38">
        <f ca="1">F370/'Rtos Gestantes'!M85*1000</f>
        <v>11.388053287494628</v>
      </c>
      <c r="H370" s="361">
        <v>47</v>
      </c>
      <c r="I370" s="38">
        <f ca="1">H370/'Rtos Gestantes'!N85*1000</f>
        <v>10.70615034168565</v>
      </c>
      <c r="J370" s="361">
        <v>38</v>
      </c>
      <c r="K370" s="38">
        <f ca="1">J370/'Rtos Gestantes'!O85*1000</f>
        <v>8.6678832116788325</v>
      </c>
      <c r="L370" s="361">
        <v>31</v>
      </c>
      <c r="M370" s="97">
        <f ca="1">L370/'Rtos Gestantes'!P85*1000</f>
        <v>7.1198897565457049</v>
      </c>
      <c r="T370" s="532" t="s">
        <v>431</v>
      </c>
      <c r="U370" s="50">
        <v>9.5349961998203554</v>
      </c>
      <c r="V370" s="50">
        <v>9.6</v>
      </c>
    </row>
    <row r="371" spans="1:22" ht="11.25" customHeight="1">
      <c r="A371" s="236" t="s">
        <v>487</v>
      </c>
      <c r="B371" s="360">
        <v>118</v>
      </c>
      <c r="C371" s="38">
        <f ca="1">B371/'Rtos Gestantes'!K86*1000</f>
        <v>10.269799825935596</v>
      </c>
      <c r="D371" s="360">
        <v>137</v>
      </c>
      <c r="E371" s="38">
        <f ca="1">D371/'Rtos Gestantes'!L86*1000</f>
        <v>12.13785771241251</v>
      </c>
      <c r="F371" s="360">
        <v>108</v>
      </c>
      <c r="G371" s="38">
        <f ca="1">F371/'Rtos Gestantes'!M86*1000</f>
        <v>10.223400227186671</v>
      </c>
      <c r="H371" s="360">
        <v>114</v>
      </c>
      <c r="I371" s="38">
        <f ca="1">H371/'Rtos Gestantes'!N86*1000</f>
        <v>11.168805721563633</v>
      </c>
      <c r="J371" s="360">
        <v>94</v>
      </c>
      <c r="K371" s="38">
        <f ca="1">J371/'Rtos Gestantes'!O86*1000</f>
        <v>9.8172323759791134</v>
      </c>
      <c r="L371" s="360">
        <v>76</v>
      </c>
      <c r="M371" s="97">
        <f ca="1">L371/'Rtos Gestantes'!P86*1000</f>
        <v>8.1118582559504748</v>
      </c>
      <c r="T371" s="532" t="s">
        <v>486</v>
      </c>
      <c r="U371" s="50">
        <v>9.1556459816887088</v>
      </c>
      <c r="V371" s="50">
        <v>9.6</v>
      </c>
    </row>
    <row r="372" spans="1:22" ht="11.25" customHeight="1">
      <c r="A372" s="236" t="s">
        <v>431</v>
      </c>
      <c r="B372" s="361">
        <v>199</v>
      </c>
      <c r="C372" s="38">
        <f ca="1">B372/'Rtos Gestantes'!K87*1000</f>
        <v>12.675966622077839</v>
      </c>
      <c r="D372" s="361">
        <v>174</v>
      </c>
      <c r="E372" s="38">
        <f ca="1">D372/'Rtos Gestantes'!L87*1000</f>
        <v>11.066590345353939</v>
      </c>
      <c r="F372" s="361">
        <v>174</v>
      </c>
      <c r="G372" s="38">
        <f ca="1">F372/'Rtos Gestantes'!M87*1000</f>
        <v>11.852861035422343</v>
      </c>
      <c r="H372" s="361">
        <v>158</v>
      </c>
      <c r="I372" s="38">
        <f ca="1">H372/'Rtos Gestantes'!N87*1000</f>
        <v>10.944860072042118</v>
      </c>
      <c r="J372" s="361">
        <v>144</v>
      </c>
      <c r="K372" s="38">
        <f ca="1">J372/'Rtos Gestantes'!O87*1000</f>
        <v>10.017391304347827</v>
      </c>
      <c r="L372" s="361">
        <v>138</v>
      </c>
      <c r="M372" s="97">
        <f ca="1">L372/'Rtos Gestantes'!P87*1000</f>
        <v>9.5349961998203554</v>
      </c>
      <c r="T372" s="532" t="s">
        <v>482</v>
      </c>
      <c r="U372" s="50">
        <v>9.1632088520055337</v>
      </c>
      <c r="V372" s="50">
        <v>9.6</v>
      </c>
    </row>
    <row r="373" spans="1:22" ht="11.25" customHeight="1">
      <c r="A373" s="236" t="s">
        <v>434</v>
      </c>
      <c r="B373" s="360">
        <v>21</v>
      </c>
      <c r="C373" s="38">
        <f ca="1">B373/'Rtos Gestantes'!K88*1000</f>
        <v>12.103746397694525</v>
      </c>
      <c r="D373" s="360">
        <v>30</v>
      </c>
      <c r="E373" s="38">
        <f ca="1">D373/'Rtos Gestantes'!L88*1000</f>
        <v>17.201834862385322</v>
      </c>
      <c r="F373" s="360">
        <v>28</v>
      </c>
      <c r="G373" s="38">
        <f ca="1">F373/'Rtos Gestantes'!M88*1000</f>
        <v>16.696481812760883</v>
      </c>
      <c r="H373" s="360">
        <v>24</v>
      </c>
      <c r="I373" s="38">
        <f ca="1">H373/'Rtos Gestantes'!N88*1000</f>
        <v>13.483146067415731</v>
      </c>
      <c r="J373" s="360">
        <v>10</v>
      </c>
      <c r="K373" s="38">
        <f ca="1">J373/'Rtos Gestantes'!O88*1000</f>
        <v>6.1012812690665044</v>
      </c>
      <c r="L373" s="360">
        <v>24</v>
      </c>
      <c r="M373" s="97">
        <f ca="1">L373/'Rtos Gestantes'!P88*1000</f>
        <v>14.440433212996391</v>
      </c>
      <c r="T373" s="532" t="s">
        <v>440</v>
      </c>
      <c r="U373" s="50">
        <v>8.9020771513353125</v>
      </c>
      <c r="V373" s="50">
        <v>9.6</v>
      </c>
    </row>
    <row r="374" spans="1:22" ht="11.25" customHeight="1">
      <c r="A374" s="236" t="s">
        <v>436</v>
      </c>
      <c r="B374" s="361">
        <v>16</v>
      </c>
      <c r="C374" s="38">
        <f ca="1">B374/'Rtos Gestantes'!K89*1000</f>
        <v>12.403100775193799</v>
      </c>
      <c r="D374" s="361">
        <v>17</v>
      </c>
      <c r="E374" s="38">
        <f ca="1">D374/'Rtos Gestantes'!L89*1000</f>
        <v>12.509197939661517</v>
      </c>
      <c r="F374" s="361">
        <v>9</v>
      </c>
      <c r="G374" s="38">
        <f ca="1">F374/'Rtos Gestantes'!M89*1000</f>
        <v>7.2874493927125501</v>
      </c>
      <c r="H374" s="361">
        <v>16</v>
      </c>
      <c r="I374" s="38">
        <f ca="1">H374/'Rtos Gestantes'!N89*1000</f>
        <v>11.958146487294469</v>
      </c>
      <c r="J374" s="361">
        <v>18</v>
      </c>
      <c r="K374" s="38">
        <f ca="1">J374/'Rtos Gestantes'!O89*1000</f>
        <v>15.424164524421593</v>
      </c>
      <c r="L374" s="361">
        <v>11</v>
      </c>
      <c r="M374" s="97">
        <f ca="1">L374/'Rtos Gestantes'!P89*1000</f>
        <v>8.5470085470085486</v>
      </c>
      <c r="T374" s="532" t="s">
        <v>432</v>
      </c>
      <c r="U374" s="50">
        <v>8.4762467967671995</v>
      </c>
      <c r="V374" s="50">
        <v>9.6</v>
      </c>
    </row>
    <row r="375" spans="1:22" ht="11.25" customHeight="1">
      <c r="A375" s="236" t="s">
        <v>439</v>
      </c>
      <c r="B375" s="360">
        <v>24</v>
      </c>
      <c r="C375" s="38">
        <f ca="1">B375/'Rtos Gestantes'!K90*1000</f>
        <v>16.748080949057922</v>
      </c>
      <c r="D375" s="360">
        <v>16</v>
      </c>
      <c r="E375" s="38">
        <f ca="1">D375/'Rtos Gestantes'!L90*1000</f>
        <v>12.030075187969926</v>
      </c>
      <c r="F375" s="360">
        <v>22</v>
      </c>
      <c r="G375" s="38">
        <f ca="1">F375/'Rtos Gestantes'!M90*1000</f>
        <v>17.460317460317462</v>
      </c>
      <c r="H375" s="360">
        <v>13</v>
      </c>
      <c r="I375" s="38">
        <f ca="1">H375/'Rtos Gestantes'!N90*1000</f>
        <v>10.73492981007432</v>
      </c>
      <c r="J375" s="360">
        <v>14</v>
      </c>
      <c r="K375" s="38">
        <f ca="1">J375/'Rtos Gestantes'!O90*1000</f>
        <v>11.428571428571429</v>
      </c>
      <c r="L375" s="360">
        <v>15</v>
      </c>
      <c r="M375" s="97">
        <f ca="1">L375/'Rtos Gestantes'!P90*1000</f>
        <v>12.427506213753107</v>
      </c>
      <c r="T375" s="532" t="s">
        <v>436</v>
      </c>
      <c r="U375" s="50">
        <v>8.5470085470085486</v>
      </c>
      <c r="V375" s="50">
        <v>9.6</v>
      </c>
    </row>
    <row r="376" spans="1:22" ht="11.25" customHeight="1">
      <c r="A376" s="236" t="s">
        <v>474</v>
      </c>
      <c r="B376" s="362">
        <v>13</v>
      </c>
      <c r="C376" s="38">
        <f ca="1">B376/'Rtos Gestantes'!K91*1000</f>
        <v>10.408326661329063</v>
      </c>
      <c r="D376" s="362">
        <v>9</v>
      </c>
      <c r="E376" s="38">
        <f ca="1">D376/'Rtos Gestantes'!L91*1000</f>
        <v>6.9337442218798149</v>
      </c>
      <c r="F376" s="362">
        <v>15</v>
      </c>
      <c r="G376" s="38">
        <f ca="1">F376/'Rtos Gestantes'!M91*1000</f>
        <v>13.23918799646955</v>
      </c>
      <c r="H376" s="362">
        <v>18</v>
      </c>
      <c r="I376" s="38">
        <f ca="1">H376/'Rtos Gestantes'!N91*1000</f>
        <v>13.793103448275861</v>
      </c>
      <c r="J376" s="362">
        <v>13</v>
      </c>
      <c r="K376" s="38">
        <f ca="1">J376/'Rtos Gestantes'!O91*1000</f>
        <v>12.357414448669202</v>
      </c>
      <c r="L376" s="362">
        <v>13</v>
      </c>
      <c r="M376" s="97">
        <f ca="1">L376/'Rtos Gestantes'!P91*1000</f>
        <v>9.9616858237547898</v>
      </c>
      <c r="T376" s="532" t="s">
        <v>487</v>
      </c>
      <c r="U376" s="50">
        <v>8.1118582559504748</v>
      </c>
      <c r="V376" s="50">
        <v>9.6</v>
      </c>
    </row>
    <row r="377" spans="1:22" ht="11.25" customHeight="1">
      <c r="A377" s="236" t="s">
        <v>435</v>
      </c>
      <c r="B377" s="360">
        <v>54</v>
      </c>
      <c r="C377" s="38">
        <f ca="1">B377/'Rtos Gestantes'!K92*1000</f>
        <v>14.32740780047758</v>
      </c>
      <c r="D377" s="360">
        <v>33</v>
      </c>
      <c r="E377" s="38">
        <f ca="1">D377/'Rtos Gestantes'!L92*1000</f>
        <v>9.5541401273885338</v>
      </c>
      <c r="F377" s="360">
        <v>31</v>
      </c>
      <c r="G377" s="38">
        <f ca="1">F377/'Rtos Gestantes'!M92*1000</f>
        <v>9.8631880369074132</v>
      </c>
      <c r="H377" s="360">
        <v>27</v>
      </c>
      <c r="I377" s="38">
        <f ca="1">H377/'Rtos Gestantes'!N92*1000</f>
        <v>8.5119798234552331</v>
      </c>
      <c r="J377" s="360">
        <v>25</v>
      </c>
      <c r="K377" s="38">
        <f ca="1">J377/'Rtos Gestantes'!O92*1000</f>
        <v>8.3780160857908843</v>
      </c>
      <c r="L377" s="360">
        <v>23</v>
      </c>
      <c r="M377" s="97">
        <f ca="1">L377/'Rtos Gestantes'!P92*1000</f>
        <v>7.5608152531229456</v>
      </c>
      <c r="T377" s="532" t="s">
        <v>435</v>
      </c>
      <c r="U377" s="50">
        <v>7.5608152531229456</v>
      </c>
      <c r="V377" s="50">
        <v>9.6</v>
      </c>
    </row>
    <row r="378" spans="1:22" ht="11.25" customHeight="1">
      <c r="A378" s="236" t="s">
        <v>440</v>
      </c>
      <c r="B378" s="361">
        <v>6</v>
      </c>
      <c r="C378" s="38">
        <f ca="1">B378/'Rtos Gestantes'!K93*1000</f>
        <v>18.518518518518519</v>
      </c>
      <c r="D378" s="361">
        <v>1</v>
      </c>
      <c r="E378" s="38">
        <f ca="1">D378/'Rtos Gestantes'!L93*1000</f>
        <v>2.9761904761904758</v>
      </c>
      <c r="F378" s="361">
        <v>4</v>
      </c>
      <c r="G378" s="38">
        <f ca="1">F378/'Rtos Gestantes'!M93*1000</f>
        <v>10.416666666666666</v>
      </c>
      <c r="H378" s="361">
        <v>6</v>
      </c>
      <c r="I378" s="38">
        <f ca="1">H378/'Rtos Gestantes'!N93*1000</f>
        <v>19.672131147540984</v>
      </c>
      <c r="J378" s="361">
        <v>1</v>
      </c>
      <c r="K378" s="38">
        <f ca="1">J378/'Rtos Gestantes'!O93*1000</f>
        <v>2.9940119760479043</v>
      </c>
      <c r="L378" s="361">
        <v>3</v>
      </c>
      <c r="M378" s="97">
        <f ca="1">L378/'Rtos Gestantes'!P93*1000</f>
        <v>8.9020771513353125</v>
      </c>
      <c r="T378" s="532" t="s">
        <v>472</v>
      </c>
      <c r="U378" s="50">
        <v>7.4753652735304117</v>
      </c>
      <c r="V378" s="50">
        <v>9.6</v>
      </c>
    </row>
    <row r="379" spans="1:22" ht="11.25" customHeight="1">
      <c r="A379" s="236" t="s">
        <v>482</v>
      </c>
      <c r="B379" s="360">
        <v>93</v>
      </c>
      <c r="C379" s="38">
        <f ca="1">B379/'Rtos Gestantes'!K94*1000</f>
        <v>13.052631578947368</v>
      </c>
      <c r="D379" s="360">
        <v>86</v>
      </c>
      <c r="E379" s="38">
        <f ca="1">D379/'Rtos Gestantes'!L94*1000</f>
        <v>12.716250184829217</v>
      </c>
      <c r="F379" s="360">
        <v>77</v>
      </c>
      <c r="G379" s="38">
        <f ca="1">F379/'Rtos Gestantes'!M94*1000</f>
        <v>12.401352874859075</v>
      </c>
      <c r="H379" s="360">
        <v>87</v>
      </c>
      <c r="I379" s="38">
        <f ca="1">H379/'Rtos Gestantes'!N94*1000</f>
        <v>14.587525150905433</v>
      </c>
      <c r="J379" s="360">
        <v>66</v>
      </c>
      <c r="K379" s="38">
        <f ca="1">J379/'Rtos Gestantes'!O94*1000</f>
        <v>11.599297012302284</v>
      </c>
      <c r="L379" s="360">
        <v>53</v>
      </c>
      <c r="M379" s="97">
        <f ca="1">L379/'Rtos Gestantes'!P94*1000</f>
        <v>9.1632088520055337</v>
      </c>
      <c r="T379" s="532" t="s">
        <v>441</v>
      </c>
      <c r="U379" s="50">
        <v>7.1198897565457049</v>
      </c>
      <c r="V379" s="50">
        <v>9.6</v>
      </c>
    </row>
    <row r="380" spans="1:22" ht="11.25" customHeight="1">
      <c r="A380" s="236" t="s">
        <v>430</v>
      </c>
      <c r="B380" s="361">
        <v>153</v>
      </c>
      <c r="C380" s="38">
        <f ca="1">B380/'Rtos Gestantes'!K95*1000</f>
        <v>12.791572610985703</v>
      </c>
      <c r="D380" s="361">
        <v>165</v>
      </c>
      <c r="E380" s="38">
        <f ca="1">D380/'Rtos Gestantes'!L95*1000</f>
        <v>14.197212183789365</v>
      </c>
      <c r="F380" s="361">
        <v>140</v>
      </c>
      <c r="G380" s="38">
        <f ca="1">F380/'Rtos Gestantes'!M95*1000</f>
        <v>12.566196930257608</v>
      </c>
      <c r="H380" s="361">
        <v>144</v>
      </c>
      <c r="I380" s="38">
        <f ca="1">H380/'Rtos Gestantes'!N95*1000</f>
        <v>13.365509560051976</v>
      </c>
      <c r="J380" s="361">
        <v>127</v>
      </c>
      <c r="K380" s="38">
        <f ca="1">J380/'Rtos Gestantes'!O95*1000</f>
        <v>11.651376146788991</v>
      </c>
      <c r="L380" s="361">
        <v>107</v>
      </c>
      <c r="M380" s="97">
        <f ca="1">L380/'Rtos Gestantes'!P95*1000</f>
        <v>10.707495246672671</v>
      </c>
      <c r="T380" s="532" t="s">
        <v>437</v>
      </c>
      <c r="U380" s="50">
        <v>6.7637877211238298</v>
      </c>
      <c r="V380" s="50">
        <v>9.6</v>
      </c>
    </row>
    <row r="381" spans="1:22" ht="11.25" customHeight="1">
      <c r="A381" s="236" t="s">
        <v>475</v>
      </c>
      <c r="B381" s="360">
        <v>0</v>
      </c>
      <c r="C381" s="38">
        <f ca="1">B381/'Rtos Gestantes'!K96*1000</f>
        <v>0</v>
      </c>
      <c r="D381" s="360">
        <v>1</v>
      </c>
      <c r="E381" s="38">
        <f ca="1">D381/'Rtos Gestantes'!L96*1000</f>
        <v>23.255813953488371</v>
      </c>
      <c r="F381" s="360">
        <v>0</v>
      </c>
      <c r="G381" s="38">
        <f ca="1">F381/'Rtos Gestantes'!M96*1000</f>
        <v>0</v>
      </c>
      <c r="H381" s="360">
        <v>0</v>
      </c>
      <c r="I381" s="38">
        <f ca="1">H381/'Rtos Gestantes'!N96*1000</f>
        <v>0</v>
      </c>
      <c r="J381" s="360">
        <v>0</v>
      </c>
      <c r="K381" s="38">
        <f ca="1">J381/'Rtos Gestantes'!O96*1000</f>
        <v>0</v>
      </c>
      <c r="L381" s="360">
        <v>0</v>
      </c>
      <c r="M381" s="97">
        <f ca="1">L381/'Rtos Gestantes'!P96*1000</f>
        <v>0</v>
      </c>
      <c r="T381" s="532" t="s">
        <v>475</v>
      </c>
      <c r="U381" s="50">
        <v>0</v>
      </c>
      <c r="V381" s="50">
        <v>9.6</v>
      </c>
    </row>
    <row r="382" spans="1:22" ht="11.25" customHeight="1">
      <c r="A382" s="237" t="s">
        <v>483</v>
      </c>
      <c r="B382" s="363">
        <v>76</v>
      </c>
      <c r="C382" s="121">
        <f ca="1">B382/'Rtos Gestantes'!K97*1000</f>
        <v>99.868593955321941</v>
      </c>
      <c r="D382" s="363">
        <v>64</v>
      </c>
      <c r="E382" s="121">
        <f ca="1">D382/'Rtos Gestantes'!L97*1000</f>
        <v>112.8747795414462</v>
      </c>
      <c r="F382" s="363">
        <v>58</v>
      </c>
      <c r="G382" s="121">
        <f ca="1">F382/'Rtos Gestantes'!M97*1000</f>
        <v>91.338582677165348</v>
      </c>
      <c r="H382" s="363">
        <v>41</v>
      </c>
      <c r="I382" s="121">
        <f ca="1">H382/'Rtos Gestantes'!N97*1000</f>
        <v>350.4273504273504</v>
      </c>
      <c r="J382" s="363">
        <v>45</v>
      </c>
      <c r="K382" s="121">
        <f ca="1">J382/'Rtos Gestantes'!O97*1000</f>
        <v>163.63636363636363</v>
      </c>
      <c r="L382" s="363">
        <v>30</v>
      </c>
      <c r="M382" s="119">
        <f ca="1">L382/'Rtos Gestantes'!P97*1000</f>
        <v>247.93388429752068</v>
      </c>
      <c r="T382" s="532" t="s">
        <v>483</v>
      </c>
      <c r="U382" s="45">
        <v>247.93388429752068</v>
      </c>
      <c r="V382" s="50">
        <v>9.6</v>
      </c>
    </row>
    <row r="383" spans="1:22" ht="11.25" customHeight="1">
      <c r="A383" s="238" t="s">
        <v>544</v>
      </c>
      <c r="B383" s="544">
        <f>SUM(B362:B382)</f>
        <v>1508</v>
      </c>
      <c r="C383" s="98">
        <f ca="1">B383/'Rtos Gestantes'!K98*1000</f>
        <v>12.827165009399215</v>
      </c>
      <c r="D383" s="544">
        <f ca="1">SUM(D362:D382)</f>
        <v>1395</v>
      </c>
      <c r="E383" s="98">
        <f ca="1">D383/'Rtos Gestantes'!L98*1000</f>
        <v>12.061318185355226</v>
      </c>
      <c r="F383" s="544">
        <f ca="1">SUM(F362:F382)</f>
        <v>1302</v>
      </c>
      <c r="G383" s="98">
        <f ca="1">F383/'Rtos Gestantes'!M98*1000</f>
        <v>11.832921331976152</v>
      </c>
      <c r="H383" s="544">
        <f ca="1">SUM(H362:H382)</f>
        <v>1283</v>
      </c>
      <c r="I383" s="98">
        <f ca="1">H383/'Rtos Gestantes'!N98*1000</f>
        <v>12.077794931656436</v>
      </c>
      <c r="J383" s="544">
        <f ca="1">SUM(J362:J382)</f>
        <v>1165</v>
      </c>
      <c r="K383" s="98">
        <f ca="1">J383/'Rtos Gestantes'!O98*1000</f>
        <v>11.135218833334926</v>
      </c>
      <c r="L383" s="544">
        <f ca="1">SUM(L362:L382)</f>
        <v>986</v>
      </c>
      <c r="M383" s="98">
        <f ca="1">L383/'Rtos Gestantes'!P98*1000</f>
        <v>9.6426545660805445</v>
      </c>
      <c r="T383" s="47" t="s">
        <v>544</v>
      </c>
      <c r="U383" s="513" t="s">
        <v>100</v>
      </c>
      <c r="V383" s="47"/>
    </row>
    <row r="384" spans="1:22" ht="11.25" customHeight="1">
      <c r="A384" s="381" t="s">
        <v>480</v>
      </c>
      <c r="D384" s="27"/>
    </row>
    <row r="385" spans="1:20" ht="11.25" customHeight="1">
      <c r="A385" s="43" t="s">
        <v>477</v>
      </c>
      <c r="B385" s="4" t="s">
        <v>554</v>
      </c>
      <c r="D385" s="27"/>
    </row>
    <row r="386" spans="1:20" ht="11.25" customHeight="1">
      <c r="A386" s="43" t="s">
        <v>478</v>
      </c>
      <c r="B386" s="4" t="s">
        <v>555</v>
      </c>
      <c r="D386" s="27"/>
    </row>
    <row r="387" spans="1:20" ht="11.25" customHeight="1">
      <c r="A387" s="43" t="s">
        <v>479</v>
      </c>
      <c r="B387" s="4" t="s">
        <v>551</v>
      </c>
      <c r="D387" s="27"/>
    </row>
    <row r="398" spans="1:20" ht="11.25" customHeight="1">
      <c r="T398" s="4" t="s">
        <v>496</v>
      </c>
    </row>
    <row r="405" spans="1:20" ht="14.25" customHeight="1">
      <c r="A405" s="671" t="s">
        <v>187</v>
      </c>
      <c r="T405" s="41" t="s">
        <v>188</v>
      </c>
    </row>
    <row r="406" spans="1:20" ht="11.25" customHeight="1">
      <c r="A406" s="548"/>
      <c r="B406" s="502">
        <v>2000</v>
      </c>
      <c r="C406" s="502">
        <v>2005</v>
      </c>
      <c r="D406" s="502">
        <v>2009</v>
      </c>
      <c r="E406" s="502">
        <v>2013</v>
      </c>
      <c r="F406" s="502" t="s">
        <v>415</v>
      </c>
      <c r="G406" s="502" t="s">
        <v>106</v>
      </c>
    </row>
    <row r="407" spans="1:20" ht="11.25" customHeight="1">
      <c r="A407" s="232" t="s">
        <v>481</v>
      </c>
      <c r="B407" s="533">
        <v>24.859943977591033</v>
      </c>
      <c r="C407" s="153">
        <v>21.079258010118046</v>
      </c>
      <c r="D407" s="360">
        <v>14.023732470334412</v>
      </c>
      <c r="E407" s="153">
        <v>10.539367637941723</v>
      </c>
      <c r="F407" s="360">
        <f t="shared" ref="F407:F423" si="11">SUM(B407:E407)</f>
        <v>70.502302095985215</v>
      </c>
      <c r="G407" s="153">
        <f>AVERAGE(B407:E407)</f>
        <v>17.625575523996304</v>
      </c>
    </row>
    <row r="408" spans="1:20" ht="11.25" customHeight="1">
      <c r="A408" s="232" t="s">
        <v>430</v>
      </c>
      <c r="B408" s="109">
        <v>22.386117136659433</v>
      </c>
      <c r="C408" s="97">
        <v>20.866178243531486</v>
      </c>
      <c r="D408" s="361">
        <v>14.197212183789365</v>
      </c>
      <c r="E408" s="97">
        <v>10.707495246672671</v>
      </c>
      <c r="F408" s="361">
        <f t="shared" si="11"/>
        <v>68.157002810652955</v>
      </c>
      <c r="G408" s="97">
        <f t="shared" ref="G408:G427" si="12">AVERAGE(B408:E408)</f>
        <v>17.039250702663239</v>
      </c>
    </row>
    <row r="409" spans="1:20" ht="11.25" customHeight="1">
      <c r="A409" s="232" t="s">
        <v>439</v>
      </c>
      <c r="B409" s="533">
        <v>25.240384615384617</v>
      </c>
      <c r="C409" s="153">
        <v>16.949152542372882</v>
      </c>
      <c r="D409" s="360">
        <v>12.030075187969926</v>
      </c>
      <c r="E409" s="153">
        <v>12.427506213753107</v>
      </c>
      <c r="F409" s="360">
        <f t="shared" si="11"/>
        <v>66.647118559480532</v>
      </c>
      <c r="G409" s="153">
        <f t="shared" si="12"/>
        <v>16.661779639870133</v>
      </c>
    </row>
    <row r="410" spans="1:20" ht="11.25" customHeight="1">
      <c r="A410" s="232" t="s">
        <v>434</v>
      </c>
      <c r="B410" s="109">
        <v>21.361815754339119</v>
      </c>
      <c r="C410" s="97">
        <v>13.486176668914363</v>
      </c>
      <c r="D410" s="361">
        <v>17.201834862385322</v>
      </c>
      <c r="E410" s="97">
        <v>14.440433212996391</v>
      </c>
      <c r="F410" s="361">
        <f t="shared" si="11"/>
        <v>66.490260498635195</v>
      </c>
      <c r="G410" s="97">
        <f t="shared" si="12"/>
        <v>16.622565124658799</v>
      </c>
    </row>
    <row r="411" spans="1:20" ht="11.25" customHeight="1">
      <c r="A411" s="232" t="s">
        <v>482</v>
      </c>
      <c r="B411" s="533">
        <v>22.12196186872362</v>
      </c>
      <c r="C411" s="153">
        <v>20.541009691884852</v>
      </c>
      <c r="D411" s="360">
        <v>12.716250184829217</v>
      </c>
      <c r="E411" s="153">
        <v>9.1632088520055337</v>
      </c>
      <c r="F411" s="360">
        <f t="shared" si="11"/>
        <v>64.542430597443229</v>
      </c>
      <c r="G411" s="153">
        <f t="shared" si="12"/>
        <v>16.135607649360807</v>
      </c>
    </row>
    <row r="412" spans="1:20" ht="11.25" customHeight="1">
      <c r="A412" s="232" t="s">
        <v>471</v>
      </c>
      <c r="B412" s="109">
        <v>17.878171501980514</v>
      </c>
      <c r="C412" s="97">
        <v>18.528116092251878</v>
      </c>
      <c r="D412" s="361">
        <v>14.283875949041308</v>
      </c>
      <c r="E412" s="97">
        <v>10.122801194822436</v>
      </c>
      <c r="F412" s="361">
        <f t="shared" si="11"/>
        <v>60.812964738096142</v>
      </c>
      <c r="G412" s="97">
        <f t="shared" si="12"/>
        <v>15.203241184524035</v>
      </c>
    </row>
    <row r="413" spans="1:20" ht="11.25" customHeight="1">
      <c r="A413" s="232" t="s">
        <v>438</v>
      </c>
      <c r="B413" s="533">
        <v>15.683345780433161</v>
      </c>
      <c r="C413" s="153">
        <v>13.663967611336034</v>
      </c>
      <c r="D413" s="360">
        <v>14.054707571406983</v>
      </c>
      <c r="E413" s="153">
        <v>11.161116111611161</v>
      </c>
      <c r="F413" s="360">
        <f t="shared" si="11"/>
        <v>54.563137074787335</v>
      </c>
      <c r="G413" s="153">
        <f t="shared" si="12"/>
        <v>13.640784268696834</v>
      </c>
    </row>
    <row r="414" spans="1:20" ht="11.25" customHeight="1">
      <c r="A414" s="232" t="s">
        <v>433</v>
      </c>
      <c r="B414" s="109">
        <v>19.144066033155301</v>
      </c>
      <c r="C414" s="97">
        <v>14.049351019825988</v>
      </c>
      <c r="D414" s="361">
        <v>9.9232353491855463</v>
      </c>
      <c r="E414" s="97">
        <v>9.6837944664031621</v>
      </c>
      <c r="F414" s="361">
        <f t="shared" si="11"/>
        <v>52.800446868569999</v>
      </c>
      <c r="G414" s="97">
        <f t="shared" ref="G414:G419" si="13">AVERAGE(B414:E414)</f>
        <v>13.2001117171425</v>
      </c>
    </row>
    <row r="415" spans="1:20" ht="11.25" customHeight="1">
      <c r="A415" s="232" t="s">
        <v>435</v>
      </c>
      <c r="B415" s="533">
        <v>19.856845993996767</v>
      </c>
      <c r="C415" s="153">
        <v>15.727391874180864</v>
      </c>
      <c r="D415" s="360">
        <v>9.5541401273885338</v>
      </c>
      <c r="E415" s="153">
        <v>7.5608152531229456</v>
      </c>
      <c r="F415" s="360">
        <f t="shared" si="11"/>
        <v>52.699193248689113</v>
      </c>
      <c r="G415" s="153">
        <f t="shared" si="13"/>
        <v>13.174798312172278</v>
      </c>
    </row>
    <row r="416" spans="1:20" ht="11.25" customHeight="1">
      <c r="A416" s="232" t="s">
        <v>436</v>
      </c>
      <c r="B416" s="109">
        <v>11.937059142702116</v>
      </c>
      <c r="C416" s="97">
        <v>19.91701244813278</v>
      </c>
      <c r="D416" s="361">
        <v>12.509197939661517</v>
      </c>
      <c r="E416" s="97">
        <v>8.5470085470085486</v>
      </c>
      <c r="F416" s="361">
        <f t="shared" si="11"/>
        <v>52.910278077504969</v>
      </c>
      <c r="G416" s="97">
        <f t="shared" si="13"/>
        <v>13.227569519376242</v>
      </c>
    </row>
    <row r="417" spans="1:7" ht="11.25" customHeight="1">
      <c r="A417" s="232" t="s">
        <v>432</v>
      </c>
      <c r="B417" s="533">
        <v>21.107042860219686</v>
      </c>
      <c r="C417" s="153">
        <v>11.528608027327071</v>
      </c>
      <c r="D417" s="360">
        <v>9.8504195549069689</v>
      </c>
      <c r="E417" s="153">
        <v>8.4762467967671995</v>
      </c>
      <c r="F417" s="360">
        <f t="shared" si="11"/>
        <v>50.96231723922093</v>
      </c>
      <c r="G417" s="153">
        <f t="shared" si="13"/>
        <v>12.740579309805232</v>
      </c>
    </row>
    <row r="418" spans="1:7" ht="11.25" customHeight="1">
      <c r="A418" s="232" t="s">
        <v>487</v>
      </c>
      <c r="B418" s="109">
        <v>16.698436904308046</v>
      </c>
      <c r="C418" s="97">
        <v>12.8868094886317</v>
      </c>
      <c r="D418" s="361">
        <v>12.13785771241251</v>
      </c>
      <c r="E418" s="97">
        <v>8.1118582559504748</v>
      </c>
      <c r="F418" s="361">
        <f t="shared" si="11"/>
        <v>49.834962361302729</v>
      </c>
      <c r="G418" s="97">
        <f t="shared" si="13"/>
        <v>12.458740590325682</v>
      </c>
    </row>
    <row r="419" spans="1:7" ht="11.25" customHeight="1">
      <c r="A419" s="232" t="s">
        <v>474</v>
      </c>
      <c r="B419" s="533">
        <v>15.873015873015872</v>
      </c>
      <c r="C419" s="153">
        <v>16.43835616438356</v>
      </c>
      <c r="D419" s="360">
        <v>6.9337442218798149</v>
      </c>
      <c r="E419" s="153">
        <v>9.9616858237547898</v>
      </c>
      <c r="F419" s="360">
        <f t="shared" si="11"/>
        <v>49.206802083034034</v>
      </c>
      <c r="G419" s="153">
        <f t="shared" si="13"/>
        <v>12.301700520758509</v>
      </c>
    </row>
    <row r="420" spans="1:7" ht="11.25" customHeight="1">
      <c r="A420" s="231" t="s">
        <v>486</v>
      </c>
      <c r="B420" s="109">
        <v>12.828252339269545</v>
      </c>
      <c r="C420" s="97">
        <v>11.033991813489946</v>
      </c>
      <c r="D420" s="361">
        <v>7.5980772212746164</v>
      </c>
      <c r="E420" s="97">
        <v>9.1556459816887088</v>
      </c>
      <c r="F420" s="361">
        <f t="shared" si="11"/>
        <v>40.615967355722816</v>
      </c>
      <c r="G420" s="97">
        <f t="shared" si="12"/>
        <v>10.153991838930704</v>
      </c>
    </row>
    <row r="421" spans="1:7" ht="11.25" customHeight="1">
      <c r="A421" s="232" t="s">
        <v>441</v>
      </c>
      <c r="B421" s="533">
        <v>16.736401673640167</v>
      </c>
      <c r="C421" s="153">
        <v>11.450381679389313</v>
      </c>
      <c r="D421" s="360">
        <v>13.215859030837004</v>
      </c>
      <c r="E421" s="153">
        <v>7.1198897565457049</v>
      </c>
      <c r="F421" s="360">
        <f t="shared" si="11"/>
        <v>48.522532140412189</v>
      </c>
      <c r="G421" s="153">
        <f>AVERAGE(B421:E421)</f>
        <v>12.130633035103047</v>
      </c>
    </row>
    <row r="422" spans="1:7" ht="11.25" customHeight="1">
      <c r="A422" s="232" t="s">
        <v>431</v>
      </c>
      <c r="B422" s="109">
        <v>15.335235378031383</v>
      </c>
      <c r="C422" s="97">
        <v>12.592743856783065</v>
      </c>
      <c r="D422" s="361">
        <v>11.066590345353939</v>
      </c>
      <c r="E422" s="97">
        <v>9.5349961998203554</v>
      </c>
      <c r="F422" s="361">
        <f t="shared" si="11"/>
        <v>48.529565779988744</v>
      </c>
      <c r="G422" s="97">
        <f>AVERAGE(B422:E422)</f>
        <v>12.132391444997186</v>
      </c>
    </row>
    <row r="423" spans="1:7" ht="11.25" customHeight="1">
      <c r="A423" s="232" t="s">
        <v>472</v>
      </c>
      <c r="B423" s="533">
        <v>14.295139652518143</v>
      </c>
      <c r="C423" s="153">
        <v>11.276391554702496</v>
      </c>
      <c r="D423" s="360">
        <v>8.0824972129319956</v>
      </c>
      <c r="E423" s="153">
        <v>7.4753652735304117</v>
      </c>
      <c r="F423" s="360">
        <f t="shared" si="11"/>
        <v>41.129393693683049</v>
      </c>
      <c r="G423" s="153">
        <f>AVERAGE(B423:E423)</f>
        <v>10.282348423420762</v>
      </c>
    </row>
    <row r="424" spans="1:7" ht="11.25" customHeight="1">
      <c r="A424" s="232" t="s">
        <v>437</v>
      </c>
      <c r="B424" s="109">
        <v>10.681586978636826</v>
      </c>
      <c r="C424" s="97">
        <v>9.0497737556561102</v>
      </c>
      <c r="D424" s="361">
        <v>11.211959423384943</v>
      </c>
      <c r="E424" s="97">
        <v>6.7637877211238298</v>
      </c>
      <c r="F424" s="361">
        <f>SUM(B424:E424)</f>
        <v>37.707107878801708</v>
      </c>
      <c r="G424" s="97">
        <f t="shared" si="12"/>
        <v>9.4267769697004269</v>
      </c>
    </row>
    <row r="425" spans="1:7" ht="11.25" customHeight="1">
      <c r="A425" s="232" t="s">
        <v>440</v>
      </c>
      <c r="B425" s="533">
        <v>11.467889908256881</v>
      </c>
      <c r="C425" s="153">
        <v>12.269938650306749</v>
      </c>
      <c r="D425" s="360">
        <v>2.9761904761904758</v>
      </c>
      <c r="E425" s="153">
        <v>8.9020771513353125</v>
      </c>
      <c r="F425" s="360">
        <f>SUM(B425:E425)</f>
        <v>35.616096186089415</v>
      </c>
      <c r="G425" s="153">
        <f t="shared" si="12"/>
        <v>8.9040240465223537</v>
      </c>
    </row>
    <row r="426" spans="1:7" ht="11.25" customHeight="1">
      <c r="A426" s="232" t="s">
        <v>475</v>
      </c>
      <c r="B426" s="109">
        <v>0</v>
      </c>
      <c r="C426" s="97">
        <v>0</v>
      </c>
      <c r="D426" s="361">
        <v>23.255813953488371</v>
      </c>
      <c r="E426" s="97">
        <v>0</v>
      </c>
      <c r="F426" s="361">
        <f>SUM(B426:E426)</f>
        <v>23.255813953488371</v>
      </c>
      <c r="G426" s="97">
        <f t="shared" si="12"/>
        <v>5.8139534883720927</v>
      </c>
    </row>
    <row r="427" spans="1:7" ht="11.25" customHeight="1">
      <c r="A427" s="233" t="s">
        <v>483</v>
      </c>
      <c r="B427" s="533">
        <v>28.898973011702889</v>
      </c>
      <c r="C427" s="153">
        <v>26.235242675994751</v>
      </c>
      <c r="D427" s="360">
        <v>112.8747795414462</v>
      </c>
      <c r="E427" s="153">
        <v>247.93388429752068</v>
      </c>
      <c r="F427" s="360">
        <f>SUM(B427:E427)</f>
        <v>415.94287952666451</v>
      </c>
      <c r="G427" s="153">
        <f t="shared" si="12"/>
        <v>103.98571988166613</v>
      </c>
    </row>
    <row r="428" spans="1:7" ht="11.25" customHeight="1">
      <c r="A428" s="234" t="s">
        <v>544</v>
      </c>
      <c r="B428" s="545">
        <v>18.451445919438722</v>
      </c>
      <c r="C428" s="546">
        <v>14.971816710823449</v>
      </c>
      <c r="D428" s="547">
        <v>12.061318185355226</v>
      </c>
      <c r="E428" s="546">
        <v>9.6426545660805445</v>
      </c>
      <c r="F428" s="547">
        <f>SUM(B428:E428)</f>
        <v>55.127235381697943</v>
      </c>
      <c r="G428" s="547">
        <f>AVERAGE(B428:E428)</f>
        <v>13.781808845424486</v>
      </c>
    </row>
    <row r="429" spans="1:7" ht="11.25" customHeight="1">
      <c r="A429" s="381" t="s">
        <v>480</v>
      </c>
      <c r="D429" s="27"/>
    </row>
    <row r="430" spans="1:7" ht="11.25" customHeight="1">
      <c r="A430" s="161" t="s">
        <v>477</v>
      </c>
      <c r="B430" s="53" t="s">
        <v>554</v>
      </c>
      <c r="C430" s="52"/>
      <c r="D430" s="160"/>
      <c r="E430" s="52"/>
    </row>
    <row r="431" spans="1:7" ht="11.25" customHeight="1">
      <c r="A431" s="161" t="s">
        <v>478</v>
      </c>
      <c r="B431" s="53" t="s">
        <v>555</v>
      </c>
      <c r="C431" s="52"/>
      <c r="D431" s="160"/>
      <c r="E431" s="52"/>
    </row>
    <row r="432" spans="1:7" ht="11.25" customHeight="1">
      <c r="A432" s="161" t="s">
        <v>479</v>
      </c>
      <c r="B432" s="53" t="s">
        <v>551</v>
      </c>
      <c r="C432" s="52"/>
      <c r="D432" s="160"/>
      <c r="E432" s="52"/>
    </row>
    <row r="433" spans="1:24" ht="11.25" customHeight="1">
      <c r="A433" s="161"/>
      <c r="B433" s="53"/>
      <c r="C433" s="52"/>
      <c r="D433" s="160"/>
      <c r="E433" s="52"/>
    </row>
    <row r="435" spans="1:24" ht="14.25" customHeight="1">
      <c r="A435" s="558" t="s">
        <v>110</v>
      </c>
    </row>
    <row r="436" spans="1:24" ht="11.25" customHeight="1">
      <c r="A436" s="558"/>
    </row>
    <row r="437" spans="1:24" ht="14.25" customHeight="1">
      <c r="A437" s="671" t="s">
        <v>189</v>
      </c>
    </row>
    <row r="438" spans="1:24" ht="11.25" customHeight="1">
      <c r="A438" s="502" t="s">
        <v>124</v>
      </c>
      <c r="B438" s="502">
        <v>2008</v>
      </c>
      <c r="C438" s="502">
        <v>2009</v>
      </c>
      <c r="D438" s="502">
        <v>2010</v>
      </c>
      <c r="E438" s="502">
        <v>2011</v>
      </c>
      <c r="F438" s="502">
        <v>2012</v>
      </c>
      <c r="G438" s="502">
        <v>2013</v>
      </c>
      <c r="H438" s="502" t="s">
        <v>415</v>
      </c>
    </row>
    <row r="439" spans="1:24" ht="11.25" customHeight="1">
      <c r="A439" s="232" t="s">
        <v>111</v>
      </c>
      <c r="B439" s="360">
        <v>893</v>
      </c>
      <c r="C439" s="157">
        <v>781</v>
      </c>
      <c r="D439" s="157">
        <v>724</v>
      </c>
      <c r="E439" s="157">
        <v>714</v>
      </c>
      <c r="F439" s="157">
        <v>641</v>
      </c>
      <c r="G439" s="157"/>
      <c r="H439" s="502"/>
    </row>
    <row r="440" spans="1:24" ht="11.25" customHeight="1">
      <c r="A440" s="232" t="s">
        <v>112</v>
      </c>
      <c r="B440" s="361">
        <v>665</v>
      </c>
      <c r="C440" s="155">
        <v>614</v>
      </c>
      <c r="D440" s="155">
        <v>578</v>
      </c>
      <c r="E440" s="155">
        <v>569</v>
      </c>
      <c r="F440" s="155">
        <v>523</v>
      </c>
      <c r="G440" s="155"/>
      <c r="H440" s="502"/>
      <c r="T440" s="4" t="s">
        <v>480</v>
      </c>
    </row>
    <row r="441" spans="1:24" ht="11.25" customHeight="1">
      <c r="A441" s="587" t="s">
        <v>415</v>
      </c>
      <c r="B441" s="587">
        <f>SUM(B439:B440)</f>
        <v>1558</v>
      </c>
      <c r="C441" s="587">
        <f>SUM(C439:C440)</f>
        <v>1395</v>
      </c>
      <c r="D441" s="587">
        <f>SUM(D439:D440)</f>
        <v>1302</v>
      </c>
      <c r="E441" s="587">
        <f>SUM(E439:E440)</f>
        <v>1283</v>
      </c>
      <c r="F441" s="587">
        <f>SUM(F439:F440)</f>
        <v>1164</v>
      </c>
      <c r="G441" s="587"/>
      <c r="H441" s="502"/>
      <c r="T441" s="43" t="s">
        <v>477</v>
      </c>
      <c r="U441" s="4" t="s">
        <v>554</v>
      </c>
    </row>
    <row r="442" spans="1:24" ht="11.25" customHeight="1">
      <c r="A442" s="381" t="s">
        <v>480</v>
      </c>
      <c r="D442" s="27"/>
      <c r="T442" s="43" t="s">
        <v>478</v>
      </c>
      <c r="U442" s="4" t="s">
        <v>555</v>
      </c>
    </row>
    <row r="443" spans="1:24" ht="11.25" customHeight="1">
      <c r="A443" s="161" t="s">
        <v>477</v>
      </c>
      <c r="B443" s="53" t="s">
        <v>554</v>
      </c>
      <c r="C443" s="52"/>
      <c r="D443" s="160"/>
      <c r="T443" s="43" t="s">
        <v>479</v>
      </c>
      <c r="U443" s="4" t="s">
        <v>551</v>
      </c>
      <c r="W443" s="43"/>
      <c r="X443" s="4"/>
    </row>
    <row r="444" spans="1:24" ht="11.25" customHeight="1">
      <c r="A444" s="161" t="s">
        <v>478</v>
      </c>
      <c r="B444" s="53" t="s">
        <v>555</v>
      </c>
      <c r="C444" s="52"/>
      <c r="D444" s="160"/>
      <c r="W444" s="43"/>
      <c r="X444" s="4"/>
    </row>
    <row r="445" spans="1:24" ht="11.25" customHeight="1">
      <c r="A445" s="161" t="s">
        <v>615</v>
      </c>
      <c r="B445" s="53" t="s">
        <v>551</v>
      </c>
      <c r="C445" s="52"/>
      <c r="D445" s="160"/>
      <c r="W445" s="43"/>
      <c r="X445" s="4"/>
    </row>
    <row r="446" spans="1:24" ht="11.25" customHeight="1">
      <c r="W446" s="43"/>
      <c r="X446" s="4"/>
    </row>
    <row r="447" spans="1:24" ht="11.25" customHeight="1">
      <c r="W447" s="43"/>
      <c r="X447" s="4"/>
    </row>
    <row r="448" spans="1:24" ht="11.25" customHeight="1">
      <c r="W448" s="43"/>
      <c r="X448" s="4"/>
    </row>
    <row r="450" spans="1:24" ht="14.25" customHeight="1">
      <c r="A450" s="558" t="s">
        <v>163</v>
      </c>
    </row>
    <row r="451" spans="1:24" ht="11.25" customHeight="1">
      <c r="A451" s="558"/>
    </row>
    <row r="452" spans="1:24" ht="14.25" customHeight="1">
      <c r="A452" s="671" t="s">
        <v>190</v>
      </c>
    </row>
    <row r="453" spans="1:24" ht="11.25" customHeight="1">
      <c r="A453" s="502" t="s">
        <v>164</v>
      </c>
      <c r="B453" s="502">
        <v>2008</v>
      </c>
      <c r="C453" s="502">
        <v>2009</v>
      </c>
      <c r="D453" s="502">
        <v>2010</v>
      </c>
      <c r="E453" s="502">
        <v>2011</v>
      </c>
      <c r="F453" s="502">
        <v>2012</v>
      </c>
      <c r="G453" s="502">
        <v>2013</v>
      </c>
      <c r="H453" s="502" t="s">
        <v>415</v>
      </c>
    </row>
    <row r="454" spans="1:24" ht="11.25" customHeight="1">
      <c r="A454" s="232" t="s">
        <v>165</v>
      </c>
      <c r="B454" s="360">
        <v>721</v>
      </c>
      <c r="C454" s="157">
        <v>626</v>
      </c>
      <c r="D454" s="157">
        <v>560</v>
      </c>
      <c r="E454" s="157">
        <v>546</v>
      </c>
      <c r="F454" s="157">
        <v>489</v>
      </c>
      <c r="G454" s="157">
        <v>460</v>
      </c>
      <c r="H454" s="715">
        <f>SUM(B454:G454)</f>
        <v>3402</v>
      </c>
    </row>
    <row r="455" spans="1:24" ht="11.25" customHeight="1">
      <c r="A455" s="232" t="s">
        <v>166</v>
      </c>
      <c r="B455" s="361">
        <v>260</v>
      </c>
      <c r="C455" s="155">
        <v>275</v>
      </c>
      <c r="D455" s="155">
        <v>259</v>
      </c>
      <c r="E455" s="155">
        <v>275</v>
      </c>
      <c r="F455" s="155">
        <v>257</v>
      </c>
      <c r="G455" s="155">
        <v>176</v>
      </c>
      <c r="H455" s="715">
        <f>SUM(B455:G455)</f>
        <v>1502</v>
      </c>
      <c r="R455" s="4"/>
    </row>
    <row r="456" spans="1:24" ht="11.25" customHeight="1">
      <c r="A456" s="232" t="s">
        <v>562</v>
      </c>
      <c r="B456" s="360">
        <v>577</v>
      </c>
      <c r="C456" s="157">
        <v>494</v>
      </c>
      <c r="D456" s="157">
        <v>483</v>
      </c>
      <c r="E456" s="157">
        <v>462</v>
      </c>
      <c r="F456" s="157">
        <v>419</v>
      </c>
      <c r="G456" s="157">
        <v>393</v>
      </c>
      <c r="H456" s="715">
        <f>SUM(B456:G456)</f>
        <v>2828</v>
      </c>
      <c r="R456" s="4"/>
    </row>
    <row r="457" spans="1:24" ht="11.25" customHeight="1">
      <c r="A457" s="587" t="s">
        <v>415</v>
      </c>
      <c r="B457" s="603">
        <f t="shared" ref="B457:G457" si="14">SUM(B454:B456)</f>
        <v>1558</v>
      </c>
      <c r="C457" s="603">
        <f t="shared" si="14"/>
        <v>1395</v>
      </c>
      <c r="D457" s="603">
        <f t="shared" si="14"/>
        <v>1302</v>
      </c>
      <c r="E457" s="603">
        <f t="shared" si="14"/>
        <v>1283</v>
      </c>
      <c r="F457" s="603">
        <f t="shared" si="14"/>
        <v>1165</v>
      </c>
      <c r="G457" s="603">
        <f t="shared" si="14"/>
        <v>1029</v>
      </c>
      <c r="H457" s="502"/>
      <c r="R457" s="43"/>
      <c r="S457" s="4"/>
    </row>
    <row r="458" spans="1:24" ht="11.25" customHeight="1">
      <c r="A458" s="381" t="s">
        <v>480</v>
      </c>
      <c r="D458" s="27"/>
      <c r="T458" s="43"/>
      <c r="U458" s="4"/>
    </row>
    <row r="459" spans="1:24" ht="11.25" customHeight="1">
      <c r="A459" s="161" t="s">
        <v>477</v>
      </c>
      <c r="B459" s="53" t="s">
        <v>554</v>
      </c>
      <c r="C459" s="52"/>
      <c r="D459" s="160"/>
      <c r="T459" s="43"/>
      <c r="U459" s="4"/>
      <c r="W459" s="43"/>
      <c r="X459" s="4"/>
    </row>
    <row r="460" spans="1:24" ht="11.25" customHeight="1">
      <c r="A460" s="161" t="s">
        <v>478</v>
      </c>
      <c r="B460" s="53" t="s">
        <v>555</v>
      </c>
      <c r="C460" s="52"/>
      <c r="D460" s="160"/>
      <c r="W460" s="43"/>
      <c r="X460" s="4"/>
    </row>
    <row r="461" spans="1:24" ht="11.25" customHeight="1">
      <c r="A461" s="161" t="s">
        <v>615</v>
      </c>
      <c r="B461" s="53" t="s">
        <v>551</v>
      </c>
      <c r="C461" s="52"/>
      <c r="D461" s="160"/>
      <c r="W461" s="43"/>
      <c r="X461" s="4"/>
    </row>
    <row r="462" spans="1:24" ht="11.25" customHeight="1">
      <c r="W462" s="43"/>
      <c r="X462" s="4"/>
    </row>
    <row r="464" spans="1:24" ht="14.25" customHeight="1">
      <c r="A464" s="558" t="s">
        <v>167</v>
      </c>
    </row>
    <row r="465" spans="1:8" ht="11.25" customHeight="1">
      <c r="A465" s="558"/>
    </row>
    <row r="466" spans="1:8" ht="13.5" customHeight="1">
      <c r="A466" s="671" t="s">
        <v>192</v>
      </c>
    </row>
    <row r="467" spans="1:8" ht="11.25" customHeight="1">
      <c r="A467" s="582"/>
      <c r="B467" s="588">
        <v>2008</v>
      </c>
      <c r="C467" s="588">
        <v>2009</v>
      </c>
      <c r="D467" s="588">
        <v>2010</v>
      </c>
      <c r="E467" s="588">
        <v>2011</v>
      </c>
      <c r="F467" s="588">
        <v>2012</v>
      </c>
      <c r="G467" s="588">
        <v>2013</v>
      </c>
      <c r="H467" s="580" t="s">
        <v>415</v>
      </c>
    </row>
    <row r="468" spans="1:8" ht="11.25" customHeight="1">
      <c r="A468" s="575" t="s">
        <v>631</v>
      </c>
      <c r="B468" s="589">
        <v>1336</v>
      </c>
      <c r="C468" s="590">
        <v>1224</v>
      </c>
      <c r="D468" s="590">
        <v>1150</v>
      </c>
      <c r="E468" s="590">
        <v>1143</v>
      </c>
      <c r="F468" s="590">
        <v>1050</v>
      </c>
      <c r="G468" s="590"/>
      <c r="H468" s="580"/>
    </row>
    <row r="469" spans="1:8" ht="11.25" customHeight="1">
      <c r="A469" s="575" t="s">
        <v>125</v>
      </c>
      <c r="B469" s="579">
        <v>3</v>
      </c>
      <c r="C469" s="125">
        <v>1</v>
      </c>
      <c r="D469" s="125">
        <v>3</v>
      </c>
      <c r="E469" s="125">
        <v>2</v>
      </c>
      <c r="F469" s="125">
        <v>0</v>
      </c>
      <c r="G469" s="125"/>
      <c r="H469" s="580"/>
    </row>
    <row r="470" spans="1:8" ht="11.25" customHeight="1">
      <c r="A470" s="575" t="s">
        <v>632</v>
      </c>
      <c r="B470" s="578">
        <v>177</v>
      </c>
      <c r="C470" s="581">
        <v>136</v>
      </c>
      <c r="D470" s="581">
        <v>123</v>
      </c>
      <c r="E470" s="581">
        <v>105</v>
      </c>
      <c r="F470" s="581">
        <v>89</v>
      </c>
      <c r="G470" s="581"/>
      <c r="H470" s="580"/>
    </row>
    <row r="471" spans="1:8" ht="11.25" customHeight="1">
      <c r="A471" s="575" t="s">
        <v>633</v>
      </c>
      <c r="B471" s="593">
        <v>0</v>
      </c>
      <c r="C471" s="594">
        <v>0</v>
      </c>
      <c r="D471" s="594">
        <v>1</v>
      </c>
      <c r="E471" s="594">
        <v>0</v>
      </c>
      <c r="F471" s="594">
        <v>0</v>
      </c>
      <c r="G471" s="594"/>
      <c r="H471" s="580"/>
    </row>
    <row r="472" spans="1:8" ht="11.25" customHeight="1">
      <c r="A472" s="575" t="s">
        <v>126</v>
      </c>
      <c r="B472" s="591">
        <v>4</v>
      </c>
      <c r="C472" s="592">
        <v>7</v>
      </c>
      <c r="D472" s="592">
        <v>4</v>
      </c>
      <c r="E472" s="592">
        <v>2</v>
      </c>
      <c r="F472" s="592">
        <v>3</v>
      </c>
      <c r="G472" s="592"/>
      <c r="H472" s="580"/>
    </row>
    <row r="473" spans="1:8" ht="11.25" customHeight="1">
      <c r="A473" s="575" t="s">
        <v>635</v>
      </c>
      <c r="B473" s="593">
        <v>4</v>
      </c>
      <c r="C473" s="594">
        <v>9</v>
      </c>
      <c r="D473" s="594">
        <v>8</v>
      </c>
      <c r="E473" s="594">
        <v>9</v>
      </c>
      <c r="F473" s="594">
        <v>3</v>
      </c>
      <c r="G473" s="594"/>
      <c r="H473" s="580"/>
    </row>
    <row r="474" spans="1:8" ht="11.25" customHeight="1">
      <c r="A474" s="575" t="s">
        <v>625</v>
      </c>
      <c r="B474" s="595">
        <v>34</v>
      </c>
      <c r="C474" s="596">
        <v>18</v>
      </c>
      <c r="D474" s="596">
        <v>13</v>
      </c>
      <c r="E474" s="596">
        <v>22</v>
      </c>
      <c r="F474" s="596">
        <v>20</v>
      </c>
      <c r="G474" s="596"/>
      <c r="H474" s="588"/>
    </row>
    <row r="475" spans="1:8" ht="11.25" customHeight="1">
      <c r="A475" s="127" t="s">
        <v>415</v>
      </c>
      <c r="B475" s="584">
        <f t="shared" ref="B475:G475" si="15">SUM(B468:B474)</f>
        <v>1558</v>
      </c>
      <c r="C475" s="584">
        <f t="shared" si="15"/>
        <v>1395</v>
      </c>
      <c r="D475" s="584">
        <f t="shared" si="15"/>
        <v>1302</v>
      </c>
      <c r="E475" s="584">
        <f t="shared" si="15"/>
        <v>1283</v>
      </c>
      <c r="F475" s="584">
        <f t="shared" si="15"/>
        <v>1165</v>
      </c>
      <c r="G475" s="584">
        <f t="shared" si="15"/>
        <v>0</v>
      </c>
      <c r="H475" s="559"/>
    </row>
    <row r="476" spans="1:8" ht="11.25" customHeight="1">
      <c r="A476" s="381" t="s">
        <v>480</v>
      </c>
    </row>
    <row r="477" spans="1:8" ht="11.25" customHeight="1">
      <c r="A477" s="161" t="s">
        <v>477</v>
      </c>
      <c r="B477" s="53" t="s">
        <v>554</v>
      </c>
    </row>
    <row r="478" spans="1:8" ht="11.25" customHeight="1">
      <c r="A478" s="161" t="s">
        <v>478</v>
      </c>
      <c r="B478" s="53" t="s">
        <v>555</v>
      </c>
    </row>
    <row r="479" spans="1:8" ht="11.25" customHeight="1">
      <c r="A479" s="161" t="s">
        <v>615</v>
      </c>
      <c r="B479" s="53" t="s">
        <v>551</v>
      </c>
    </row>
    <row r="482" spans="1:8" ht="14.25" customHeight="1">
      <c r="A482" s="558" t="s">
        <v>168</v>
      </c>
    </row>
    <row r="483" spans="1:8" ht="11.25" customHeight="1">
      <c r="A483" s="558"/>
    </row>
    <row r="484" spans="1:8" ht="14.25" customHeight="1">
      <c r="A484" s="671" t="s">
        <v>191</v>
      </c>
    </row>
    <row r="485" spans="1:8" ht="11.25" customHeight="1">
      <c r="A485" s="582"/>
      <c r="B485" s="588">
        <v>2008</v>
      </c>
      <c r="C485" s="588">
        <v>2009</v>
      </c>
      <c r="D485" s="588">
        <v>2010</v>
      </c>
      <c r="E485" s="588">
        <v>2011</v>
      </c>
      <c r="F485" s="588">
        <v>2012</v>
      </c>
      <c r="G485" s="588">
        <v>2013</v>
      </c>
      <c r="H485" s="580" t="s">
        <v>415</v>
      </c>
    </row>
    <row r="486" spans="1:8" ht="11.25" customHeight="1">
      <c r="A486" s="575" t="s">
        <v>127</v>
      </c>
      <c r="B486" s="589">
        <v>0</v>
      </c>
      <c r="C486" s="590">
        <v>0</v>
      </c>
      <c r="D486" s="590">
        <v>0</v>
      </c>
      <c r="E486" s="590">
        <v>0</v>
      </c>
      <c r="F486" s="590">
        <v>0</v>
      </c>
      <c r="G486" s="590"/>
      <c r="H486" s="580"/>
    </row>
    <row r="487" spans="1:8" ht="11.25" customHeight="1">
      <c r="A487" s="575" t="s">
        <v>128</v>
      </c>
      <c r="B487" s="579">
        <v>1558</v>
      </c>
      <c r="C487" s="125">
        <v>1395</v>
      </c>
      <c r="D487" s="125">
        <v>1302</v>
      </c>
      <c r="E487" s="125">
        <v>1283</v>
      </c>
      <c r="F487" s="125">
        <v>1165</v>
      </c>
      <c r="G487" s="125"/>
      <c r="H487" s="580"/>
    </row>
    <row r="488" spans="1:8" ht="11.25" customHeight="1">
      <c r="A488" s="127" t="s">
        <v>415</v>
      </c>
      <c r="B488" s="584">
        <f t="shared" ref="B488:G488" si="16">SUM(B486:B487)</f>
        <v>1558</v>
      </c>
      <c r="C488" s="584">
        <f t="shared" si="16"/>
        <v>1395</v>
      </c>
      <c r="D488" s="584">
        <f t="shared" si="16"/>
        <v>1302</v>
      </c>
      <c r="E488" s="584">
        <f t="shared" si="16"/>
        <v>1283</v>
      </c>
      <c r="F488" s="584">
        <f t="shared" si="16"/>
        <v>1165</v>
      </c>
      <c r="G488" s="584">
        <f t="shared" si="16"/>
        <v>0</v>
      </c>
      <c r="H488" s="559"/>
    </row>
    <row r="489" spans="1:8" ht="11.25" customHeight="1">
      <c r="A489" s="381" t="s">
        <v>480</v>
      </c>
    </row>
    <row r="490" spans="1:8" ht="11.25" customHeight="1">
      <c r="A490" s="161" t="s">
        <v>477</v>
      </c>
      <c r="B490" s="53" t="s">
        <v>554</v>
      </c>
    </row>
    <row r="491" spans="1:8" ht="11.25" customHeight="1">
      <c r="A491" s="161" t="s">
        <v>478</v>
      </c>
      <c r="B491" s="53" t="s">
        <v>555</v>
      </c>
    </row>
    <row r="492" spans="1:8" ht="11.25" customHeight="1">
      <c r="A492" s="161" t="s">
        <v>615</v>
      </c>
      <c r="B492" s="53" t="s">
        <v>551</v>
      </c>
    </row>
    <row r="495" spans="1:8" ht="14.25" customHeight="1">
      <c r="A495" s="558" t="s">
        <v>193</v>
      </c>
    </row>
    <row r="497" spans="1:8" ht="14.25" customHeight="1">
      <c r="A497" s="671" t="s">
        <v>194</v>
      </c>
    </row>
    <row r="498" spans="1:8" ht="11.25" customHeight="1">
      <c r="A498" s="582"/>
      <c r="B498" s="580">
        <v>2008</v>
      </c>
      <c r="C498" s="580">
        <v>2009</v>
      </c>
      <c r="D498" s="580">
        <v>2010</v>
      </c>
      <c r="E498" s="580">
        <v>2011</v>
      </c>
      <c r="F498" s="580">
        <v>2012</v>
      </c>
      <c r="G498" s="580">
        <v>2013</v>
      </c>
      <c r="H498" s="577" t="s">
        <v>415</v>
      </c>
    </row>
    <row r="499" spans="1:8" ht="11.25" customHeight="1">
      <c r="A499" s="559" t="s">
        <v>639</v>
      </c>
      <c r="B499" s="581">
        <v>1439</v>
      </c>
      <c r="C499" s="581">
        <v>1233</v>
      </c>
      <c r="D499" s="581">
        <v>1170</v>
      </c>
      <c r="E499" s="581">
        <v>1151</v>
      </c>
      <c r="F499" s="581">
        <v>1017</v>
      </c>
      <c r="G499" s="581"/>
      <c r="H499" s="577"/>
    </row>
    <row r="500" spans="1:8" ht="11.25" customHeight="1">
      <c r="A500" s="559" t="s">
        <v>640</v>
      </c>
      <c r="B500" s="125">
        <v>15</v>
      </c>
      <c r="C500" s="125">
        <v>30</v>
      </c>
      <c r="D500" s="125">
        <v>13</v>
      </c>
      <c r="E500" s="125">
        <v>11</v>
      </c>
      <c r="F500" s="125">
        <v>11</v>
      </c>
      <c r="G500" s="125"/>
      <c r="H500" s="577"/>
    </row>
    <row r="501" spans="1:8" ht="11.25" customHeight="1">
      <c r="A501" s="559" t="s">
        <v>641</v>
      </c>
      <c r="B501" s="581">
        <v>104</v>
      </c>
      <c r="C501" s="581">
        <v>132</v>
      </c>
      <c r="D501" s="581">
        <v>119</v>
      </c>
      <c r="E501" s="581">
        <v>121</v>
      </c>
      <c r="F501" s="581">
        <v>135</v>
      </c>
      <c r="G501" s="581"/>
      <c r="H501" s="586"/>
    </row>
    <row r="502" spans="1:8" ht="11.25" customHeight="1">
      <c r="A502" s="559" t="s">
        <v>503</v>
      </c>
      <c r="B502" s="125">
        <v>0</v>
      </c>
      <c r="C502" s="125">
        <v>0</v>
      </c>
      <c r="D502" s="125">
        <v>0</v>
      </c>
      <c r="E502" s="125">
        <v>0</v>
      </c>
      <c r="F502" s="125">
        <v>2</v>
      </c>
      <c r="G502" s="125"/>
      <c r="H502" s="586"/>
    </row>
    <row r="503" spans="1:8" ht="11.25" customHeight="1">
      <c r="A503" s="559" t="s">
        <v>415</v>
      </c>
      <c r="B503" s="585">
        <f t="shared" ref="B503:H503" si="17">SUM(B499:B501)</f>
        <v>1558</v>
      </c>
      <c r="C503" s="585">
        <f t="shared" si="17"/>
        <v>1395</v>
      </c>
      <c r="D503" s="585">
        <f t="shared" si="17"/>
        <v>1302</v>
      </c>
      <c r="E503" s="585">
        <f t="shared" si="17"/>
        <v>1283</v>
      </c>
      <c r="F503" s="585">
        <f>SUM(F499:F502)</f>
        <v>1165</v>
      </c>
      <c r="G503" s="585">
        <f t="shared" si="17"/>
        <v>0</v>
      </c>
      <c r="H503" s="583">
        <f t="shared" si="17"/>
        <v>0</v>
      </c>
    </row>
    <row r="504" spans="1:8" ht="11.25" customHeight="1">
      <c r="A504" s="381" t="s">
        <v>480</v>
      </c>
      <c r="D504" s="27"/>
    </row>
    <row r="505" spans="1:8" ht="11.25" customHeight="1">
      <c r="A505" s="161" t="s">
        <v>477</v>
      </c>
      <c r="B505" s="53" t="s">
        <v>554</v>
      </c>
      <c r="C505" s="52"/>
      <c r="D505" s="160"/>
    </row>
    <row r="506" spans="1:8" ht="11.25" customHeight="1">
      <c r="A506" s="161" t="s">
        <v>478</v>
      </c>
      <c r="B506" s="53" t="s">
        <v>555</v>
      </c>
      <c r="C506" s="52"/>
      <c r="D506" s="160"/>
    </row>
    <row r="507" spans="1:8" ht="11.25" customHeight="1">
      <c r="A507" s="161" t="s">
        <v>615</v>
      </c>
      <c r="B507" s="53" t="s">
        <v>551</v>
      </c>
      <c r="C507" s="52"/>
      <c r="D507" s="160"/>
    </row>
    <row r="509" spans="1:8" ht="13.5" customHeight="1">
      <c r="A509" s="558" t="s">
        <v>169</v>
      </c>
    </row>
    <row r="511" spans="1:8" ht="11.25" customHeight="1">
      <c r="A511" s="671" t="s">
        <v>195</v>
      </c>
    </row>
    <row r="512" spans="1:8" ht="11.25" customHeight="1">
      <c r="A512" s="582"/>
      <c r="B512" s="580">
        <v>2008</v>
      </c>
      <c r="C512" s="580">
        <v>2009</v>
      </c>
      <c r="D512" s="580">
        <v>2010</v>
      </c>
      <c r="E512" s="580">
        <v>2011</v>
      </c>
      <c r="F512" s="580">
        <v>2012</v>
      </c>
      <c r="G512" s="580">
        <v>2013</v>
      </c>
      <c r="H512" s="580" t="s">
        <v>415</v>
      </c>
    </row>
    <row r="513" spans="1:8" ht="11.25" customHeight="1">
      <c r="A513" s="559" t="s">
        <v>116</v>
      </c>
      <c r="B513" s="581"/>
      <c r="C513" s="581"/>
      <c r="D513" s="581"/>
      <c r="E513" s="581"/>
      <c r="F513" s="581"/>
      <c r="G513" s="581"/>
      <c r="H513" s="598">
        <f>SUM(B513:G513)</f>
        <v>0</v>
      </c>
    </row>
    <row r="514" spans="1:8" ht="11.25" customHeight="1">
      <c r="A514" s="559" t="s">
        <v>117</v>
      </c>
      <c r="B514" s="125"/>
      <c r="C514" s="125"/>
      <c r="D514" s="125"/>
      <c r="E514" s="125"/>
      <c r="F514" s="125"/>
      <c r="G514" s="125"/>
      <c r="H514" s="598">
        <f>SUM(B514:G514)</f>
        <v>0</v>
      </c>
    </row>
    <row r="515" spans="1:8" ht="11.25" customHeight="1">
      <c r="A515" s="559" t="s">
        <v>642</v>
      </c>
      <c r="B515" s="581">
        <v>1558</v>
      </c>
      <c r="C515" s="581">
        <v>1395</v>
      </c>
      <c r="D515" s="581">
        <v>1302</v>
      </c>
      <c r="E515" s="581">
        <v>1283</v>
      </c>
      <c r="F515" s="581">
        <v>1165</v>
      </c>
      <c r="G515" s="581"/>
      <c r="H515" s="598">
        <f>SUM(B515:G515)</f>
        <v>6703</v>
      </c>
    </row>
    <row r="516" spans="1:8" ht="11.25" customHeight="1">
      <c r="A516" s="559" t="s">
        <v>643</v>
      </c>
      <c r="B516" s="594"/>
      <c r="C516" s="594"/>
      <c r="D516" s="594"/>
      <c r="E516" s="594"/>
      <c r="F516" s="594"/>
      <c r="G516" s="594"/>
      <c r="H516" s="598">
        <f>SUM(B516:G516)</f>
        <v>0</v>
      </c>
    </row>
    <row r="517" spans="1:8" ht="11.25" customHeight="1">
      <c r="A517" s="559" t="s">
        <v>625</v>
      </c>
      <c r="B517" s="592"/>
      <c r="C517" s="592"/>
      <c r="D517" s="592">
        <v>100</v>
      </c>
      <c r="E517" s="592"/>
      <c r="F517" s="592"/>
      <c r="G517" s="592"/>
      <c r="H517" s="598">
        <f>SUM(B517:G517)</f>
        <v>100</v>
      </c>
    </row>
    <row r="518" spans="1:8" ht="11.25" customHeight="1">
      <c r="A518" s="127" t="s">
        <v>415</v>
      </c>
      <c r="B518" s="597">
        <f t="shared" ref="B518:G518" si="18">SUM(B513:B517)</f>
        <v>1558</v>
      </c>
      <c r="C518" s="597">
        <f t="shared" si="18"/>
        <v>1395</v>
      </c>
      <c r="D518" s="597">
        <f t="shared" si="18"/>
        <v>1402</v>
      </c>
      <c r="E518" s="597">
        <f t="shared" si="18"/>
        <v>1283</v>
      </c>
      <c r="F518" s="597">
        <f t="shared" si="18"/>
        <v>1165</v>
      </c>
      <c r="G518" s="597">
        <f t="shared" si="18"/>
        <v>0</v>
      </c>
      <c r="H518" s="580"/>
    </row>
    <row r="519" spans="1:8" ht="11.25" customHeight="1">
      <c r="A519" s="381" t="s">
        <v>480</v>
      </c>
    </row>
    <row r="520" spans="1:8" ht="11.25" customHeight="1">
      <c r="A520" s="161" t="s">
        <v>477</v>
      </c>
      <c r="B520" s="53" t="s">
        <v>554</v>
      </c>
    </row>
    <row r="521" spans="1:8" ht="11.25" customHeight="1">
      <c r="A521" s="161" t="s">
        <v>478</v>
      </c>
      <c r="B521" s="53" t="s">
        <v>555</v>
      </c>
    </row>
    <row r="522" spans="1:8" ht="11.25" customHeight="1">
      <c r="A522" s="161" t="s">
        <v>615</v>
      </c>
      <c r="B522" s="53" t="s">
        <v>551</v>
      </c>
    </row>
    <row r="525" spans="1:8" ht="14.25" customHeight="1">
      <c r="A525" s="556" t="s">
        <v>118</v>
      </c>
    </row>
    <row r="526" spans="1:8" ht="14.25" customHeight="1">
      <c r="A526" s="557" t="s">
        <v>119</v>
      </c>
    </row>
    <row r="528" spans="1:8" ht="14.25" customHeight="1">
      <c r="A528" s="671" t="s">
        <v>196</v>
      </c>
    </row>
    <row r="529" spans="1:8" ht="11.25" customHeight="1">
      <c r="A529" s="582"/>
      <c r="B529" s="580">
        <v>2008</v>
      </c>
      <c r="C529" s="580">
        <v>2009</v>
      </c>
      <c r="D529" s="580">
        <v>2010</v>
      </c>
      <c r="E529" s="580">
        <v>2011</v>
      </c>
      <c r="F529" s="580">
        <v>2012</v>
      </c>
      <c r="G529" s="580">
        <v>2013</v>
      </c>
      <c r="H529" s="580" t="s">
        <v>415</v>
      </c>
    </row>
    <row r="530" spans="1:8" ht="11.25" customHeight="1">
      <c r="A530" s="559" t="s">
        <v>120</v>
      </c>
      <c r="B530" s="581">
        <v>564</v>
      </c>
      <c r="C530" s="581">
        <v>448</v>
      </c>
      <c r="D530" s="581">
        <v>449</v>
      </c>
      <c r="E530" s="581">
        <v>441</v>
      </c>
      <c r="F530" s="581">
        <v>366</v>
      </c>
      <c r="G530" s="581">
        <v>0</v>
      </c>
      <c r="H530" s="598">
        <f>SUM(B530:G530)</f>
        <v>2268</v>
      </c>
    </row>
    <row r="531" spans="1:8" ht="11.25" customHeight="1">
      <c r="A531" s="559" t="s">
        <v>662</v>
      </c>
      <c r="B531" s="125">
        <v>735</v>
      </c>
      <c r="C531" s="125">
        <v>732</v>
      </c>
      <c r="D531" s="125">
        <v>659</v>
      </c>
      <c r="E531" s="125">
        <v>690</v>
      </c>
      <c r="F531" s="125">
        <v>643</v>
      </c>
      <c r="G531" s="125">
        <v>0</v>
      </c>
      <c r="H531" s="598">
        <f>SUM(B531:G531)</f>
        <v>3459</v>
      </c>
    </row>
    <row r="532" spans="1:8" ht="11.25" customHeight="1">
      <c r="A532" s="559" t="s">
        <v>663</v>
      </c>
      <c r="B532" s="581">
        <v>25</v>
      </c>
      <c r="C532" s="581">
        <v>20</v>
      </c>
      <c r="D532" s="581">
        <v>8</v>
      </c>
      <c r="E532" s="581">
        <v>12</v>
      </c>
      <c r="F532" s="581">
        <v>6</v>
      </c>
      <c r="G532" s="581">
        <v>0</v>
      </c>
      <c r="H532" s="598">
        <f>SUM(B532:G532)</f>
        <v>71</v>
      </c>
    </row>
    <row r="533" spans="1:8" ht="11.25" customHeight="1">
      <c r="A533" s="559" t="s">
        <v>643</v>
      </c>
      <c r="B533" s="594">
        <v>153</v>
      </c>
      <c r="C533" s="594">
        <v>113</v>
      </c>
      <c r="D533" s="594">
        <v>86</v>
      </c>
      <c r="E533" s="594">
        <v>74</v>
      </c>
      <c r="F533" s="594">
        <v>147</v>
      </c>
      <c r="G533" s="594">
        <v>0</v>
      </c>
      <c r="H533" s="598">
        <f>SUM(B533:G533)</f>
        <v>573</v>
      </c>
    </row>
    <row r="534" spans="1:8" ht="11.25" customHeight="1">
      <c r="A534" s="559" t="s">
        <v>625</v>
      </c>
      <c r="B534" s="592">
        <v>81</v>
      </c>
      <c r="C534" s="592">
        <v>82</v>
      </c>
      <c r="D534" s="592">
        <v>100</v>
      </c>
      <c r="E534" s="592">
        <v>66</v>
      </c>
      <c r="F534" s="592">
        <v>1</v>
      </c>
      <c r="G534" s="592">
        <v>0</v>
      </c>
      <c r="H534" s="598">
        <f>SUM(B534:G534)</f>
        <v>330</v>
      </c>
    </row>
    <row r="535" spans="1:8" ht="11.25" customHeight="1">
      <c r="A535" s="127" t="s">
        <v>415</v>
      </c>
      <c r="B535" s="597">
        <f t="shared" ref="B535:G535" si="19">SUM(B530:B534)</f>
        <v>1558</v>
      </c>
      <c r="C535" s="597">
        <f t="shared" si="19"/>
        <v>1395</v>
      </c>
      <c r="D535" s="597">
        <f t="shared" si="19"/>
        <v>1302</v>
      </c>
      <c r="E535" s="597">
        <f t="shared" si="19"/>
        <v>1283</v>
      </c>
      <c r="F535" s="597">
        <f t="shared" si="19"/>
        <v>1163</v>
      </c>
      <c r="G535" s="597">
        <f t="shared" si="19"/>
        <v>0</v>
      </c>
      <c r="H535" s="580"/>
    </row>
    <row r="536" spans="1:8" ht="11.25" customHeight="1">
      <c r="A536" s="381" t="s">
        <v>480</v>
      </c>
    </row>
    <row r="537" spans="1:8" ht="11.25" customHeight="1">
      <c r="A537" s="161" t="s">
        <v>477</v>
      </c>
      <c r="B537" s="53" t="s">
        <v>554</v>
      </c>
    </row>
    <row r="538" spans="1:8" ht="11.25" customHeight="1">
      <c r="A538" s="161" t="s">
        <v>478</v>
      </c>
      <c r="B538" s="53" t="s">
        <v>555</v>
      </c>
    </row>
    <row r="539" spans="1:8" ht="11.25" customHeight="1">
      <c r="A539" s="161" t="s">
        <v>615</v>
      </c>
      <c r="B539" s="53" t="s">
        <v>551</v>
      </c>
    </row>
    <row r="540" spans="1:8" ht="14.25" customHeight="1">
      <c r="A540" s="557" t="s">
        <v>121</v>
      </c>
    </row>
    <row r="542" spans="1:8" ht="14.25" customHeight="1">
      <c r="A542" s="671" t="s">
        <v>197</v>
      </c>
    </row>
    <row r="543" spans="1:8" ht="11.25" customHeight="1">
      <c r="A543" s="582"/>
      <c r="B543" s="580">
        <v>2008</v>
      </c>
      <c r="C543" s="580">
        <v>2009</v>
      </c>
      <c r="D543" s="580">
        <v>2010</v>
      </c>
      <c r="E543" s="580">
        <v>2011</v>
      </c>
      <c r="F543" s="580">
        <v>2012</v>
      </c>
      <c r="G543" s="580">
        <v>2013</v>
      </c>
      <c r="H543" s="580" t="s">
        <v>415</v>
      </c>
    </row>
    <row r="544" spans="1:8" ht="11.25" customHeight="1">
      <c r="A544" s="559" t="s">
        <v>644</v>
      </c>
      <c r="B544" s="581">
        <v>1283</v>
      </c>
      <c r="C544" s="581">
        <v>1147</v>
      </c>
      <c r="D544" s="581">
        <v>1079</v>
      </c>
      <c r="E544" s="581">
        <v>1086</v>
      </c>
      <c r="F544" s="581">
        <v>942</v>
      </c>
      <c r="G544" s="581">
        <v>0</v>
      </c>
      <c r="H544" s="598">
        <f t="shared" ref="H544:H549" si="20">SUM(B544:G544)</f>
        <v>5537</v>
      </c>
    </row>
    <row r="545" spans="1:8" ht="11.25" customHeight="1">
      <c r="A545" s="559" t="s">
        <v>645</v>
      </c>
      <c r="B545" s="125">
        <v>99</v>
      </c>
      <c r="C545" s="125">
        <v>91</v>
      </c>
      <c r="D545" s="125">
        <v>84</v>
      </c>
      <c r="E545" s="125">
        <v>79</v>
      </c>
      <c r="F545" s="125">
        <v>98</v>
      </c>
      <c r="G545" s="125">
        <v>0</v>
      </c>
      <c r="H545" s="598">
        <f t="shared" si="20"/>
        <v>451</v>
      </c>
    </row>
    <row r="546" spans="1:8" ht="11.25" customHeight="1">
      <c r="A546" s="559" t="s">
        <v>646</v>
      </c>
      <c r="B546" s="599">
        <v>13</v>
      </c>
      <c r="C546" s="599">
        <v>10</v>
      </c>
      <c r="D546" s="599">
        <v>4</v>
      </c>
      <c r="E546" s="599">
        <v>5</v>
      </c>
      <c r="F546" s="599">
        <v>4</v>
      </c>
      <c r="G546" s="599">
        <v>0</v>
      </c>
      <c r="H546" s="598">
        <f t="shared" si="20"/>
        <v>36</v>
      </c>
    </row>
    <row r="547" spans="1:8" ht="11.25" customHeight="1">
      <c r="A547" s="559" t="s">
        <v>129</v>
      </c>
      <c r="B547" s="125">
        <v>4</v>
      </c>
      <c r="C547" s="125">
        <v>1</v>
      </c>
      <c r="D547" s="125">
        <v>1</v>
      </c>
      <c r="E547" s="125">
        <v>1</v>
      </c>
      <c r="F547" s="125">
        <v>0</v>
      </c>
      <c r="G547" s="125">
        <v>0</v>
      </c>
      <c r="H547" s="598">
        <f t="shared" si="20"/>
        <v>7</v>
      </c>
    </row>
    <row r="548" spans="1:8" ht="11.25" customHeight="1">
      <c r="A548" s="559" t="s">
        <v>648</v>
      </c>
      <c r="B548" s="600">
        <v>104</v>
      </c>
      <c r="C548" s="600">
        <v>82</v>
      </c>
      <c r="D548" s="600">
        <v>56</v>
      </c>
      <c r="E548" s="600">
        <v>50</v>
      </c>
      <c r="F548" s="600">
        <v>118</v>
      </c>
      <c r="G548" s="600">
        <v>0</v>
      </c>
      <c r="H548" s="598">
        <f t="shared" si="20"/>
        <v>410</v>
      </c>
    </row>
    <row r="549" spans="1:8" ht="11.25" customHeight="1">
      <c r="A549" s="559" t="s">
        <v>625</v>
      </c>
      <c r="B549" s="601">
        <v>55</v>
      </c>
      <c r="C549" s="601">
        <v>64</v>
      </c>
      <c r="D549" s="601">
        <v>78</v>
      </c>
      <c r="E549" s="601">
        <v>62</v>
      </c>
      <c r="F549" s="601">
        <v>1</v>
      </c>
      <c r="G549" s="601">
        <v>0</v>
      </c>
      <c r="H549" s="598">
        <f t="shared" si="20"/>
        <v>260</v>
      </c>
    </row>
    <row r="550" spans="1:8" ht="11.25" customHeight="1">
      <c r="A550" s="127" t="s">
        <v>415</v>
      </c>
      <c r="B550" s="597">
        <f t="shared" ref="B550:G550" si="21">SUM(B544:B549)</f>
        <v>1558</v>
      </c>
      <c r="C550" s="597">
        <f t="shared" si="21"/>
        <v>1395</v>
      </c>
      <c r="D550" s="597">
        <f t="shared" si="21"/>
        <v>1302</v>
      </c>
      <c r="E550" s="597">
        <f t="shared" si="21"/>
        <v>1283</v>
      </c>
      <c r="F550" s="597">
        <f t="shared" si="21"/>
        <v>1163</v>
      </c>
      <c r="G550" s="597">
        <f t="shared" si="21"/>
        <v>0</v>
      </c>
      <c r="H550" s="580"/>
    </row>
    <row r="551" spans="1:8" ht="11.25" customHeight="1">
      <c r="A551" s="381" t="s">
        <v>480</v>
      </c>
    </row>
    <row r="552" spans="1:8" ht="11.25" customHeight="1">
      <c r="A552" s="161" t="s">
        <v>477</v>
      </c>
      <c r="B552" s="53" t="s">
        <v>554</v>
      </c>
    </row>
    <row r="553" spans="1:8" ht="11.25" customHeight="1">
      <c r="A553" s="161" t="s">
        <v>478</v>
      </c>
      <c r="B553" s="53" t="s">
        <v>555</v>
      </c>
    </row>
    <row r="554" spans="1:8" ht="11.25" customHeight="1">
      <c r="A554" s="161" t="s">
        <v>615</v>
      </c>
      <c r="B554" s="53" t="s">
        <v>551</v>
      </c>
    </row>
    <row r="557" spans="1:8" ht="14.25" customHeight="1">
      <c r="A557" s="557" t="s">
        <v>122</v>
      </c>
    </row>
    <row r="559" spans="1:8" ht="13.5" customHeight="1">
      <c r="A559" s="671" t="s">
        <v>198</v>
      </c>
    </row>
    <row r="560" spans="1:8" ht="11.25" customHeight="1">
      <c r="A560" s="582"/>
      <c r="B560" s="580">
        <v>2008</v>
      </c>
      <c r="C560" s="580">
        <v>2009</v>
      </c>
      <c r="D560" s="580">
        <v>2010</v>
      </c>
      <c r="E560" s="580">
        <v>2011</v>
      </c>
      <c r="F560" s="580">
        <v>2012</v>
      </c>
      <c r="G560" s="580">
        <v>2013</v>
      </c>
      <c r="H560" s="580" t="s">
        <v>415</v>
      </c>
    </row>
    <row r="561" spans="1:8" ht="11.25" customHeight="1">
      <c r="A561" s="559" t="s">
        <v>130</v>
      </c>
      <c r="B561" s="581">
        <v>951</v>
      </c>
      <c r="C561" s="581">
        <v>824</v>
      </c>
      <c r="D561" s="581">
        <v>751</v>
      </c>
      <c r="E561" s="581">
        <v>829</v>
      </c>
      <c r="F561" s="581">
        <v>755</v>
      </c>
      <c r="G561" s="581"/>
      <c r="H561" s="580"/>
    </row>
    <row r="562" spans="1:8" ht="11.25" customHeight="1">
      <c r="A562" s="559" t="s">
        <v>131</v>
      </c>
      <c r="B562" s="125">
        <v>329</v>
      </c>
      <c r="C562" s="125">
        <v>363</v>
      </c>
      <c r="D562" s="125">
        <v>341</v>
      </c>
      <c r="E562" s="125">
        <v>265</v>
      </c>
      <c r="F562" s="125">
        <v>235</v>
      </c>
      <c r="G562" s="125"/>
      <c r="H562" s="580"/>
    </row>
    <row r="563" spans="1:8" ht="11.25" customHeight="1">
      <c r="A563" s="559" t="s">
        <v>132</v>
      </c>
      <c r="B563" s="581">
        <v>183</v>
      </c>
      <c r="C563" s="581">
        <v>120</v>
      </c>
      <c r="D563" s="581">
        <v>66</v>
      </c>
      <c r="E563" s="581">
        <v>66</v>
      </c>
      <c r="F563" s="581">
        <v>0</v>
      </c>
      <c r="G563" s="581"/>
      <c r="H563" s="580"/>
    </row>
    <row r="564" spans="1:8" ht="11.25" customHeight="1">
      <c r="A564" s="559" t="s">
        <v>133</v>
      </c>
      <c r="B564" s="594">
        <v>95</v>
      </c>
      <c r="C564" s="594">
        <v>88</v>
      </c>
      <c r="D564" s="594">
        <v>144</v>
      </c>
      <c r="E564" s="594">
        <v>123</v>
      </c>
      <c r="F564" s="594">
        <v>175</v>
      </c>
      <c r="G564" s="594"/>
      <c r="H564" s="580"/>
    </row>
    <row r="565" spans="1:8" ht="11.25" customHeight="1">
      <c r="A565" s="127" t="s">
        <v>415</v>
      </c>
      <c r="B565" s="597">
        <f t="shared" ref="B565:G565" si="22">SUM(B561:B564)</f>
        <v>1558</v>
      </c>
      <c r="C565" s="597">
        <f t="shared" si="22"/>
        <v>1395</v>
      </c>
      <c r="D565" s="597">
        <f t="shared" si="22"/>
        <v>1302</v>
      </c>
      <c r="E565" s="597">
        <f t="shared" si="22"/>
        <v>1283</v>
      </c>
      <c r="F565" s="597">
        <f t="shared" si="22"/>
        <v>1165</v>
      </c>
      <c r="G565" s="597">
        <f t="shared" si="22"/>
        <v>0</v>
      </c>
      <c r="H565" s="580"/>
    </row>
    <row r="566" spans="1:8" ht="11.25" customHeight="1">
      <c r="A566" s="381" t="s">
        <v>480</v>
      </c>
    </row>
    <row r="567" spans="1:8" ht="11.25" customHeight="1">
      <c r="A567" s="161" t="s">
        <v>477</v>
      </c>
      <c r="B567" s="53" t="s">
        <v>554</v>
      </c>
    </row>
    <row r="568" spans="1:8" ht="11.25" customHeight="1">
      <c r="A568" s="161" t="s">
        <v>478</v>
      </c>
      <c r="B568" s="53" t="s">
        <v>555</v>
      </c>
    </row>
    <row r="569" spans="1:8" ht="11.25" customHeight="1">
      <c r="A569" s="161" t="s">
        <v>615</v>
      </c>
      <c r="B569" s="53" t="s">
        <v>551</v>
      </c>
    </row>
    <row r="572" spans="1:8" ht="14.25" customHeight="1">
      <c r="A572" s="557" t="s">
        <v>123</v>
      </c>
    </row>
    <row r="574" spans="1:8" ht="13.5" customHeight="1">
      <c r="A574" s="671" t="s">
        <v>199</v>
      </c>
    </row>
    <row r="575" spans="1:8" ht="11.25" customHeight="1">
      <c r="A575" s="582"/>
      <c r="B575" s="580">
        <v>2008</v>
      </c>
      <c r="C575" s="580">
        <v>2009</v>
      </c>
      <c r="D575" s="580">
        <v>2010</v>
      </c>
      <c r="E575" s="580">
        <v>2011</v>
      </c>
      <c r="F575" s="580">
        <v>2012</v>
      </c>
      <c r="G575" s="580">
        <v>2013</v>
      </c>
      <c r="H575" s="580" t="s">
        <v>415</v>
      </c>
    </row>
    <row r="576" spans="1:8" ht="11.25" customHeight="1">
      <c r="A576" s="559" t="s">
        <v>134</v>
      </c>
      <c r="B576" s="581">
        <v>391</v>
      </c>
      <c r="C576" s="581">
        <v>368</v>
      </c>
      <c r="D576" s="581">
        <v>347</v>
      </c>
      <c r="E576" s="581">
        <v>361</v>
      </c>
      <c r="F576" s="581">
        <v>321</v>
      </c>
      <c r="G576" s="581"/>
      <c r="H576" s="580"/>
    </row>
    <row r="577" spans="1:8" ht="11.25" customHeight="1">
      <c r="A577" s="559" t="s">
        <v>135</v>
      </c>
      <c r="B577" s="125">
        <v>190</v>
      </c>
      <c r="C577" s="125">
        <v>210</v>
      </c>
      <c r="D577" s="125">
        <v>192</v>
      </c>
      <c r="E577" s="125">
        <v>167</v>
      </c>
      <c r="F577" s="125">
        <v>159</v>
      </c>
      <c r="G577" s="125"/>
      <c r="H577" s="580"/>
    </row>
    <row r="578" spans="1:8" ht="11.25" customHeight="1">
      <c r="A578" s="559" t="s">
        <v>136</v>
      </c>
      <c r="B578" s="581">
        <v>278</v>
      </c>
      <c r="C578" s="581">
        <v>240</v>
      </c>
      <c r="D578" s="581">
        <v>232</v>
      </c>
      <c r="E578" s="581">
        <v>262</v>
      </c>
      <c r="F578" s="581">
        <v>232</v>
      </c>
      <c r="G578" s="581"/>
      <c r="H578" s="580"/>
    </row>
    <row r="579" spans="1:8" ht="11.25" customHeight="1">
      <c r="A579" s="559" t="s">
        <v>137</v>
      </c>
      <c r="B579" s="594">
        <v>222</v>
      </c>
      <c r="C579" s="594">
        <v>194</v>
      </c>
      <c r="D579" s="594">
        <v>156</v>
      </c>
      <c r="E579" s="594">
        <v>185</v>
      </c>
      <c r="F579" s="594">
        <v>156</v>
      </c>
      <c r="G579" s="594"/>
      <c r="H579" s="580"/>
    </row>
    <row r="580" spans="1:8" ht="11.25" customHeight="1">
      <c r="A580" s="559" t="s">
        <v>138</v>
      </c>
      <c r="B580" s="581">
        <v>182</v>
      </c>
      <c r="C580" s="581">
        <v>158</v>
      </c>
      <c r="D580" s="581">
        <v>165</v>
      </c>
      <c r="E580" s="581">
        <v>142</v>
      </c>
      <c r="F580" s="581">
        <v>123</v>
      </c>
      <c r="G580" s="581"/>
      <c r="H580" s="580"/>
    </row>
    <row r="581" spans="1:8" ht="11.25" customHeight="1">
      <c r="A581" s="559" t="s">
        <v>139</v>
      </c>
      <c r="B581" s="594">
        <v>5</v>
      </c>
      <c r="C581" s="594">
        <v>5</v>
      </c>
      <c r="D581" s="594">
        <v>3</v>
      </c>
      <c r="E581" s="594">
        <v>7</v>
      </c>
      <c r="F581" s="594">
        <v>6</v>
      </c>
      <c r="G581" s="594"/>
      <c r="H581" s="580"/>
    </row>
    <row r="582" spans="1:8" ht="11.25" customHeight="1">
      <c r="A582" s="559" t="s">
        <v>140</v>
      </c>
      <c r="B582" s="581">
        <v>290</v>
      </c>
      <c r="C582" s="581">
        <v>220</v>
      </c>
      <c r="D582" s="581">
        <v>207</v>
      </c>
      <c r="E582" s="581">
        <v>159</v>
      </c>
      <c r="F582" s="581">
        <v>168</v>
      </c>
      <c r="G582" s="581"/>
      <c r="H582" s="580"/>
    </row>
    <row r="583" spans="1:8" ht="11.25" customHeight="1">
      <c r="A583" s="127" t="s">
        <v>415</v>
      </c>
      <c r="B583" s="597">
        <f t="shared" ref="B583:G583" si="23">SUM(B576:B582)</f>
        <v>1558</v>
      </c>
      <c r="C583" s="597">
        <f t="shared" si="23"/>
        <v>1395</v>
      </c>
      <c r="D583" s="597">
        <f t="shared" si="23"/>
        <v>1302</v>
      </c>
      <c r="E583" s="597">
        <f t="shared" si="23"/>
        <v>1283</v>
      </c>
      <c r="F583" s="597">
        <f t="shared" si="23"/>
        <v>1165</v>
      </c>
      <c r="G583" s="597">
        <f t="shared" si="23"/>
        <v>0</v>
      </c>
      <c r="H583" s="580"/>
    </row>
    <row r="584" spans="1:8" ht="11.25" customHeight="1">
      <c r="A584" s="381" t="s">
        <v>480</v>
      </c>
    </row>
    <row r="585" spans="1:8" ht="11.25" customHeight="1">
      <c r="A585" s="161" t="s">
        <v>477</v>
      </c>
      <c r="B585" s="53" t="s">
        <v>554</v>
      </c>
    </row>
    <row r="586" spans="1:8" ht="11.25" customHeight="1">
      <c r="A586" s="161" t="s">
        <v>478</v>
      </c>
      <c r="B586" s="53" t="s">
        <v>555</v>
      </c>
    </row>
    <row r="587" spans="1:8" ht="11.25" customHeight="1">
      <c r="A587" s="161" t="s">
        <v>615</v>
      </c>
      <c r="B587" s="53" t="s">
        <v>551</v>
      </c>
    </row>
    <row r="590" spans="1:8" ht="13.5" customHeight="1">
      <c r="A590" s="556" t="s">
        <v>141</v>
      </c>
    </row>
    <row r="591" spans="1:8" ht="14.25" customHeight="1">
      <c r="A591" s="557" t="s">
        <v>142</v>
      </c>
    </row>
    <row r="592" spans="1:8" ht="11.25" customHeight="1">
      <c r="A592" s="557"/>
    </row>
    <row r="593" spans="1:24" ht="14.25" customHeight="1">
      <c r="A593" s="671" t="s">
        <v>200</v>
      </c>
    </row>
    <row r="594" spans="1:24" ht="11.25" customHeight="1">
      <c r="A594" s="127" t="s">
        <v>876</v>
      </c>
      <c r="B594" s="127">
        <v>2006</v>
      </c>
      <c r="C594" s="127">
        <v>2007</v>
      </c>
      <c r="D594" s="127">
        <v>2008</v>
      </c>
      <c r="E594" s="127">
        <v>2009</v>
      </c>
      <c r="F594" s="127">
        <v>2010</v>
      </c>
      <c r="G594" s="127">
        <v>2011</v>
      </c>
      <c r="H594" s="127">
        <v>2012</v>
      </c>
      <c r="I594" s="127">
        <v>2013</v>
      </c>
      <c r="J594" s="127" t="s">
        <v>415</v>
      </c>
    </row>
    <row r="595" spans="1:24" ht="11.25" customHeight="1">
      <c r="A595" s="559" t="s">
        <v>878</v>
      </c>
      <c r="B595" s="61">
        <v>15</v>
      </c>
      <c r="C595" s="61">
        <v>8</v>
      </c>
      <c r="D595" s="61">
        <v>11</v>
      </c>
      <c r="E595" s="61">
        <v>7</v>
      </c>
      <c r="F595" s="61">
        <v>9</v>
      </c>
      <c r="G595" s="61">
        <v>7</v>
      </c>
      <c r="H595" s="61">
        <v>3</v>
      </c>
      <c r="I595" s="61"/>
      <c r="J595" s="127"/>
    </row>
    <row r="596" spans="1:24" ht="11.25" customHeight="1">
      <c r="A596" s="559" t="s">
        <v>879</v>
      </c>
      <c r="B596" s="61">
        <v>275</v>
      </c>
      <c r="C596" s="61">
        <v>260</v>
      </c>
      <c r="D596" s="61">
        <v>242</v>
      </c>
      <c r="E596" s="61">
        <v>251</v>
      </c>
      <c r="F596" s="61">
        <v>212</v>
      </c>
      <c r="G596" s="61">
        <v>202</v>
      </c>
      <c r="H596" s="61">
        <v>193</v>
      </c>
      <c r="I596" s="61"/>
      <c r="J596" s="127"/>
    </row>
    <row r="597" spans="1:24" ht="11.25" customHeight="1">
      <c r="A597" s="559" t="s">
        <v>880</v>
      </c>
      <c r="B597" s="61">
        <v>354</v>
      </c>
      <c r="C597" s="61">
        <v>369</v>
      </c>
      <c r="D597" s="61">
        <v>380</v>
      </c>
      <c r="E597" s="61">
        <v>340</v>
      </c>
      <c r="F597" s="61">
        <v>325</v>
      </c>
      <c r="G597" s="61">
        <v>309</v>
      </c>
      <c r="H597" s="61">
        <v>288</v>
      </c>
      <c r="I597" s="61"/>
      <c r="J597" s="127"/>
    </row>
    <row r="598" spans="1:24" ht="11.25" customHeight="1">
      <c r="A598" s="559" t="s">
        <v>882</v>
      </c>
      <c r="B598" s="61">
        <v>286</v>
      </c>
      <c r="C598" s="61">
        <v>318</v>
      </c>
      <c r="D598" s="61">
        <v>289</v>
      </c>
      <c r="E598" s="61">
        <v>264</v>
      </c>
      <c r="F598" s="61">
        <v>232</v>
      </c>
      <c r="G598" s="61">
        <v>247</v>
      </c>
      <c r="H598" s="61">
        <v>228</v>
      </c>
      <c r="I598" s="61"/>
      <c r="J598" s="127"/>
    </row>
    <row r="599" spans="1:24" ht="11.25" customHeight="1">
      <c r="A599" s="559" t="s">
        <v>884</v>
      </c>
      <c r="B599" s="61">
        <v>189</v>
      </c>
      <c r="C599" s="61">
        <v>202</v>
      </c>
      <c r="D599" s="61">
        <v>234</v>
      </c>
      <c r="E599" s="61">
        <v>199</v>
      </c>
      <c r="F599" s="61">
        <v>177</v>
      </c>
      <c r="G599" s="61">
        <v>198</v>
      </c>
      <c r="H599" s="61">
        <v>163</v>
      </c>
      <c r="I599" s="61"/>
      <c r="J599" s="127"/>
    </row>
    <row r="600" spans="1:24" ht="11.25" customHeight="1">
      <c r="A600" s="559" t="s">
        <v>886</v>
      </c>
      <c r="B600" s="61">
        <v>125</v>
      </c>
      <c r="C600" s="61">
        <v>145</v>
      </c>
      <c r="D600" s="61">
        <v>148</v>
      </c>
      <c r="E600" s="61">
        <v>108</v>
      </c>
      <c r="F600" s="61">
        <v>111</v>
      </c>
      <c r="G600" s="61">
        <v>118</v>
      </c>
      <c r="H600" s="61">
        <v>95</v>
      </c>
      <c r="I600" s="61"/>
      <c r="J600" s="127"/>
    </row>
    <row r="601" spans="1:24" ht="11.25" customHeight="1">
      <c r="A601" s="559" t="s">
        <v>888</v>
      </c>
      <c r="B601" s="61">
        <v>48</v>
      </c>
      <c r="C601" s="61">
        <v>48</v>
      </c>
      <c r="D601" s="61">
        <v>55</v>
      </c>
      <c r="E601" s="61">
        <v>52</v>
      </c>
      <c r="F601" s="61">
        <v>69</v>
      </c>
      <c r="G601" s="61">
        <v>53</v>
      </c>
      <c r="H601" s="61">
        <v>33</v>
      </c>
      <c r="I601" s="61"/>
      <c r="J601" s="127"/>
    </row>
    <row r="602" spans="1:24" ht="11.25" customHeight="1">
      <c r="A602" s="559" t="s">
        <v>113</v>
      </c>
      <c r="B602" s="61">
        <v>8</v>
      </c>
      <c r="C602" s="61">
        <v>9</v>
      </c>
      <c r="D602" s="61">
        <v>7</v>
      </c>
      <c r="E602" s="61">
        <v>9</v>
      </c>
      <c r="F602" s="61">
        <v>3</v>
      </c>
      <c r="G602" s="61">
        <v>5</v>
      </c>
      <c r="H602" s="61">
        <v>4</v>
      </c>
      <c r="I602" s="61"/>
      <c r="J602" s="127"/>
    </row>
    <row r="603" spans="1:24" ht="11.25" customHeight="1">
      <c r="A603" s="559" t="s">
        <v>114</v>
      </c>
      <c r="B603" s="61">
        <v>2</v>
      </c>
      <c r="C603" s="61">
        <v>0</v>
      </c>
      <c r="D603" s="61">
        <v>2</v>
      </c>
      <c r="E603" s="61">
        <v>1</v>
      </c>
      <c r="F603" s="61">
        <v>0</v>
      </c>
      <c r="G603" s="61">
        <v>0</v>
      </c>
      <c r="H603" s="61">
        <v>0</v>
      </c>
      <c r="I603" s="61"/>
      <c r="J603" s="127"/>
    </row>
    <row r="604" spans="1:24" ht="11.25" customHeight="1">
      <c r="A604" s="559" t="s">
        <v>115</v>
      </c>
      <c r="B604" s="61">
        <v>251</v>
      </c>
      <c r="C604" s="61">
        <v>261</v>
      </c>
      <c r="D604" s="61">
        <v>190</v>
      </c>
      <c r="E604" s="61">
        <v>164</v>
      </c>
      <c r="F604" s="61">
        <v>164</v>
      </c>
      <c r="G604" s="61">
        <v>144</v>
      </c>
      <c r="H604" s="61">
        <v>158</v>
      </c>
      <c r="I604" s="61"/>
      <c r="J604" s="127"/>
    </row>
    <row r="605" spans="1:24" ht="11.25" customHeight="1">
      <c r="A605" s="127" t="s">
        <v>415</v>
      </c>
      <c r="B605" s="127">
        <f>SUM(B595:B604)</f>
        <v>1553</v>
      </c>
      <c r="C605" s="127">
        <f t="shared" ref="C605:H605" si="24">SUM(C595:C604)</f>
        <v>1620</v>
      </c>
      <c r="D605" s="127">
        <f t="shared" si="24"/>
        <v>1558</v>
      </c>
      <c r="E605" s="127">
        <f t="shared" si="24"/>
        <v>1395</v>
      </c>
      <c r="F605" s="127">
        <f t="shared" si="24"/>
        <v>1302</v>
      </c>
      <c r="G605" s="127">
        <f t="shared" si="24"/>
        <v>1283</v>
      </c>
      <c r="H605" s="127">
        <f t="shared" si="24"/>
        <v>1165</v>
      </c>
      <c r="I605" s="501"/>
      <c r="J605" s="127"/>
    </row>
    <row r="606" spans="1:24" ht="11.25" customHeight="1">
      <c r="A606" s="381" t="s">
        <v>480</v>
      </c>
      <c r="D606" s="27"/>
      <c r="T606" s="43"/>
      <c r="U606" s="4"/>
    </row>
    <row r="607" spans="1:24" ht="11.25" customHeight="1">
      <c r="A607" s="161" t="s">
        <v>477</v>
      </c>
      <c r="B607" s="53" t="s">
        <v>554</v>
      </c>
      <c r="C607" s="52"/>
      <c r="D607" s="160"/>
      <c r="T607" s="43"/>
      <c r="U607" s="4"/>
      <c r="W607" s="43"/>
      <c r="X607" s="4"/>
    </row>
    <row r="608" spans="1:24" ht="11.25" customHeight="1">
      <c r="A608" s="161" t="s">
        <v>478</v>
      </c>
      <c r="B608" s="53" t="s">
        <v>555</v>
      </c>
      <c r="C608" s="52"/>
      <c r="D608" s="160"/>
      <c r="W608" s="43"/>
      <c r="X608" s="4"/>
    </row>
    <row r="609" spans="1:24" ht="11.25" customHeight="1">
      <c r="A609" s="161" t="s">
        <v>615</v>
      </c>
      <c r="B609" s="53" t="s">
        <v>551</v>
      </c>
      <c r="C609" s="52"/>
      <c r="D609" s="160"/>
      <c r="W609" s="43"/>
      <c r="X609" s="4"/>
    </row>
    <row r="610" spans="1:24" ht="11.25" customHeight="1">
      <c r="A610" s="369"/>
    </row>
    <row r="611" spans="1:24" ht="11.25" customHeight="1">
      <c r="A611" s="369"/>
    </row>
    <row r="612" spans="1:24" ht="14.25" customHeight="1">
      <c r="A612" s="557" t="s">
        <v>143</v>
      </c>
    </row>
    <row r="613" spans="1:24" ht="11.25" customHeight="1">
      <c r="A613" s="557"/>
    </row>
    <row r="614" spans="1:24" ht="13.5" customHeight="1">
      <c r="A614" s="671" t="s">
        <v>201</v>
      </c>
    </row>
    <row r="615" spans="1:24" ht="11.25" customHeight="1">
      <c r="A615" s="127"/>
      <c r="B615" s="127">
        <v>2008</v>
      </c>
      <c r="C615" s="127">
        <v>2009</v>
      </c>
      <c r="D615" s="127">
        <v>2010</v>
      </c>
      <c r="E615" s="127">
        <v>2011</v>
      </c>
      <c r="F615" s="127">
        <v>2012</v>
      </c>
      <c r="G615" s="127">
        <v>2013</v>
      </c>
    </row>
    <row r="616" spans="1:24" ht="11.25" customHeight="1">
      <c r="A616" s="559" t="s">
        <v>497</v>
      </c>
      <c r="B616" s="61">
        <v>552</v>
      </c>
      <c r="C616" s="61">
        <v>470</v>
      </c>
      <c r="D616" s="61">
        <v>424</v>
      </c>
      <c r="E616" s="61">
        <v>453</v>
      </c>
      <c r="F616" s="61">
        <v>359</v>
      </c>
      <c r="G616" s="61"/>
    </row>
    <row r="617" spans="1:24" ht="11.25" customHeight="1">
      <c r="A617" s="559" t="s">
        <v>498</v>
      </c>
      <c r="B617" s="61">
        <v>219</v>
      </c>
      <c r="C617" s="61">
        <v>216</v>
      </c>
      <c r="D617" s="61">
        <v>210</v>
      </c>
      <c r="E617" s="61">
        <v>195</v>
      </c>
      <c r="F617" s="61">
        <v>168</v>
      </c>
      <c r="G617" s="61"/>
    </row>
    <row r="618" spans="1:24" ht="11.25" customHeight="1">
      <c r="A618" s="559" t="s">
        <v>499</v>
      </c>
      <c r="B618" s="61">
        <v>23</v>
      </c>
      <c r="C618" s="61">
        <v>18</v>
      </c>
      <c r="D618" s="61">
        <v>8</v>
      </c>
      <c r="E618" s="61">
        <v>14</v>
      </c>
      <c r="F618" s="61">
        <v>11</v>
      </c>
      <c r="G618" s="61"/>
    </row>
    <row r="619" spans="1:24" ht="11.25" customHeight="1">
      <c r="A619" s="559" t="s">
        <v>500</v>
      </c>
      <c r="B619" s="61">
        <v>16</v>
      </c>
      <c r="C619" s="61">
        <v>3</v>
      </c>
      <c r="D619" s="61">
        <v>5</v>
      </c>
      <c r="E619" s="61">
        <v>2</v>
      </c>
      <c r="F619" s="61">
        <v>1</v>
      </c>
      <c r="G619" s="61"/>
    </row>
    <row r="620" spans="1:24" ht="11.25" customHeight="1">
      <c r="A620" s="559" t="s">
        <v>501</v>
      </c>
      <c r="B620" s="61">
        <v>217</v>
      </c>
      <c r="C620" s="61">
        <v>232</v>
      </c>
      <c r="D620" s="61">
        <v>225</v>
      </c>
      <c r="E620" s="61">
        <v>196</v>
      </c>
      <c r="F620" s="61">
        <v>213</v>
      </c>
      <c r="G620" s="61"/>
    </row>
    <row r="621" spans="1:24" ht="11.25" customHeight="1">
      <c r="A621" s="559" t="s">
        <v>502</v>
      </c>
      <c r="B621" s="61">
        <v>219</v>
      </c>
      <c r="C621" s="61">
        <v>208</v>
      </c>
      <c r="D621" s="61">
        <v>197</v>
      </c>
      <c r="E621" s="61">
        <v>193</v>
      </c>
      <c r="F621" s="61">
        <v>180</v>
      </c>
      <c r="G621" s="61"/>
    </row>
    <row r="622" spans="1:24" ht="11.25" customHeight="1">
      <c r="A622" s="559" t="s">
        <v>503</v>
      </c>
      <c r="B622" s="61">
        <v>312</v>
      </c>
      <c r="C622" s="61">
        <v>248</v>
      </c>
      <c r="D622" s="61">
        <v>233</v>
      </c>
      <c r="E622" s="61">
        <v>230</v>
      </c>
      <c r="F622" s="61">
        <v>233</v>
      </c>
      <c r="G622" s="61"/>
    </row>
    <row r="623" spans="1:24" ht="11.25" customHeight="1">
      <c r="A623" s="559" t="s">
        <v>504</v>
      </c>
      <c r="B623" s="127">
        <f>SUM(B616:B622)</f>
        <v>1558</v>
      </c>
      <c r="C623" s="127">
        <f>SUM(C616:C622)</f>
        <v>1395</v>
      </c>
      <c r="D623" s="127">
        <f>SUM(D616:D622)</f>
        <v>1302</v>
      </c>
      <c r="E623" s="127">
        <f>SUM(E616:E622)</f>
        <v>1283</v>
      </c>
      <c r="F623" s="127">
        <f>SUM(F616:F622)</f>
        <v>1165</v>
      </c>
      <c r="G623" s="501"/>
    </row>
    <row r="624" spans="1:24" ht="11.25" customHeight="1">
      <c r="A624" s="381" t="s">
        <v>480</v>
      </c>
      <c r="D624" s="27"/>
      <c r="T624" s="43"/>
      <c r="U624" s="4"/>
    </row>
    <row r="625" spans="1:24" ht="11.25" customHeight="1">
      <c r="A625" s="161" t="s">
        <v>477</v>
      </c>
      <c r="B625" s="53" t="s">
        <v>554</v>
      </c>
      <c r="C625" s="52"/>
      <c r="D625" s="160"/>
      <c r="T625" s="43"/>
      <c r="U625" s="4"/>
      <c r="W625" s="43"/>
      <c r="X625" s="4"/>
    </row>
    <row r="626" spans="1:24" ht="11.25" customHeight="1">
      <c r="A626" s="161" t="s">
        <v>478</v>
      </c>
      <c r="B626" s="53" t="s">
        <v>555</v>
      </c>
      <c r="C626" s="52"/>
      <c r="D626" s="160"/>
      <c r="W626" s="43"/>
      <c r="X626" s="4"/>
    </row>
    <row r="627" spans="1:24" ht="11.25" customHeight="1">
      <c r="A627" s="161" t="s">
        <v>615</v>
      </c>
      <c r="B627" s="53" t="s">
        <v>551</v>
      </c>
      <c r="C627" s="52"/>
      <c r="D627" s="160"/>
      <c r="W627" s="43"/>
      <c r="X627" s="4"/>
    </row>
    <row r="628" spans="1:24" ht="11.25" customHeight="1">
      <c r="A628" s="369"/>
    </row>
    <row r="629" spans="1:24" ht="11.25" customHeight="1">
      <c r="A629" s="369"/>
    </row>
    <row r="630" spans="1:24" ht="14.25" customHeight="1">
      <c r="A630" s="557" t="s">
        <v>144</v>
      </c>
    </row>
    <row r="631" spans="1:24" ht="11.25" customHeight="1">
      <c r="A631" s="557"/>
    </row>
    <row r="632" spans="1:24" ht="14.25" customHeight="1">
      <c r="A632" s="671" t="s">
        <v>202</v>
      </c>
      <c r="D632" s="27"/>
    </row>
    <row r="633" spans="1:24" ht="11.25" customHeight="1">
      <c r="A633" s="560" t="s">
        <v>593</v>
      </c>
      <c r="B633" s="127" t="s">
        <v>812</v>
      </c>
      <c r="C633" s="127">
        <v>2009</v>
      </c>
      <c r="D633" s="127">
        <v>2010</v>
      </c>
      <c r="E633" s="127">
        <v>2011</v>
      </c>
      <c r="F633" s="127">
        <v>2012</v>
      </c>
      <c r="G633" s="127">
        <v>2013</v>
      </c>
      <c r="H633" s="127" t="s">
        <v>415</v>
      </c>
    </row>
    <row r="634" spans="1:24" ht="11.25" customHeight="1">
      <c r="A634" s="559" t="s">
        <v>506</v>
      </c>
      <c r="B634" s="57">
        <v>1</v>
      </c>
      <c r="C634" s="57">
        <v>4</v>
      </c>
      <c r="D634" s="57">
        <v>2</v>
      </c>
      <c r="E634" s="57">
        <v>1</v>
      </c>
      <c r="F634" s="61">
        <v>0</v>
      </c>
      <c r="G634" s="61">
        <v>0</v>
      </c>
      <c r="H634" s="501">
        <f>SUM(C634:G634)</f>
        <v>7</v>
      </c>
    </row>
    <row r="635" spans="1:24" ht="11.25" customHeight="1">
      <c r="A635" s="559" t="s">
        <v>507</v>
      </c>
      <c r="B635" s="59">
        <v>194</v>
      </c>
      <c r="C635" s="59">
        <v>166</v>
      </c>
      <c r="D635" s="59">
        <v>160</v>
      </c>
      <c r="E635" s="59">
        <v>138</v>
      </c>
      <c r="F635" s="62">
        <v>111</v>
      </c>
      <c r="G635" s="59">
        <v>0</v>
      </c>
      <c r="H635" s="501">
        <f>SUM(C635:G635)</f>
        <v>575</v>
      </c>
    </row>
    <row r="636" spans="1:24" ht="11.25" customHeight="1">
      <c r="A636" s="559" t="s">
        <v>508</v>
      </c>
      <c r="B636" s="57">
        <v>405</v>
      </c>
      <c r="C636" s="57">
        <v>336</v>
      </c>
      <c r="D636" s="57">
        <v>356</v>
      </c>
      <c r="E636" s="57">
        <v>337</v>
      </c>
      <c r="F636" s="61">
        <v>294</v>
      </c>
      <c r="G636" s="61">
        <v>0</v>
      </c>
      <c r="H636" s="501">
        <f t="shared" ref="H636:H648" si="25">SUM(C636:G636)</f>
        <v>1323</v>
      </c>
    </row>
    <row r="637" spans="1:24" ht="11.25" customHeight="1">
      <c r="A637" s="559" t="s">
        <v>509</v>
      </c>
      <c r="B637" s="59">
        <v>331</v>
      </c>
      <c r="C637" s="59">
        <v>338</v>
      </c>
      <c r="D637" s="59">
        <v>261</v>
      </c>
      <c r="E637" s="59">
        <v>288</v>
      </c>
      <c r="F637" s="62">
        <v>245</v>
      </c>
      <c r="G637" s="59">
        <v>0</v>
      </c>
      <c r="H637" s="501">
        <f t="shared" si="25"/>
        <v>1132</v>
      </c>
    </row>
    <row r="638" spans="1:24" ht="11.25" customHeight="1">
      <c r="A638" s="559" t="s">
        <v>510</v>
      </c>
      <c r="B638" s="60">
        <v>26</v>
      </c>
      <c r="C638" s="60">
        <v>40</v>
      </c>
      <c r="D638" s="60">
        <v>22</v>
      </c>
      <c r="E638" s="60">
        <v>24</v>
      </c>
      <c r="F638" s="61">
        <v>16</v>
      </c>
      <c r="G638" s="61">
        <v>0</v>
      </c>
      <c r="H638" s="501">
        <f t="shared" si="25"/>
        <v>102</v>
      </c>
    </row>
    <row r="639" spans="1:24" ht="11.25" customHeight="1">
      <c r="A639" s="559" t="s">
        <v>511</v>
      </c>
      <c r="B639" s="59">
        <v>4</v>
      </c>
      <c r="C639" s="59">
        <v>4</v>
      </c>
      <c r="D639" s="59">
        <v>0</v>
      </c>
      <c r="E639" s="59">
        <v>1</v>
      </c>
      <c r="F639" s="62">
        <v>0</v>
      </c>
      <c r="G639" s="59">
        <v>0</v>
      </c>
      <c r="H639" s="501">
        <f t="shared" si="25"/>
        <v>5</v>
      </c>
    </row>
    <row r="640" spans="1:24" ht="11.25" customHeight="1">
      <c r="A640" s="559" t="s">
        <v>512</v>
      </c>
      <c r="B640" s="57">
        <v>81</v>
      </c>
      <c r="C640" s="57">
        <v>51</v>
      </c>
      <c r="D640" s="57">
        <v>61</v>
      </c>
      <c r="E640" s="57">
        <v>54</v>
      </c>
      <c r="F640" s="61">
        <v>62</v>
      </c>
      <c r="G640" s="61">
        <v>0</v>
      </c>
      <c r="H640" s="501">
        <f t="shared" si="25"/>
        <v>228</v>
      </c>
    </row>
    <row r="641" spans="1:8" ht="11.25" customHeight="1">
      <c r="A641" s="559" t="s">
        <v>513</v>
      </c>
      <c r="B641" s="59">
        <v>28</v>
      </c>
      <c r="C641" s="59">
        <v>31</v>
      </c>
      <c r="D641" s="59">
        <v>39</v>
      </c>
      <c r="E641" s="59">
        <v>35</v>
      </c>
      <c r="F641" s="59">
        <v>30</v>
      </c>
      <c r="G641" s="59">
        <v>0</v>
      </c>
      <c r="H641" s="501">
        <f t="shared" si="25"/>
        <v>135</v>
      </c>
    </row>
    <row r="642" spans="1:8" ht="11.25" customHeight="1">
      <c r="A642" s="559" t="s">
        <v>514</v>
      </c>
      <c r="B642" s="57">
        <v>148</v>
      </c>
      <c r="C642" s="57">
        <v>137</v>
      </c>
      <c r="D642" s="57">
        <v>117</v>
      </c>
      <c r="E642" s="57">
        <v>120</v>
      </c>
      <c r="F642" s="61">
        <v>219</v>
      </c>
      <c r="G642" s="61">
        <v>0</v>
      </c>
      <c r="H642" s="501">
        <f t="shared" si="25"/>
        <v>593</v>
      </c>
    </row>
    <row r="643" spans="1:8" ht="11.25" customHeight="1">
      <c r="A643" s="559" t="s">
        <v>515</v>
      </c>
      <c r="B643" s="59">
        <v>11</v>
      </c>
      <c r="C643" s="59">
        <v>22</v>
      </c>
      <c r="D643" s="59">
        <v>15</v>
      </c>
      <c r="E643" s="59">
        <v>18</v>
      </c>
      <c r="F643" s="62">
        <v>10</v>
      </c>
      <c r="G643" s="59">
        <v>0</v>
      </c>
      <c r="H643" s="501">
        <f t="shared" si="25"/>
        <v>65</v>
      </c>
    </row>
    <row r="644" spans="1:8" ht="11.25" customHeight="1">
      <c r="A644" s="559" t="s">
        <v>516</v>
      </c>
      <c r="B644" s="57">
        <v>12</v>
      </c>
      <c r="C644" s="57">
        <v>1</v>
      </c>
      <c r="D644" s="57">
        <v>6</v>
      </c>
      <c r="E644" s="57">
        <v>4</v>
      </c>
      <c r="F644" s="61">
        <v>4</v>
      </c>
      <c r="G644" s="61">
        <v>0</v>
      </c>
      <c r="H644" s="501">
        <f t="shared" si="25"/>
        <v>15</v>
      </c>
    </row>
    <row r="645" spans="1:8" ht="11.25" customHeight="1">
      <c r="A645" s="559" t="s">
        <v>517</v>
      </c>
      <c r="B645" s="59">
        <v>0</v>
      </c>
      <c r="C645" s="59">
        <v>0</v>
      </c>
      <c r="D645" s="59">
        <v>0</v>
      </c>
      <c r="E645" s="59">
        <v>1</v>
      </c>
      <c r="F645" s="62">
        <v>0</v>
      </c>
      <c r="G645" s="59">
        <v>0</v>
      </c>
      <c r="H645" s="501">
        <f t="shared" si="25"/>
        <v>1</v>
      </c>
    </row>
    <row r="646" spans="1:8" ht="11.25" customHeight="1">
      <c r="A646" s="559" t="s">
        <v>518</v>
      </c>
      <c r="B646" s="60">
        <v>8</v>
      </c>
      <c r="C646" s="60">
        <v>8</v>
      </c>
      <c r="D646" s="60">
        <v>5</v>
      </c>
      <c r="E646" s="60">
        <v>7</v>
      </c>
      <c r="F646" s="61">
        <v>5</v>
      </c>
      <c r="G646" s="61">
        <v>0</v>
      </c>
      <c r="H646" s="501">
        <f t="shared" si="25"/>
        <v>25</v>
      </c>
    </row>
    <row r="647" spans="1:8" ht="11.25" customHeight="1">
      <c r="A647" s="559" t="s">
        <v>442</v>
      </c>
      <c r="B647" s="59">
        <v>309</v>
      </c>
      <c r="C647" s="59">
        <v>257</v>
      </c>
      <c r="D647" s="59">
        <v>258</v>
      </c>
      <c r="E647" s="59">
        <v>255</v>
      </c>
      <c r="F647" s="59">
        <v>169</v>
      </c>
      <c r="G647" s="59">
        <v>0</v>
      </c>
      <c r="H647" s="501">
        <f t="shared" si="25"/>
        <v>939</v>
      </c>
    </row>
    <row r="648" spans="1:8" ht="11.25" customHeight="1">
      <c r="A648" s="560" t="s">
        <v>485</v>
      </c>
      <c r="B648" s="127">
        <f t="shared" ref="B648:G648" si="26">SUM(B634:B647)</f>
        <v>1558</v>
      </c>
      <c r="C648" s="127">
        <f t="shared" si="26"/>
        <v>1395</v>
      </c>
      <c r="D648" s="127">
        <f t="shared" si="26"/>
        <v>1302</v>
      </c>
      <c r="E648" s="127">
        <f t="shared" si="26"/>
        <v>1283</v>
      </c>
      <c r="F648" s="127">
        <f t="shared" si="26"/>
        <v>1165</v>
      </c>
      <c r="G648" s="127">
        <f t="shared" si="26"/>
        <v>0</v>
      </c>
      <c r="H648" s="454">
        <f t="shared" si="25"/>
        <v>5145</v>
      </c>
    </row>
    <row r="649" spans="1:8" ht="11.25" customHeight="1">
      <c r="A649" s="381" t="s">
        <v>480</v>
      </c>
      <c r="D649" s="27"/>
      <c r="E649" s="289"/>
      <c r="F649" s="289"/>
      <c r="G649" s="289"/>
      <c r="H649" s="180"/>
    </row>
    <row r="650" spans="1:8" ht="11.25" customHeight="1">
      <c r="A650" s="161" t="s">
        <v>477</v>
      </c>
      <c r="B650" s="53" t="s">
        <v>554</v>
      </c>
      <c r="C650" s="52"/>
      <c r="D650" s="160"/>
      <c r="E650" s="289"/>
      <c r="F650" s="289"/>
      <c r="G650" s="289"/>
      <c r="H650" s="180"/>
    </row>
    <row r="651" spans="1:8" ht="11.25" customHeight="1">
      <c r="A651" s="161" t="s">
        <v>478</v>
      </c>
      <c r="B651" s="53" t="s">
        <v>555</v>
      </c>
      <c r="C651" s="52"/>
      <c r="D651" s="160"/>
      <c r="E651" s="289"/>
      <c r="F651" s="289"/>
      <c r="G651" s="289"/>
      <c r="H651" s="180"/>
    </row>
    <row r="652" spans="1:8" ht="11.25" customHeight="1">
      <c r="A652" s="161" t="s">
        <v>615</v>
      </c>
      <c r="B652" s="53" t="s">
        <v>551</v>
      </c>
      <c r="C652" s="52"/>
      <c r="D652" s="160"/>
      <c r="E652" s="289"/>
      <c r="F652" s="289"/>
      <c r="G652" s="289"/>
      <c r="H652" s="180"/>
    </row>
    <row r="653" spans="1:8" ht="11.25" customHeight="1">
      <c r="A653" s="561"/>
      <c r="B653" s="289"/>
      <c r="C653" s="289"/>
      <c r="D653" s="289"/>
      <c r="E653" s="289"/>
      <c r="F653" s="289"/>
      <c r="G653" s="289"/>
      <c r="H653" s="180"/>
    </row>
    <row r="654" spans="1:8" ht="11.25" customHeight="1">
      <c r="A654" s="561"/>
      <c r="B654" s="289"/>
      <c r="C654" s="289"/>
      <c r="D654" s="289"/>
      <c r="E654" s="289"/>
      <c r="F654" s="289"/>
      <c r="G654" s="289"/>
      <c r="H654" s="180"/>
    </row>
    <row r="655" spans="1:8" ht="14.25" customHeight="1">
      <c r="A655" s="557" t="s">
        <v>145</v>
      </c>
      <c r="B655" s="289"/>
      <c r="C655" s="289"/>
      <c r="D655" s="289"/>
      <c r="E655" s="289"/>
      <c r="F655" s="289"/>
      <c r="G655" s="289"/>
      <c r="H655" s="180"/>
    </row>
    <row r="656" spans="1:8" ht="11.25" customHeight="1">
      <c r="A656" s="561"/>
      <c r="B656" s="289"/>
      <c r="C656" s="289"/>
      <c r="D656" s="289"/>
      <c r="E656" s="289"/>
      <c r="F656" s="289"/>
      <c r="G656" s="289"/>
      <c r="H656" s="180"/>
    </row>
    <row r="657" spans="1:16" ht="14.25" customHeight="1">
      <c r="A657" s="671" t="s">
        <v>203</v>
      </c>
    </row>
    <row r="658" spans="1:16" ht="11.25" customHeight="1">
      <c r="A658" s="574" t="s">
        <v>565</v>
      </c>
      <c r="B658" s="127">
        <v>2008</v>
      </c>
      <c r="C658" s="127">
        <v>2009</v>
      </c>
      <c r="D658" s="127">
        <v>2010</v>
      </c>
      <c r="E658" s="127">
        <v>2011</v>
      </c>
      <c r="F658" s="127">
        <v>2012</v>
      </c>
      <c r="G658" s="127">
        <v>2013</v>
      </c>
      <c r="H658" s="127" t="s">
        <v>415</v>
      </c>
      <c r="I658" s="573"/>
      <c r="J658" s="573"/>
      <c r="K658" s="573"/>
      <c r="L658" s="573"/>
      <c r="M658" s="573"/>
      <c r="N658" s="573"/>
      <c r="O658" s="573"/>
      <c r="P658" s="573"/>
    </row>
    <row r="659" spans="1:16" ht="11.25" customHeight="1">
      <c r="A659" s="575" t="s">
        <v>567</v>
      </c>
      <c r="B659" s="126">
        <v>3</v>
      </c>
      <c r="C659" s="126">
        <v>10</v>
      </c>
      <c r="D659" s="126">
        <v>1</v>
      </c>
      <c r="E659" s="126">
        <v>5</v>
      </c>
      <c r="F659" s="126">
        <v>5</v>
      </c>
      <c r="G659" s="126"/>
      <c r="H659" s="501">
        <f>SUM(C659:G659)</f>
        <v>21</v>
      </c>
      <c r="I659" s="156"/>
      <c r="J659" s="156"/>
      <c r="K659" s="156"/>
      <c r="L659" s="156"/>
      <c r="M659" s="156"/>
      <c r="N659" s="156"/>
      <c r="O659" s="156"/>
      <c r="P659" s="156"/>
    </row>
    <row r="660" spans="1:16" ht="11.25" customHeight="1">
      <c r="A660" s="575" t="s">
        <v>519</v>
      </c>
      <c r="B660" s="158">
        <v>3</v>
      </c>
      <c r="C660" s="126">
        <v>0</v>
      </c>
      <c r="D660" s="576">
        <v>2</v>
      </c>
      <c r="E660" s="126">
        <v>1</v>
      </c>
      <c r="F660" s="126">
        <v>0</v>
      </c>
      <c r="G660" s="129"/>
      <c r="H660" s="501">
        <f>SUM(C660:G660)</f>
        <v>3</v>
      </c>
      <c r="I660" s="156"/>
      <c r="J660" s="38"/>
      <c r="K660" s="156"/>
      <c r="L660" s="156"/>
      <c r="M660" s="38"/>
      <c r="N660" s="156"/>
      <c r="O660" s="156"/>
      <c r="P660" s="38"/>
    </row>
    <row r="661" spans="1:16" ht="11.25" customHeight="1">
      <c r="A661" s="575" t="s">
        <v>568</v>
      </c>
      <c r="B661" s="158">
        <v>3</v>
      </c>
      <c r="C661" s="126">
        <v>1</v>
      </c>
      <c r="D661" s="576">
        <v>1</v>
      </c>
      <c r="E661" s="126">
        <v>0</v>
      </c>
      <c r="F661" s="126">
        <v>0</v>
      </c>
      <c r="G661" s="129"/>
      <c r="H661" s="501">
        <f t="shared" ref="H661:H666" si="27">SUM(C661:G661)</f>
        <v>2</v>
      </c>
      <c r="I661" s="156"/>
      <c r="J661" s="38"/>
      <c r="K661" s="156"/>
      <c r="L661" s="156"/>
      <c r="M661" s="38"/>
      <c r="N661" s="156"/>
      <c r="O661" s="156"/>
      <c r="P661" s="38"/>
    </row>
    <row r="662" spans="1:16" ht="11.25" customHeight="1">
      <c r="A662" s="575" t="s">
        <v>417</v>
      </c>
      <c r="B662" s="158">
        <v>0</v>
      </c>
      <c r="C662" s="126">
        <v>0</v>
      </c>
      <c r="D662" s="576">
        <v>0</v>
      </c>
      <c r="E662" s="126">
        <v>0</v>
      </c>
      <c r="F662" s="126">
        <v>0</v>
      </c>
      <c r="G662" s="129"/>
      <c r="H662" s="501">
        <f t="shared" si="27"/>
        <v>0</v>
      </c>
      <c r="I662" s="156"/>
      <c r="J662" s="38"/>
      <c r="K662" s="156"/>
      <c r="L662" s="156"/>
      <c r="M662" s="38"/>
      <c r="N662" s="156"/>
      <c r="O662" s="156"/>
      <c r="P662" s="38"/>
    </row>
    <row r="663" spans="1:16" ht="11.25" customHeight="1">
      <c r="A663" s="575" t="s">
        <v>521</v>
      </c>
      <c r="B663" s="158">
        <v>44</v>
      </c>
      <c r="C663" s="126">
        <v>45</v>
      </c>
      <c r="D663" s="576">
        <v>24</v>
      </c>
      <c r="E663" s="126">
        <v>24</v>
      </c>
      <c r="F663" s="126">
        <v>22</v>
      </c>
      <c r="G663" s="129"/>
      <c r="H663" s="501">
        <f t="shared" si="27"/>
        <v>115</v>
      </c>
      <c r="I663" s="156"/>
      <c r="J663" s="38"/>
      <c r="K663" s="156"/>
      <c r="L663" s="156"/>
      <c r="M663" s="38"/>
      <c r="N663" s="156"/>
      <c r="O663" s="156"/>
      <c r="P663" s="38"/>
    </row>
    <row r="664" spans="1:16" ht="11.25" customHeight="1">
      <c r="A664" s="575" t="s">
        <v>522</v>
      </c>
      <c r="B664" s="158">
        <v>1404</v>
      </c>
      <c r="C664" s="126">
        <v>1262</v>
      </c>
      <c r="D664" s="576">
        <v>1215</v>
      </c>
      <c r="E664" s="126">
        <v>1227</v>
      </c>
      <c r="F664" s="126">
        <v>1138</v>
      </c>
      <c r="G664" s="129"/>
      <c r="H664" s="501">
        <f t="shared" si="27"/>
        <v>4842</v>
      </c>
      <c r="I664" s="156"/>
      <c r="J664" s="38"/>
      <c r="K664" s="156"/>
      <c r="L664" s="156"/>
      <c r="M664" s="38"/>
      <c r="N664" s="156"/>
      <c r="O664" s="156"/>
      <c r="P664" s="38"/>
    </row>
    <row r="665" spans="1:16" ht="11.25" customHeight="1">
      <c r="A665" s="575" t="s">
        <v>414</v>
      </c>
      <c r="B665" s="158">
        <v>101</v>
      </c>
      <c r="C665" s="126">
        <v>77</v>
      </c>
      <c r="D665" s="576">
        <v>59</v>
      </c>
      <c r="E665" s="126">
        <v>26</v>
      </c>
      <c r="F665" s="126">
        <v>0</v>
      </c>
      <c r="G665" s="128"/>
      <c r="H665" s="501">
        <f t="shared" si="27"/>
        <v>162</v>
      </c>
      <c r="I665" s="572"/>
      <c r="J665" s="572"/>
      <c r="K665" s="572"/>
      <c r="L665" s="572"/>
      <c r="M665" s="572"/>
      <c r="N665" s="572"/>
      <c r="O665" s="572"/>
      <c r="P665" s="572"/>
    </row>
    <row r="666" spans="1:16" ht="11.25" customHeight="1">
      <c r="A666" s="346" t="s">
        <v>523</v>
      </c>
      <c r="B666" s="127">
        <f t="shared" ref="B666:G666" si="28">SUM(B659:B665)</f>
        <v>1558</v>
      </c>
      <c r="C666" s="127">
        <f t="shared" si="28"/>
        <v>1395</v>
      </c>
      <c r="D666" s="127">
        <f t="shared" si="28"/>
        <v>1302</v>
      </c>
      <c r="E666" s="127">
        <f t="shared" si="28"/>
        <v>1283</v>
      </c>
      <c r="F666" s="127">
        <f t="shared" si="28"/>
        <v>1165</v>
      </c>
      <c r="G666" s="127">
        <f t="shared" si="28"/>
        <v>0</v>
      </c>
      <c r="H666" s="454">
        <f t="shared" si="27"/>
        <v>5145</v>
      </c>
      <c r="I666" s="572"/>
      <c r="J666" s="572"/>
      <c r="K666" s="572"/>
      <c r="L666" s="572"/>
      <c r="M666" s="572"/>
      <c r="N666" s="572"/>
      <c r="O666" s="572"/>
      <c r="P666" s="572"/>
    </row>
    <row r="667" spans="1:16" ht="11.25" customHeight="1">
      <c r="A667" s="381" t="s">
        <v>480</v>
      </c>
    </row>
    <row r="668" spans="1:16" ht="11.25" customHeight="1">
      <c r="A668" s="43" t="s">
        <v>590</v>
      </c>
      <c r="B668" s="4" t="s">
        <v>591</v>
      </c>
      <c r="D668" s="27"/>
    </row>
    <row r="669" spans="1:16" ht="11.25" customHeight="1">
      <c r="A669" s="43" t="s">
        <v>615</v>
      </c>
      <c r="B669" s="4" t="s">
        <v>551</v>
      </c>
    </row>
    <row r="675" spans="1:8" ht="14.25" customHeight="1">
      <c r="A675" s="557" t="s">
        <v>170</v>
      </c>
    </row>
    <row r="676" spans="1:8" ht="11.25" customHeight="1">
      <c r="A676" s="557"/>
    </row>
    <row r="677" spans="1:8" ht="14.25" customHeight="1">
      <c r="A677" s="671" t="s">
        <v>204</v>
      </c>
    </row>
    <row r="678" spans="1:8" ht="11.25" customHeight="1">
      <c r="A678" s="454" t="s">
        <v>619</v>
      </c>
      <c r="B678" s="454" t="s">
        <v>812</v>
      </c>
      <c r="C678" s="454" t="s">
        <v>719</v>
      </c>
      <c r="D678" s="454" t="s">
        <v>917</v>
      </c>
      <c r="E678" s="454" t="s">
        <v>721</v>
      </c>
      <c r="F678" s="454" t="s">
        <v>722</v>
      </c>
      <c r="G678" s="454" t="s">
        <v>723</v>
      </c>
      <c r="H678" s="454" t="s">
        <v>415</v>
      </c>
    </row>
    <row r="679" spans="1:8" ht="11.25" customHeight="1">
      <c r="A679" s="465" t="s">
        <v>626</v>
      </c>
      <c r="B679" s="61">
        <v>791</v>
      </c>
      <c r="C679" s="61">
        <v>668</v>
      </c>
      <c r="D679" s="57">
        <v>670</v>
      </c>
      <c r="E679" s="57">
        <v>685</v>
      </c>
      <c r="F679" s="57">
        <v>647</v>
      </c>
      <c r="G679" s="61">
        <v>0</v>
      </c>
      <c r="H679" s="454">
        <f>SUM(C679:G679)</f>
        <v>2670</v>
      </c>
    </row>
    <row r="680" spans="1:8" ht="11.25" customHeight="1">
      <c r="A680" s="465" t="s">
        <v>627</v>
      </c>
      <c r="B680" s="62">
        <v>389</v>
      </c>
      <c r="C680" s="62">
        <v>339</v>
      </c>
      <c r="D680" s="59">
        <v>321</v>
      </c>
      <c r="E680" s="59">
        <v>292</v>
      </c>
      <c r="F680" s="59">
        <v>274</v>
      </c>
      <c r="G680" s="62">
        <v>0</v>
      </c>
      <c r="H680" s="454">
        <f t="shared" ref="H680:H685" si="29">SUM(C680:G680)</f>
        <v>1226</v>
      </c>
    </row>
    <row r="681" spans="1:8" ht="11.25" customHeight="1">
      <c r="A681" s="465" t="s">
        <v>628</v>
      </c>
      <c r="B681" s="61">
        <v>34</v>
      </c>
      <c r="C681" s="61">
        <v>32</v>
      </c>
      <c r="D681" s="57">
        <v>25</v>
      </c>
      <c r="E681" s="57">
        <v>32</v>
      </c>
      <c r="F681" s="57">
        <v>28</v>
      </c>
      <c r="G681" s="61">
        <v>0</v>
      </c>
      <c r="H681" s="454">
        <f t="shared" si="29"/>
        <v>117</v>
      </c>
    </row>
    <row r="682" spans="1:8" ht="11.25" customHeight="1">
      <c r="A682" s="465" t="s">
        <v>687</v>
      </c>
      <c r="B682" s="62">
        <v>3</v>
      </c>
      <c r="C682" s="62">
        <v>4</v>
      </c>
      <c r="D682" s="59">
        <v>4</v>
      </c>
      <c r="E682" s="59">
        <v>6</v>
      </c>
      <c r="F682" s="59">
        <v>1</v>
      </c>
      <c r="G682" s="62">
        <v>0</v>
      </c>
      <c r="H682" s="454">
        <f t="shared" si="29"/>
        <v>15</v>
      </c>
    </row>
    <row r="683" spans="1:8" ht="11.25" customHeight="1">
      <c r="A683" s="465" t="s">
        <v>918</v>
      </c>
      <c r="B683" s="61">
        <v>240</v>
      </c>
      <c r="C683" s="61">
        <v>249</v>
      </c>
      <c r="D683" s="57">
        <v>181</v>
      </c>
      <c r="E683" s="57">
        <v>185</v>
      </c>
      <c r="F683" s="57">
        <v>215</v>
      </c>
      <c r="G683" s="61">
        <v>0</v>
      </c>
      <c r="H683" s="454">
        <f t="shared" si="29"/>
        <v>830</v>
      </c>
    </row>
    <row r="684" spans="1:8" ht="11.25" customHeight="1">
      <c r="A684" s="465" t="s">
        <v>600</v>
      </c>
      <c r="B684" s="62">
        <v>101</v>
      </c>
      <c r="C684" s="62">
        <v>103</v>
      </c>
      <c r="D684" s="59">
        <v>101</v>
      </c>
      <c r="E684" s="59">
        <v>83</v>
      </c>
      <c r="F684" s="59">
        <v>0</v>
      </c>
      <c r="G684" s="62">
        <v>0</v>
      </c>
      <c r="H684" s="454">
        <f t="shared" si="29"/>
        <v>287</v>
      </c>
    </row>
    <row r="685" spans="1:8" ht="11.25" customHeight="1">
      <c r="A685" s="466" t="s">
        <v>523</v>
      </c>
      <c r="B685" s="454">
        <f t="shared" ref="B685:G685" si="30">SUM(B679:B684)</f>
        <v>1558</v>
      </c>
      <c r="C685" s="454">
        <f t="shared" si="30"/>
        <v>1395</v>
      </c>
      <c r="D685" s="454">
        <f t="shared" si="30"/>
        <v>1302</v>
      </c>
      <c r="E685" s="454">
        <f t="shared" si="30"/>
        <v>1283</v>
      </c>
      <c r="F685" s="454">
        <f t="shared" si="30"/>
        <v>1165</v>
      </c>
      <c r="G685" s="454">
        <f t="shared" si="30"/>
        <v>0</v>
      </c>
      <c r="H685" s="454">
        <f t="shared" si="29"/>
        <v>5145</v>
      </c>
    </row>
    <row r="686" spans="1:8" ht="11.25" customHeight="1">
      <c r="A686" s="381" t="s">
        <v>480</v>
      </c>
    </row>
    <row r="687" spans="1:8" ht="11.25" customHeight="1">
      <c r="A687" s="43" t="s">
        <v>590</v>
      </c>
      <c r="B687" s="4" t="s">
        <v>591</v>
      </c>
    </row>
    <row r="688" spans="1:8" ht="11.25" customHeight="1">
      <c r="A688" s="43" t="s">
        <v>615</v>
      </c>
      <c r="B688" s="4" t="s">
        <v>551</v>
      </c>
    </row>
    <row r="689" spans="1:8" ht="11.25" customHeight="1">
      <c r="A689" s="43"/>
      <c r="B689" s="4"/>
    </row>
    <row r="691" spans="1:8" ht="13.5" customHeight="1">
      <c r="A691" s="556" t="s">
        <v>171</v>
      </c>
    </row>
    <row r="692" spans="1:8" ht="11.25" customHeight="1">
      <c r="A692" s="556"/>
    </row>
    <row r="693" spans="1:8" ht="14.25" customHeight="1">
      <c r="A693" s="557" t="s">
        <v>146</v>
      </c>
    </row>
    <row r="694" spans="1:8" ht="11.25" customHeight="1">
      <c r="A694" s="556"/>
    </row>
    <row r="695" spans="1:8" ht="13.5" customHeight="1">
      <c r="A695" s="671" t="s">
        <v>205</v>
      </c>
    </row>
    <row r="696" spans="1:8" ht="11.25" customHeight="1">
      <c r="A696" s="454" t="s">
        <v>147</v>
      </c>
      <c r="B696" s="454" t="s">
        <v>812</v>
      </c>
      <c r="C696" s="454" t="s">
        <v>719</v>
      </c>
      <c r="D696" s="454" t="s">
        <v>917</v>
      </c>
      <c r="E696" s="454" t="s">
        <v>721</v>
      </c>
      <c r="F696" s="454" t="s">
        <v>722</v>
      </c>
      <c r="G696" s="454" t="s">
        <v>723</v>
      </c>
      <c r="H696" s="454" t="s">
        <v>415</v>
      </c>
    </row>
    <row r="697" spans="1:8" ht="11.25" customHeight="1">
      <c r="A697" s="465" t="s">
        <v>148</v>
      </c>
      <c r="B697" s="61">
        <v>520</v>
      </c>
      <c r="C697" s="61">
        <v>533</v>
      </c>
      <c r="D697" s="57">
        <v>504</v>
      </c>
      <c r="E697" s="57">
        <v>494</v>
      </c>
      <c r="F697" s="57">
        <v>460</v>
      </c>
      <c r="G697" s="61"/>
      <c r="H697" s="454">
        <f>SUM(C697:G697)</f>
        <v>1991</v>
      </c>
    </row>
    <row r="698" spans="1:8" ht="11.25" customHeight="1">
      <c r="A698" s="465" t="s">
        <v>149</v>
      </c>
      <c r="B698" s="62">
        <v>417</v>
      </c>
      <c r="C698" s="62">
        <v>385</v>
      </c>
      <c r="D698" s="59">
        <v>335</v>
      </c>
      <c r="E698" s="59">
        <v>369</v>
      </c>
      <c r="F698" s="59">
        <v>319</v>
      </c>
      <c r="G698" s="62"/>
      <c r="H698" s="454">
        <f t="shared" ref="H698:H711" si="31">SUM(C698:G698)</f>
        <v>1408</v>
      </c>
    </row>
    <row r="699" spans="1:8" ht="11.25" customHeight="1">
      <c r="A699" s="465" t="s">
        <v>150</v>
      </c>
      <c r="B699" s="61">
        <v>230</v>
      </c>
      <c r="C699" s="61">
        <v>173</v>
      </c>
      <c r="D699" s="57">
        <v>179</v>
      </c>
      <c r="E699" s="57">
        <v>173</v>
      </c>
      <c r="F699" s="57">
        <v>136</v>
      </c>
      <c r="G699" s="61"/>
      <c r="H699" s="454">
        <f t="shared" si="31"/>
        <v>661</v>
      </c>
    </row>
    <row r="700" spans="1:8" ht="11.25" customHeight="1">
      <c r="A700" s="465" t="s">
        <v>151</v>
      </c>
      <c r="B700" s="62">
        <v>77</v>
      </c>
      <c r="C700" s="62">
        <v>60</v>
      </c>
      <c r="D700" s="59">
        <v>54</v>
      </c>
      <c r="E700" s="59">
        <v>59</v>
      </c>
      <c r="F700" s="59">
        <v>49</v>
      </c>
      <c r="G700" s="62"/>
      <c r="H700" s="454">
        <f t="shared" si="31"/>
        <v>222</v>
      </c>
    </row>
    <row r="701" spans="1:8" ht="11.25" customHeight="1">
      <c r="A701" s="465" t="s">
        <v>152</v>
      </c>
      <c r="B701" s="61">
        <v>32</v>
      </c>
      <c r="C701" s="61">
        <v>28</v>
      </c>
      <c r="D701" s="57">
        <v>27</v>
      </c>
      <c r="E701" s="57">
        <v>16</v>
      </c>
      <c r="F701" s="57">
        <v>18</v>
      </c>
      <c r="G701" s="61"/>
      <c r="H701" s="454">
        <f t="shared" si="31"/>
        <v>89</v>
      </c>
    </row>
    <row r="702" spans="1:8" ht="11.25" customHeight="1">
      <c r="A702" s="465" t="s">
        <v>153</v>
      </c>
      <c r="B702" s="62">
        <v>11</v>
      </c>
      <c r="C702" s="62">
        <v>17</v>
      </c>
      <c r="D702" s="59">
        <v>9</v>
      </c>
      <c r="E702" s="59">
        <v>6</v>
      </c>
      <c r="F702" s="59">
        <v>8</v>
      </c>
      <c r="G702" s="62"/>
      <c r="H702" s="454">
        <f t="shared" si="31"/>
        <v>40</v>
      </c>
    </row>
    <row r="703" spans="1:8" ht="11.25" customHeight="1">
      <c r="A703" s="465" t="s">
        <v>154</v>
      </c>
      <c r="B703" s="61">
        <v>2</v>
      </c>
      <c r="C703" s="61">
        <v>5</v>
      </c>
      <c r="D703" s="61">
        <v>3</v>
      </c>
      <c r="E703" s="61">
        <v>5</v>
      </c>
      <c r="F703" s="61">
        <v>5</v>
      </c>
      <c r="G703" s="61"/>
      <c r="H703" s="454">
        <f t="shared" si="31"/>
        <v>18</v>
      </c>
    </row>
    <row r="704" spans="1:8" ht="11.25" customHeight="1">
      <c r="A704" s="465" t="s">
        <v>155</v>
      </c>
      <c r="B704" s="62">
        <v>0</v>
      </c>
      <c r="C704" s="62">
        <v>1</v>
      </c>
      <c r="D704" s="62">
        <v>1</v>
      </c>
      <c r="E704" s="62">
        <v>6</v>
      </c>
      <c r="F704" s="62">
        <v>0</v>
      </c>
      <c r="G704" s="62"/>
      <c r="H704" s="454">
        <f t="shared" si="31"/>
        <v>8</v>
      </c>
    </row>
    <row r="705" spans="1:8" ht="11.25" customHeight="1">
      <c r="A705" s="465" t="s">
        <v>156</v>
      </c>
      <c r="B705" s="61">
        <v>2</v>
      </c>
      <c r="C705" s="61">
        <v>2</v>
      </c>
      <c r="D705" s="61">
        <v>3</v>
      </c>
      <c r="E705" s="61">
        <v>0</v>
      </c>
      <c r="F705" s="61">
        <v>1</v>
      </c>
      <c r="G705" s="61"/>
      <c r="H705" s="454">
        <f t="shared" si="31"/>
        <v>6</v>
      </c>
    </row>
    <row r="706" spans="1:8" ht="11.25" customHeight="1">
      <c r="A706" s="465" t="s">
        <v>157</v>
      </c>
      <c r="B706" s="62">
        <v>1</v>
      </c>
      <c r="C706" s="62">
        <v>0</v>
      </c>
      <c r="D706" s="62">
        <v>0</v>
      </c>
      <c r="E706" s="62">
        <v>0</v>
      </c>
      <c r="F706" s="62">
        <v>2</v>
      </c>
      <c r="G706" s="62"/>
      <c r="H706" s="454">
        <f t="shared" si="31"/>
        <v>2</v>
      </c>
    </row>
    <row r="707" spans="1:8" ht="11.25" customHeight="1">
      <c r="A707" s="465" t="s">
        <v>158</v>
      </c>
      <c r="B707" s="61">
        <v>0</v>
      </c>
      <c r="C707" s="61">
        <v>0</v>
      </c>
      <c r="D707" s="61">
        <v>0</v>
      </c>
      <c r="E707" s="61">
        <v>0</v>
      </c>
      <c r="F707" s="61">
        <v>1</v>
      </c>
      <c r="G707" s="61"/>
      <c r="H707" s="454">
        <f t="shared" si="31"/>
        <v>1</v>
      </c>
    </row>
    <row r="708" spans="1:8" ht="11.25" customHeight="1">
      <c r="A708" s="465" t="s">
        <v>159</v>
      </c>
      <c r="B708" s="62">
        <v>1</v>
      </c>
      <c r="C708" s="62">
        <v>0</v>
      </c>
      <c r="D708" s="62">
        <v>0</v>
      </c>
      <c r="E708" s="62">
        <v>0</v>
      </c>
      <c r="F708" s="62">
        <v>0</v>
      </c>
      <c r="G708" s="62"/>
      <c r="H708" s="454">
        <f t="shared" si="31"/>
        <v>0</v>
      </c>
    </row>
    <row r="709" spans="1:8" ht="11.25" customHeight="1">
      <c r="A709" s="465" t="s">
        <v>160</v>
      </c>
      <c r="B709" s="61">
        <v>1</v>
      </c>
      <c r="C709" s="61">
        <v>0</v>
      </c>
      <c r="D709" s="61">
        <v>0</v>
      </c>
      <c r="E709" s="61">
        <v>0</v>
      </c>
      <c r="F709" s="61">
        <v>0</v>
      </c>
      <c r="G709" s="61"/>
      <c r="H709" s="454">
        <f t="shared" si="31"/>
        <v>0</v>
      </c>
    </row>
    <row r="710" spans="1:8" ht="11.25" customHeight="1">
      <c r="A710" s="465" t="s">
        <v>442</v>
      </c>
      <c r="B710" s="62">
        <v>264</v>
      </c>
      <c r="C710" s="62">
        <v>191</v>
      </c>
      <c r="D710" s="62">
        <v>187</v>
      </c>
      <c r="E710" s="62">
        <v>155</v>
      </c>
      <c r="F710" s="62">
        <v>166</v>
      </c>
      <c r="G710" s="62"/>
      <c r="H710" s="454">
        <f t="shared" si="31"/>
        <v>699</v>
      </c>
    </row>
    <row r="711" spans="1:8" ht="11.25" customHeight="1">
      <c r="A711" s="454" t="s">
        <v>415</v>
      </c>
      <c r="B711" s="602">
        <f t="shared" ref="B711:G711" si="32">SUM(B697:B710)</f>
        <v>1558</v>
      </c>
      <c r="C711" s="602">
        <f t="shared" si="32"/>
        <v>1395</v>
      </c>
      <c r="D711" s="602">
        <f t="shared" si="32"/>
        <v>1302</v>
      </c>
      <c r="E711" s="602">
        <f t="shared" si="32"/>
        <v>1283</v>
      </c>
      <c r="F711" s="602">
        <f t="shared" si="32"/>
        <v>1165</v>
      </c>
      <c r="G711" s="602">
        <f t="shared" si="32"/>
        <v>0</v>
      </c>
      <c r="H711" s="454">
        <f t="shared" si="31"/>
        <v>5145</v>
      </c>
    </row>
    <row r="712" spans="1:8" ht="11.25" customHeight="1">
      <c r="A712" s="381" t="s">
        <v>480</v>
      </c>
    </row>
    <row r="713" spans="1:8" ht="11.25" customHeight="1">
      <c r="A713" s="43" t="s">
        <v>590</v>
      </c>
      <c r="B713" s="4" t="s">
        <v>591</v>
      </c>
    </row>
    <row r="714" spans="1:8" ht="11.25" customHeight="1">
      <c r="A714" s="43" t="s">
        <v>615</v>
      </c>
      <c r="B714" s="4" t="s">
        <v>551</v>
      </c>
    </row>
    <row r="715" spans="1:8" ht="11.25" customHeight="1">
      <c r="A715" s="556"/>
    </row>
    <row r="716" spans="1:8" ht="11.25" customHeight="1">
      <c r="A716" s="556"/>
    </row>
    <row r="717" spans="1:8" ht="11.25" customHeight="1">
      <c r="A717" s="556"/>
    </row>
    <row r="718" spans="1:8" ht="11.25" customHeight="1">
      <c r="A718" s="556"/>
    </row>
    <row r="719" spans="1:8" ht="11.25" customHeight="1">
      <c r="A719" s="556"/>
    </row>
    <row r="720" spans="1:8" ht="13.5" customHeight="1">
      <c r="A720" s="557" t="s">
        <v>172</v>
      </c>
    </row>
    <row r="721" spans="1:8" ht="11.25" customHeight="1">
      <c r="A721" s="557"/>
    </row>
    <row r="722" spans="1:8" ht="13.5" customHeight="1">
      <c r="A722" s="671" t="s">
        <v>206</v>
      </c>
    </row>
    <row r="723" spans="1:8" ht="11.25" customHeight="1">
      <c r="A723" s="41"/>
    </row>
    <row r="724" spans="1:8" ht="11.25" customHeight="1">
      <c r="A724" s="454" t="s">
        <v>147</v>
      </c>
      <c r="B724" s="454" t="s">
        <v>812</v>
      </c>
      <c r="C724" s="454" t="s">
        <v>719</v>
      </c>
      <c r="D724" s="454" t="s">
        <v>720</v>
      </c>
      <c r="E724" s="454" t="s">
        <v>721</v>
      </c>
      <c r="F724" s="454" t="s">
        <v>722</v>
      </c>
      <c r="G724" s="454" t="s">
        <v>723</v>
      </c>
      <c r="H724" s="454" t="s">
        <v>415</v>
      </c>
    </row>
    <row r="725" spans="1:8" ht="11.25" customHeight="1">
      <c r="A725" s="465" t="s">
        <v>161</v>
      </c>
      <c r="B725" s="61">
        <v>452</v>
      </c>
      <c r="C725" s="61">
        <v>484</v>
      </c>
      <c r="D725" s="57">
        <v>728</v>
      </c>
      <c r="E725" s="57">
        <v>859</v>
      </c>
      <c r="F725" s="57">
        <v>0</v>
      </c>
      <c r="G725" s="61">
        <v>0</v>
      </c>
      <c r="H725" s="454">
        <f>SUM(C725:G725)</f>
        <v>2071</v>
      </c>
    </row>
    <row r="726" spans="1:8" ht="11.25" customHeight="1">
      <c r="A726" s="465" t="s">
        <v>148</v>
      </c>
      <c r="B726" s="62">
        <v>159</v>
      </c>
      <c r="C726" s="62">
        <v>130</v>
      </c>
      <c r="D726" s="59">
        <v>177</v>
      </c>
      <c r="E726" s="59">
        <v>171</v>
      </c>
      <c r="F726" s="59">
        <v>0</v>
      </c>
      <c r="G726" s="62">
        <v>0</v>
      </c>
      <c r="H726" s="454">
        <f t="shared" ref="H726:H734" si="33">SUM(C726:G726)</f>
        <v>478</v>
      </c>
    </row>
    <row r="727" spans="1:8" ht="11.25" customHeight="1">
      <c r="A727" s="465" t="s">
        <v>149</v>
      </c>
      <c r="B727" s="61">
        <v>30</v>
      </c>
      <c r="C727" s="61">
        <v>24</v>
      </c>
      <c r="D727" s="57">
        <v>30</v>
      </c>
      <c r="E727" s="57">
        <v>42</v>
      </c>
      <c r="F727" s="57">
        <v>0</v>
      </c>
      <c r="G727" s="61">
        <v>0</v>
      </c>
      <c r="H727" s="454">
        <f t="shared" si="33"/>
        <v>96</v>
      </c>
    </row>
    <row r="728" spans="1:8" ht="11.25" customHeight="1">
      <c r="A728" s="465" t="s">
        <v>150</v>
      </c>
      <c r="B728" s="62">
        <v>10</v>
      </c>
      <c r="C728" s="62">
        <v>10</v>
      </c>
      <c r="D728" s="59">
        <v>7</v>
      </c>
      <c r="E728" s="59">
        <v>11</v>
      </c>
      <c r="F728" s="59">
        <v>0</v>
      </c>
      <c r="G728" s="62">
        <v>0</v>
      </c>
      <c r="H728" s="454">
        <f t="shared" si="33"/>
        <v>28</v>
      </c>
    </row>
    <row r="729" spans="1:8" ht="11.25" customHeight="1">
      <c r="A729" s="465" t="s">
        <v>151</v>
      </c>
      <c r="B729" s="61">
        <v>1</v>
      </c>
      <c r="C729" s="61">
        <v>0</v>
      </c>
      <c r="D729" s="57">
        <v>4</v>
      </c>
      <c r="E729" s="57">
        <v>2</v>
      </c>
      <c r="F729" s="57">
        <v>0</v>
      </c>
      <c r="G729" s="61">
        <v>0</v>
      </c>
      <c r="H729" s="454">
        <f t="shared" si="33"/>
        <v>6</v>
      </c>
    </row>
    <row r="730" spans="1:8" ht="11.25" customHeight="1">
      <c r="A730" s="465" t="s">
        <v>152</v>
      </c>
      <c r="B730" s="62">
        <v>1</v>
      </c>
      <c r="C730" s="62">
        <v>0</v>
      </c>
      <c r="D730" s="59">
        <v>0</v>
      </c>
      <c r="E730" s="59">
        <v>1</v>
      </c>
      <c r="F730" s="59">
        <v>0</v>
      </c>
      <c r="G730" s="62">
        <v>0</v>
      </c>
      <c r="H730" s="454">
        <f t="shared" si="33"/>
        <v>1</v>
      </c>
    </row>
    <row r="731" spans="1:8" ht="11.25" customHeight="1">
      <c r="A731" s="465" t="s">
        <v>153</v>
      </c>
      <c r="B731" s="61">
        <v>1</v>
      </c>
      <c r="C731" s="61">
        <v>0</v>
      </c>
      <c r="D731" s="61">
        <v>1</v>
      </c>
      <c r="E731" s="61">
        <v>0</v>
      </c>
      <c r="F731" s="61">
        <v>0</v>
      </c>
      <c r="G731" s="61">
        <v>0</v>
      </c>
      <c r="H731" s="454">
        <f t="shared" si="33"/>
        <v>1</v>
      </c>
    </row>
    <row r="732" spans="1:8" ht="11.25" customHeight="1">
      <c r="A732" s="465" t="s">
        <v>156</v>
      </c>
      <c r="B732" s="62">
        <v>4</v>
      </c>
      <c r="C732" s="62">
        <v>5</v>
      </c>
      <c r="D732" s="62">
        <v>0</v>
      </c>
      <c r="E732" s="62">
        <v>0</v>
      </c>
      <c r="F732" s="62">
        <v>0</v>
      </c>
      <c r="G732" s="62">
        <v>0</v>
      </c>
      <c r="H732" s="454">
        <f t="shared" si="33"/>
        <v>5</v>
      </c>
    </row>
    <row r="733" spans="1:8" ht="11.25" customHeight="1">
      <c r="A733" s="465" t="s">
        <v>442</v>
      </c>
      <c r="B733" s="61">
        <v>900</v>
      </c>
      <c r="C733" s="61">
        <v>742</v>
      </c>
      <c r="D733" s="61">
        <v>355</v>
      </c>
      <c r="E733" s="61">
        <v>197</v>
      </c>
      <c r="F733" s="61">
        <v>0</v>
      </c>
      <c r="G733" s="61">
        <v>0</v>
      </c>
      <c r="H733" s="454">
        <f t="shared" si="33"/>
        <v>1294</v>
      </c>
    </row>
    <row r="734" spans="1:8" ht="11.25" customHeight="1">
      <c r="A734" s="454" t="s">
        <v>415</v>
      </c>
      <c r="B734" s="602">
        <f t="shared" ref="B734:G734" si="34">SUM(B725:B733)</f>
        <v>1558</v>
      </c>
      <c r="C734" s="602">
        <f t="shared" si="34"/>
        <v>1395</v>
      </c>
      <c r="D734" s="602">
        <f t="shared" si="34"/>
        <v>1302</v>
      </c>
      <c r="E734" s="602">
        <f t="shared" si="34"/>
        <v>1283</v>
      </c>
      <c r="F734" s="602">
        <f t="shared" si="34"/>
        <v>0</v>
      </c>
      <c r="G734" s="602">
        <f t="shared" si="34"/>
        <v>0</v>
      </c>
      <c r="H734" s="454">
        <f t="shared" si="33"/>
        <v>3980</v>
      </c>
    </row>
    <row r="735" spans="1:8" ht="11.25" customHeight="1">
      <c r="A735" s="381" t="s">
        <v>480</v>
      </c>
    </row>
    <row r="736" spans="1:8" ht="11.25" customHeight="1">
      <c r="A736" s="43" t="s">
        <v>590</v>
      </c>
      <c r="B736" s="4" t="s">
        <v>591</v>
      </c>
    </row>
    <row r="737" spans="1:15" ht="11.25" customHeight="1">
      <c r="A737" s="43" t="s">
        <v>615</v>
      </c>
      <c r="B737" s="4" t="s">
        <v>551</v>
      </c>
    </row>
    <row r="738" spans="1:15" ht="11.25" customHeight="1">
      <c r="A738" s="556"/>
    </row>
    <row r="739" spans="1:15" ht="11.25" customHeight="1">
      <c r="A739" s="556"/>
    </row>
    <row r="740" spans="1:15" ht="14.25" customHeight="1">
      <c r="A740" s="135" t="s">
        <v>173</v>
      </c>
    </row>
    <row r="741" spans="1:15" ht="11.25" customHeight="1">
      <c r="A741" s="84"/>
    </row>
    <row r="742" spans="1:15" ht="14.25" customHeight="1">
      <c r="A742" s="671" t="s">
        <v>207</v>
      </c>
      <c r="B742" s="86"/>
      <c r="C742" s="86"/>
    </row>
    <row r="743" spans="1:15" ht="11.25" customHeight="1">
      <c r="A743" s="87"/>
      <c r="B743" s="63">
        <v>2000</v>
      </c>
      <c r="C743" s="63">
        <v>2001</v>
      </c>
      <c r="D743" s="63">
        <v>2002</v>
      </c>
      <c r="E743" s="63">
        <v>2003</v>
      </c>
      <c r="F743" s="63">
        <v>2004</v>
      </c>
      <c r="G743" s="63">
        <v>2005</v>
      </c>
      <c r="H743" s="63">
        <v>2006</v>
      </c>
      <c r="I743" s="63">
        <v>2007</v>
      </c>
      <c r="J743" s="63">
        <v>2008</v>
      </c>
      <c r="K743" s="63">
        <v>2009</v>
      </c>
      <c r="L743" s="63">
        <v>2010</v>
      </c>
      <c r="M743" s="63">
        <v>2011</v>
      </c>
      <c r="N743" s="63">
        <v>2012</v>
      </c>
      <c r="O743" s="63">
        <v>2013</v>
      </c>
    </row>
    <row r="744" spans="1:15" ht="11.25" customHeight="1">
      <c r="A744" s="53" t="s">
        <v>402</v>
      </c>
      <c r="B744" s="4">
        <v>1867</v>
      </c>
      <c r="C744" s="57">
        <v>1720</v>
      </c>
      <c r="D744" s="57">
        <v>1568</v>
      </c>
      <c r="E744" s="57">
        <v>1730</v>
      </c>
      <c r="F744" s="57">
        <v>1788</v>
      </c>
      <c r="G744" s="57">
        <v>2197</v>
      </c>
      <c r="H744" s="57">
        <v>2696</v>
      </c>
      <c r="I744" s="57">
        <v>2832</v>
      </c>
      <c r="J744" s="57">
        <v>3218</v>
      </c>
      <c r="K744" s="57">
        <v>2877</v>
      </c>
      <c r="L744" s="57">
        <v>3887</v>
      </c>
      <c r="M744" s="57">
        <v>3843</v>
      </c>
      <c r="N744" s="57">
        <v>1880</v>
      </c>
      <c r="O744" s="57">
        <v>1494</v>
      </c>
    </row>
    <row r="745" spans="1:15" ht="11.25" customHeight="1">
      <c r="A745" s="54" t="s">
        <v>545</v>
      </c>
      <c r="B745" s="90">
        <f t="shared" ref="B745:O745" si="35">B744/B746*1000</f>
        <v>15.195787177588045</v>
      </c>
      <c r="C745" s="36">
        <f t="shared" si="35"/>
        <v>14.411153562571219</v>
      </c>
      <c r="D745" s="36">
        <f t="shared" si="35"/>
        <v>13.602255476035568</v>
      </c>
      <c r="E745" s="36">
        <f t="shared" si="35"/>
        <v>15.188628721433524</v>
      </c>
      <c r="F745" s="39">
        <f t="shared" si="35"/>
        <v>15.728637027393164</v>
      </c>
      <c r="G745" s="39">
        <f t="shared" si="35"/>
        <v>19.532708618574297</v>
      </c>
      <c r="H745" s="39">
        <f t="shared" si="35"/>
        <v>23.666145824189329</v>
      </c>
      <c r="I745" s="39">
        <f t="shared" si="35"/>
        <v>24.158050977582146</v>
      </c>
      <c r="J745" s="39">
        <f t="shared" si="35"/>
        <v>27.372557692471268</v>
      </c>
      <c r="K745" s="39">
        <f t="shared" si="35"/>
        <v>24.874847612377764</v>
      </c>
      <c r="L745" s="39">
        <f t="shared" si="35"/>
        <v>35.326086956521735</v>
      </c>
      <c r="M745" s="39">
        <f t="shared" si="35"/>
        <v>36.176902511578866</v>
      </c>
      <c r="N745" s="39">
        <f t="shared" si="35"/>
        <v>17.969280177398851</v>
      </c>
      <c r="O745" s="39">
        <f t="shared" si="35"/>
        <v>14.610675377002368</v>
      </c>
    </row>
    <row r="746" spans="1:15" ht="11.25" customHeight="1">
      <c r="A746" s="53" t="s">
        <v>404</v>
      </c>
      <c r="B746" s="4">
        <v>122863</v>
      </c>
      <c r="C746" s="116">
        <v>119352</v>
      </c>
      <c r="D746" s="116">
        <v>115275</v>
      </c>
      <c r="E746" s="116">
        <v>113901</v>
      </c>
      <c r="F746" s="116">
        <v>113678</v>
      </c>
      <c r="G746" s="116">
        <v>112478</v>
      </c>
      <c r="H746" s="116">
        <v>113918</v>
      </c>
      <c r="I746" s="116">
        <v>117228</v>
      </c>
      <c r="J746" s="116">
        <v>117563</v>
      </c>
      <c r="K746" s="116">
        <v>115659</v>
      </c>
      <c r="L746" s="116">
        <v>110032</v>
      </c>
      <c r="M746" s="116">
        <v>106228</v>
      </c>
      <c r="N746" s="116">
        <v>104623</v>
      </c>
      <c r="O746" s="116">
        <v>102254</v>
      </c>
    </row>
    <row r="747" spans="1:15" ht="11.25" customHeight="1">
      <c r="A747" s="381" t="s">
        <v>480</v>
      </c>
    </row>
    <row r="748" spans="1:15" ht="11.25" customHeight="1">
      <c r="A748" s="43" t="s">
        <v>477</v>
      </c>
      <c r="B748" s="4" t="s">
        <v>552</v>
      </c>
      <c r="D748" s="27"/>
    </row>
    <row r="749" spans="1:15" ht="11.25" customHeight="1">
      <c r="A749" s="43" t="s">
        <v>478</v>
      </c>
      <c r="B749" s="4" t="s">
        <v>550</v>
      </c>
      <c r="D749" s="27"/>
    </row>
    <row r="750" spans="1:15" ht="11.25" customHeight="1">
      <c r="A750" s="43" t="s">
        <v>479</v>
      </c>
      <c r="B750" s="4" t="s">
        <v>553</v>
      </c>
      <c r="D750" s="27"/>
    </row>
    <row r="751" spans="1:15" ht="11.25" customHeight="1">
      <c r="A751" s="43"/>
      <c r="B751" s="4"/>
      <c r="D751" s="27"/>
    </row>
    <row r="752" spans="1:15" ht="11.25" customHeight="1">
      <c r="A752" s="43"/>
      <c r="B752" s="4"/>
      <c r="D752" s="27"/>
    </row>
    <row r="753" spans="1:4" ht="11.25" customHeight="1">
      <c r="A753" s="43"/>
      <c r="B753" s="4"/>
      <c r="D753" s="27"/>
    </row>
    <row r="754" spans="1:4" ht="11.25" customHeight="1">
      <c r="A754" s="43"/>
      <c r="B754" s="4"/>
      <c r="D754" s="27"/>
    </row>
    <row r="755" spans="1:4" ht="11.25" customHeight="1">
      <c r="A755" s="43"/>
      <c r="B755" s="4"/>
      <c r="D755" s="27"/>
    </row>
    <row r="756" spans="1:4" ht="11.25" customHeight="1">
      <c r="A756" s="43"/>
      <c r="B756" s="4"/>
      <c r="D756" s="27"/>
    </row>
    <row r="757" spans="1:4" ht="11.25" customHeight="1">
      <c r="A757" s="43"/>
      <c r="B757" s="4"/>
      <c r="D757" s="27"/>
    </row>
    <row r="758" spans="1:4" ht="11.25" customHeight="1">
      <c r="A758" s="43"/>
      <c r="B758" s="4"/>
      <c r="D758" s="27"/>
    </row>
    <row r="759" spans="1:4" ht="11.25" customHeight="1">
      <c r="A759" s="43"/>
      <c r="B759" s="4"/>
      <c r="D759" s="27"/>
    </row>
    <row r="760" spans="1:4" ht="11.25" customHeight="1">
      <c r="A760" s="43"/>
      <c r="B760" s="4"/>
      <c r="D760" s="27"/>
    </row>
    <row r="761" spans="1:4" ht="11.25" customHeight="1">
      <c r="A761" s="43"/>
      <c r="B761" s="4"/>
      <c r="D761" s="27"/>
    </row>
    <row r="762" spans="1:4" ht="11.25" customHeight="1">
      <c r="A762" s="43"/>
      <c r="B762" s="4"/>
      <c r="D762" s="27"/>
    </row>
    <row r="763" spans="1:4" ht="11.25" customHeight="1">
      <c r="A763" s="43"/>
      <c r="B763" s="4"/>
      <c r="D763" s="27"/>
    </row>
    <row r="764" spans="1:4" ht="11.25" customHeight="1">
      <c r="A764" s="43"/>
      <c r="B764" s="4"/>
      <c r="D764" s="27"/>
    </row>
    <row r="765" spans="1:4" ht="14.25" customHeight="1">
      <c r="A765" s="671" t="s">
        <v>208</v>
      </c>
    </row>
    <row r="783" spans="4:4" ht="11.25" customHeight="1">
      <c r="D783" s="27"/>
    </row>
    <row r="784" spans="4:4" ht="11.25" customHeight="1">
      <c r="D784" s="27"/>
    </row>
    <row r="785" spans="4:4" ht="11.25" customHeight="1">
      <c r="D785" s="27"/>
    </row>
    <row r="803" spans="1:18" ht="11.25" customHeight="1">
      <c r="A803" s="381" t="s">
        <v>480</v>
      </c>
    </row>
    <row r="804" spans="1:18" ht="11.25" customHeight="1">
      <c r="A804" s="43" t="s">
        <v>477</v>
      </c>
      <c r="B804" s="4" t="s">
        <v>488</v>
      </c>
    </row>
    <row r="805" spans="1:18" ht="11.25" customHeight="1">
      <c r="A805" s="43" t="s">
        <v>478</v>
      </c>
      <c r="B805" s="4" t="s">
        <v>484</v>
      </c>
    </row>
    <row r="806" spans="1:18" ht="11.25" customHeight="1">
      <c r="A806" s="43" t="s">
        <v>479</v>
      </c>
      <c r="B806" s="4" t="s">
        <v>492</v>
      </c>
    </row>
    <row r="811" spans="1:18" ht="14.25" customHeight="1">
      <c r="A811" s="226" t="s">
        <v>174</v>
      </c>
    </row>
    <row r="812" spans="1:18" ht="14.25" customHeight="1">
      <c r="A812" s="558" t="s">
        <v>175</v>
      </c>
    </row>
    <row r="813" spans="1:18" ht="11.25" customHeight="1">
      <c r="A813" s="488"/>
    </row>
    <row r="814" spans="1:18" ht="14.25" customHeight="1">
      <c r="A814" s="671" t="s">
        <v>209</v>
      </c>
    </row>
    <row r="815" spans="1:18" ht="11.25" customHeight="1">
      <c r="A815" s="749" t="s">
        <v>490</v>
      </c>
      <c r="B815" s="745">
        <v>2000</v>
      </c>
      <c r="C815" s="746"/>
      <c r="D815" s="745">
        <v>2001</v>
      </c>
      <c r="E815" s="746"/>
      <c r="F815" s="745">
        <v>2002</v>
      </c>
      <c r="G815" s="746"/>
      <c r="H815" s="745">
        <v>2003</v>
      </c>
      <c r="I815" s="746"/>
      <c r="J815" s="227">
        <v>2004</v>
      </c>
      <c r="K815" s="228"/>
      <c r="L815" s="745">
        <v>2005</v>
      </c>
      <c r="M815" s="746"/>
      <c r="N815" s="745">
        <v>2006</v>
      </c>
      <c r="O815" s="746"/>
      <c r="P815" s="745">
        <v>2007</v>
      </c>
      <c r="Q815" s="746"/>
      <c r="R815" s="159"/>
    </row>
    <row r="816" spans="1:18" ht="11.25" customHeight="1">
      <c r="A816" s="750"/>
      <c r="B816" s="229" t="s">
        <v>402</v>
      </c>
      <c r="C816" s="230" t="s">
        <v>446</v>
      </c>
      <c r="D816" s="229" t="s">
        <v>402</v>
      </c>
      <c r="E816" s="230" t="s">
        <v>446</v>
      </c>
      <c r="F816" s="229" t="s">
        <v>402</v>
      </c>
      <c r="G816" s="230" t="s">
        <v>446</v>
      </c>
      <c r="H816" s="229" t="s">
        <v>402</v>
      </c>
      <c r="I816" s="230" t="s">
        <v>446</v>
      </c>
      <c r="J816" s="229" t="s">
        <v>402</v>
      </c>
      <c r="K816" s="230" t="s">
        <v>446</v>
      </c>
      <c r="L816" s="229" t="s">
        <v>402</v>
      </c>
      <c r="M816" s="230" t="s">
        <v>446</v>
      </c>
      <c r="N816" s="229" t="s">
        <v>402</v>
      </c>
      <c r="O816" s="230" t="s">
        <v>446</v>
      </c>
      <c r="P816" s="229" t="s">
        <v>402</v>
      </c>
      <c r="Q816" s="230" t="s">
        <v>446</v>
      </c>
      <c r="R816" s="124"/>
    </row>
    <row r="817" spans="1:18" ht="11.25" customHeight="1">
      <c r="A817" s="231" t="s">
        <v>486</v>
      </c>
      <c r="B817" s="100">
        <v>87</v>
      </c>
      <c r="C817" s="117">
        <f ca="1">B817/'Rtos Gestantes'!C77*1000</f>
        <v>13.130093570781767</v>
      </c>
      <c r="D817" s="100">
        <v>75</v>
      </c>
      <c r="E817" s="108">
        <f ca="1">D817/'Rtos Gestantes'!D77*1000</f>
        <v>11.971268954509178</v>
      </c>
      <c r="F817" s="100">
        <v>70</v>
      </c>
      <c r="G817" s="108">
        <f ca="1">F817/'Rtos Gestantes'!E77*1000</f>
        <v>11.656952539550375</v>
      </c>
      <c r="H817" s="101">
        <v>75</v>
      </c>
      <c r="I817" s="108">
        <f ca="1">H817/'Rtos Gestantes'!F77*1000</f>
        <v>12.991512212021478</v>
      </c>
      <c r="J817" s="101">
        <v>73</v>
      </c>
      <c r="K817" s="108">
        <f ca="1">J817/'Rtos Gestantes'!G77*1000</f>
        <v>13.089474627936166</v>
      </c>
      <c r="L817" s="101">
        <v>97</v>
      </c>
      <c r="M817" s="108">
        <f ca="1">L817/'Rtos Gestantes'!H77*1000</f>
        <v>17.262858159814915</v>
      </c>
      <c r="N817" s="101">
        <v>85</v>
      </c>
      <c r="O817" s="108">
        <f ca="1">N817/'Rtos Gestantes'!I77*1000</f>
        <v>15.100373068040504</v>
      </c>
      <c r="P817" s="101">
        <v>122</v>
      </c>
      <c r="Q817" s="108">
        <f ca="1">P817/'Rtos Gestantes'!J77*1000</f>
        <v>20.50764834425954</v>
      </c>
      <c r="R817" s="38"/>
    </row>
    <row r="818" spans="1:18" ht="11.25" customHeight="1">
      <c r="A818" s="232" t="s">
        <v>437</v>
      </c>
      <c r="B818" s="95">
        <v>32</v>
      </c>
      <c r="C818" s="97">
        <f ca="1">B818/'Rtos Gestantes'!C78*1000</f>
        <v>16.27670396744659</v>
      </c>
      <c r="D818" s="95">
        <v>24</v>
      </c>
      <c r="E818" s="109">
        <f ca="1">D818/'Rtos Gestantes'!D78*1000</f>
        <v>11.76470588235294</v>
      </c>
      <c r="F818" s="95">
        <v>22</v>
      </c>
      <c r="G818" s="109">
        <f ca="1">F818/'Rtos Gestantes'!E78*1000</f>
        <v>10.816125860373649</v>
      </c>
      <c r="H818" s="59">
        <v>32</v>
      </c>
      <c r="I818" s="109">
        <f ca="1">H818/'Rtos Gestantes'!F78*1000</f>
        <v>15.865146256817054</v>
      </c>
      <c r="J818" s="59">
        <v>24</v>
      </c>
      <c r="K818" s="109">
        <f ca="1">J818/'Rtos Gestantes'!G78*1000</f>
        <v>13.84083044982699</v>
      </c>
      <c r="L818" s="59">
        <v>39</v>
      </c>
      <c r="M818" s="109">
        <f ca="1">L818/'Rtos Gestantes'!H78*1000</f>
        <v>22.058823529411764</v>
      </c>
      <c r="N818" s="59">
        <v>36</v>
      </c>
      <c r="O818" s="109">
        <f ca="1">N818/'Rtos Gestantes'!I78*1000</f>
        <v>20.27027027027027</v>
      </c>
      <c r="P818" s="59">
        <v>45</v>
      </c>
      <c r="Q818" s="109">
        <f ca="1">P818/'Rtos Gestantes'!J78*1000</f>
        <v>24.889380530973451</v>
      </c>
      <c r="R818" s="38"/>
    </row>
    <row r="819" spans="1:18" ht="11.25" customHeight="1">
      <c r="A819" s="232" t="s">
        <v>481</v>
      </c>
      <c r="B819" s="94">
        <v>38</v>
      </c>
      <c r="C819" s="97">
        <f ca="1">B819/'Rtos Gestantes'!C79*1000</f>
        <v>13.30532212885154</v>
      </c>
      <c r="D819" s="94">
        <v>33</v>
      </c>
      <c r="E819" s="109">
        <f ca="1">D819/'Rtos Gestantes'!D79*1000</f>
        <v>12.946253432718713</v>
      </c>
      <c r="F819" s="94">
        <v>40</v>
      </c>
      <c r="G819" s="109">
        <f ca="1">F819/'Rtos Gestantes'!E79*1000</f>
        <v>15.048908954100828</v>
      </c>
      <c r="H819" s="57">
        <v>31</v>
      </c>
      <c r="I819" s="109">
        <f ca="1">H819/'Rtos Gestantes'!F79*1000</f>
        <v>11.511325659116228</v>
      </c>
      <c r="J819" s="57">
        <v>43</v>
      </c>
      <c r="K819" s="109">
        <f ca="1">J819/'Rtos Gestantes'!G79*1000</f>
        <v>17.543859649122805</v>
      </c>
      <c r="L819" s="57">
        <v>44</v>
      </c>
      <c r="M819" s="109">
        <f ca="1">L819/'Rtos Gestantes'!H79*1000</f>
        <v>18.549747048903878</v>
      </c>
      <c r="N819" s="57">
        <v>53</v>
      </c>
      <c r="O819" s="109">
        <f ca="1">N819/'Rtos Gestantes'!I79*1000</f>
        <v>21.712412945514131</v>
      </c>
      <c r="P819" s="57">
        <v>73</v>
      </c>
      <c r="Q819" s="109">
        <f ca="1">P819/'Rtos Gestantes'!J79*1000</f>
        <v>32.720753025549079</v>
      </c>
      <c r="R819" s="38"/>
    </row>
    <row r="820" spans="1:18" ht="11.25" customHeight="1">
      <c r="A820" s="232" t="s">
        <v>471</v>
      </c>
      <c r="B820" s="95">
        <v>137</v>
      </c>
      <c r="C820" s="97">
        <f ca="1">B820/'Rtos Gestantes'!C80*1000</f>
        <v>14.666523926774437</v>
      </c>
      <c r="D820" s="95">
        <v>132</v>
      </c>
      <c r="E820" s="109">
        <f ca="1">D820/'Rtos Gestantes'!D80*1000</f>
        <v>15.511163337250293</v>
      </c>
      <c r="F820" s="95">
        <v>138</v>
      </c>
      <c r="G820" s="109">
        <f ca="1">F820/'Rtos Gestantes'!E80*1000</f>
        <v>15.609093993892094</v>
      </c>
      <c r="H820" s="59">
        <v>106</v>
      </c>
      <c r="I820" s="109">
        <f ca="1">H820/'Rtos Gestantes'!F80*1000</f>
        <v>13.746595772273375</v>
      </c>
      <c r="J820" s="59">
        <v>134</v>
      </c>
      <c r="K820" s="109">
        <f ca="1">J820/'Rtos Gestantes'!G80*1000</f>
        <v>17.722523475730721</v>
      </c>
      <c r="L820" s="59">
        <v>149</v>
      </c>
      <c r="M820" s="109">
        <f ca="1">L820/'Rtos Gestantes'!H80*1000</f>
        <v>19.305519564654055</v>
      </c>
      <c r="N820" s="59">
        <v>149</v>
      </c>
      <c r="O820" s="109">
        <f ca="1">N820/'Rtos Gestantes'!I80*1000</f>
        <v>19.243187395066514</v>
      </c>
      <c r="P820" s="59">
        <v>228</v>
      </c>
      <c r="Q820" s="109">
        <f ca="1">P820/'Rtos Gestantes'!J80*1000</f>
        <v>28.443113772455089</v>
      </c>
      <c r="R820" s="38"/>
    </row>
    <row r="821" spans="1:18" ht="11.25" customHeight="1">
      <c r="A821" s="232" t="s">
        <v>438</v>
      </c>
      <c r="B821" s="96">
        <v>82</v>
      </c>
      <c r="C821" s="97">
        <f ca="1">B821/'Rtos Gestantes'!C81*1000</f>
        <v>12.247946228528752</v>
      </c>
      <c r="D821" s="96">
        <v>101</v>
      </c>
      <c r="E821" s="109">
        <f ca="1">D821/'Rtos Gestantes'!D81*1000</f>
        <v>15.843137254901961</v>
      </c>
      <c r="F821" s="96">
        <v>87</v>
      </c>
      <c r="G821" s="109">
        <f ca="1">F821/'Rtos Gestantes'!E81*1000</f>
        <v>13.96917148362235</v>
      </c>
      <c r="H821" s="102">
        <v>85</v>
      </c>
      <c r="I821" s="109">
        <f ca="1">H821/'Rtos Gestantes'!F81*1000</f>
        <v>13.8730210543496</v>
      </c>
      <c r="J821" s="102">
        <v>92</v>
      </c>
      <c r="K821" s="109">
        <f ca="1">J821/'Rtos Gestantes'!G81*1000</f>
        <v>14.867485455720749</v>
      </c>
      <c r="L821" s="102">
        <v>113</v>
      </c>
      <c r="M821" s="109">
        <f ca="1">L821/'Rtos Gestantes'!H81*1000</f>
        <v>19.062078272604587</v>
      </c>
      <c r="N821" s="102">
        <v>140</v>
      </c>
      <c r="O821" s="109">
        <f ca="1">N821/'Rtos Gestantes'!I81*1000</f>
        <v>22.864608851869999</v>
      </c>
      <c r="P821" s="102">
        <v>104</v>
      </c>
      <c r="Q821" s="109">
        <f ca="1">P821/'Rtos Gestantes'!J81*1000</f>
        <v>16.377952755905515</v>
      </c>
      <c r="R821" s="38"/>
    </row>
    <row r="822" spans="1:18" ht="11.25" customHeight="1">
      <c r="A822" s="232" t="s">
        <v>472</v>
      </c>
      <c r="B822" s="95">
        <v>63</v>
      </c>
      <c r="C822" s="97">
        <f ca="1">B822/'Rtos Gestantes'!C82*1000</f>
        <v>13.855289201671431</v>
      </c>
      <c r="D822" s="95">
        <v>43</v>
      </c>
      <c r="E822" s="109">
        <f ca="1">D822/'Rtos Gestantes'!D82*1000</f>
        <v>10.935910478128179</v>
      </c>
      <c r="F822" s="95">
        <v>39</v>
      </c>
      <c r="G822" s="109">
        <f ca="1">F822/'Rtos Gestantes'!E82*1000</f>
        <v>10.061919504643964</v>
      </c>
      <c r="H822" s="59">
        <v>51</v>
      </c>
      <c r="I822" s="109">
        <f ca="1">H822/'Rtos Gestantes'!F82*1000</f>
        <v>12.289156626506024</v>
      </c>
      <c r="J822" s="59">
        <v>58</v>
      </c>
      <c r="K822" s="109">
        <f ca="1">J822/'Rtos Gestantes'!G82*1000</f>
        <v>13.541909876254962</v>
      </c>
      <c r="L822" s="59">
        <v>50</v>
      </c>
      <c r="M822" s="109">
        <f ca="1">L822/'Rtos Gestantes'!H82*1000</f>
        <v>11.99616122840691</v>
      </c>
      <c r="N822" s="59">
        <v>68</v>
      </c>
      <c r="O822" s="109">
        <f ca="1">N822/'Rtos Gestantes'!I82*1000</f>
        <v>16.99575106223444</v>
      </c>
      <c r="P822" s="59">
        <v>66</v>
      </c>
      <c r="Q822" s="109">
        <f ca="1">P822/'Rtos Gestantes'!J82*1000</f>
        <v>17.614091273018417</v>
      </c>
      <c r="R822" s="38"/>
    </row>
    <row r="823" spans="1:18" ht="11.25" customHeight="1">
      <c r="A823" s="232" t="s">
        <v>432</v>
      </c>
      <c r="B823" s="94">
        <v>151</v>
      </c>
      <c r="C823" s="97">
        <f ca="1">B823/'Rtos Gestantes'!C83*1000</f>
        <v>16.26103812190394</v>
      </c>
      <c r="D823" s="94">
        <v>153</v>
      </c>
      <c r="E823" s="109">
        <f ca="1">D823/'Rtos Gestantes'!D83*1000</f>
        <v>17.015124555160142</v>
      </c>
      <c r="F823" s="94">
        <v>102</v>
      </c>
      <c r="G823" s="109">
        <f ca="1">F823/'Rtos Gestantes'!E83*1000</f>
        <v>10.648293141246477</v>
      </c>
      <c r="H823" s="57">
        <v>119</v>
      </c>
      <c r="I823" s="109">
        <f ca="1">H823/'Rtos Gestantes'!F83*1000</f>
        <v>12.569979930284145</v>
      </c>
      <c r="J823" s="57">
        <v>148</v>
      </c>
      <c r="K823" s="109">
        <f ca="1">J823/'Rtos Gestantes'!G83*1000</f>
        <v>14.60862698647715</v>
      </c>
      <c r="L823" s="57">
        <v>139</v>
      </c>
      <c r="M823" s="109">
        <f ca="1">L823/'Rtos Gestantes'!H83*1000</f>
        <v>14.837745516652435</v>
      </c>
      <c r="N823" s="57">
        <v>193</v>
      </c>
      <c r="O823" s="109">
        <f ca="1">N823/'Rtos Gestantes'!I83*1000</f>
        <v>20.081157007595465</v>
      </c>
      <c r="P823" s="57">
        <v>203</v>
      </c>
      <c r="Q823" s="109">
        <f ca="1">P823/'Rtos Gestantes'!J83*1000</f>
        <v>20.184945808889331</v>
      </c>
      <c r="R823" s="38"/>
    </row>
    <row r="824" spans="1:18" ht="11.25" customHeight="1">
      <c r="A824" s="232" t="s">
        <v>433</v>
      </c>
      <c r="B824" s="95">
        <v>212</v>
      </c>
      <c r="C824" s="97">
        <f ca="1">B824/'Rtos Gestantes'!C84*1000</f>
        <v>14.70486231532219</v>
      </c>
      <c r="D824" s="95">
        <v>182</v>
      </c>
      <c r="E824" s="109">
        <f ca="1">D824/'Rtos Gestantes'!D84*1000</f>
        <v>12.844036697247708</v>
      </c>
      <c r="F824" s="95">
        <v>162</v>
      </c>
      <c r="G824" s="109">
        <f ca="1">F824/'Rtos Gestantes'!E84*1000</f>
        <v>12.256941817356434</v>
      </c>
      <c r="H824" s="59">
        <v>181</v>
      </c>
      <c r="I824" s="109">
        <f ca="1">H824/'Rtos Gestantes'!F84*1000</f>
        <v>13.393517833357999</v>
      </c>
      <c r="J824" s="59">
        <v>155</v>
      </c>
      <c r="K824" s="109">
        <f ca="1">J824/'Rtos Gestantes'!G84*1000</f>
        <v>11.602664870125009</v>
      </c>
      <c r="L824" s="59">
        <v>253</v>
      </c>
      <c r="M824" s="109">
        <f ca="1">L824/'Rtos Gestantes'!H84*1000</f>
        <v>18.043075167593781</v>
      </c>
      <c r="N824" s="59">
        <v>341</v>
      </c>
      <c r="O824" s="109">
        <f ca="1">N824/'Rtos Gestantes'!I84*1000</f>
        <v>23.987056837366346</v>
      </c>
      <c r="P824" s="59">
        <v>370</v>
      </c>
      <c r="Q824" s="109">
        <f ca="1">P824/'Rtos Gestantes'!J84*1000</f>
        <v>24.388636213829017</v>
      </c>
      <c r="R824" s="38"/>
    </row>
    <row r="825" spans="1:18" ht="11.25" customHeight="1">
      <c r="A825" s="232" t="s">
        <v>441</v>
      </c>
      <c r="B825" s="94">
        <v>67</v>
      </c>
      <c r="C825" s="97">
        <f ca="1">B825/'Rtos Gestantes'!C85*1000</f>
        <v>12.742487637885127</v>
      </c>
      <c r="D825" s="94">
        <v>78</v>
      </c>
      <c r="E825" s="109">
        <f ca="1">D825/'Rtos Gestantes'!D85*1000</f>
        <v>16.379672406551869</v>
      </c>
      <c r="F825" s="94">
        <v>54</v>
      </c>
      <c r="G825" s="109">
        <f ca="1">F825/'Rtos Gestantes'!E85*1000</f>
        <v>10.761259465922677</v>
      </c>
      <c r="H825" s="57">
        <v>81</v>
      </c>
      <c r="I825" s="109">
        <f ca="1">H825/'Rtos Gestantes'!F85*1000</f>
        <v>16.440024355591635</v>
      </c>
      <c r="J825" s="57">
        <v>65</v>
      </c>
      <c r="K825" s="109">
        <f ca="1">J825/'Rtos Gestantes'!G85*1000</f>
        <v>12.935323383084576</v>
      </c>
      <c r="L825" s="57">
        <v>87</v>
      </c>
      <c r="M825" s="109">
        <f ca="1">L825/'Rtos Gestantes'!H85*1000</f>
        <v>16.603053435114504</v>
      </c>
      <c r="N825" s="57">
        <v>103</v>
      </c>
      <c r="O825" s="109">
        <f ca="1">N825/'Rtos Gestantes'!I85*1000</f>
        <v>19.566869300911854</v>
      </c>
      <c r="P825" s="57">
        <v>100</v>
      </c>
      <c r="Q825" s="109">
        <f ca="1">P825/'Rtos Gestantes'!J85*1000</f>
        <v>18.642803877703209</v>
      </c>
      <c r="R825" s="38"/>
    </row>
    <row r="826" spans="1:18" ht="11.25" customHeight="1">
      <c r="A826" s="232" t="s">
        <v>487</v>
      </c>
      <c r="B826" s="95">
        <v>175</v>
      </c>
      <c r="C826" s="97">
        <f ca="1">B826/'Rtos Gestantes'!C86*1000</f>
        <v>13.343499809378574</v>
      </c>
      <c r="D826" s="95">
        <v>139</v>
      </c>
      <c r="E826" s="109">
        <f ca="1">D826/'Rtos Gestantes'!D86*1000</f>
        <v>10.627723832097255</v>
      </c>
      <c r="F826" s="95">
        <v>129</v>
      </c>
      <c r="G826" s="109">
        <f ca="1">F826/'Rtos Gestantes'!E86*1000</f>
        <v>10.256818001113144</v>
      </c>
      <c r="H826" s="59">
        <v>154</v>
      </c>
      <c r="I826" s="109">
        <f ca="1">H826/'Rtos Gestantes'!F86*1000</f>
        <v>12.305233719536556</v>
      </c>
      <c r="J826" s="59">
        <v>155</v>
      </c>
      <c r="K826" s="109">
        <f ca="1">J826/'Rtos Gestantes'!G86*1000</f>
        <v>12.363404323203318</v>
      </c>
      <c r="L826" s="59">
        <v>178</v>
      </c>
      <c r="M826" s="109">
        <f ca="1">L826/'Rtos Gestantes'!H86*1000</f>
        <v>14.610522859722565</v>
      </c>
      <c r="N826" s="59">
        <v>212</v>
      </c>
      <c r="O826" s="109">
        <f ca="1">N826/'Rtos Gestantes'!I86*1000</f>
        <v>17.490306080356405</v>
      </c>
      <c r="P826" s="59">
        <v>250</v>
      </c>
      <c r="Q826" s="109">
        <f ca="1">P826/'Rtos Gestantes'!J86*1000</f>
        <v>20.734842829891349</v>
      </c>
      <c r="R826" s="38"/>
    </row>
    <row r="827" spans="1:18" ht="11.25" customHeight="1">
      <c r="A827" s="232" t="s">
        <v>431</v>
      </c>
      <c r="B827" s="94">
        <v>200</v>
      </c>
      <c r="C827" s="97">
        <f ca="1">B827/'Rtos Gestantes'!C87*1000</f>
        <v>14.265335235378032</v>
      </c>
      <c r="D827" s="94">
        <v>172</v>
      </c>
      <c r="E827" s="109">
        <f ca="1">D827/'Rtos Gestantes'!D87*1000</f>
        <v>12.052413986405998</v>
      </c>
      <c r="F827" s="94">
        <v>186</v>
      </c>
      <c r="G827" s="109">
        <f ca="1">F827/'Rtos Gestantes'!E87*1000</f>
        <v>13.31615120274914</v>
      </c>
      <c r="H827" s="57">
        <v>198</v>
      </c>
      <c r="I827" s="109">
        <f ca="1">H827/'Rtos Gestantes'!F87*1000</f>
        <v>14.045541604596723</v>
      </c>
      <c r="J827" s="57">
        <v>218</v>
      </c>
      <c r="K827" s="109">
        <f ca="1">J827/'Rtos Gestantes'!G87*1000</f>
        <v>15.075029389392158</v>
      </c>
      <c r="L827" s="57">
        <v>218</v>
      </c>
      <c r="M827" s="109">
        <f ca="1">L827/'Rtos Gestantes'!H87*1000</f>
        <v>14.839017085290314</v>
      </c>
      <c r="N827" s="57">
        <v>346</v>
      </c>
      <c r="O827" s="109">
        <f ca="1">N827/'Rtos Gestantes'!I87*1000</f>
        <v>23.218359951684338</v>
      </c>
      <c r="P827" s="57">
        <v>358</v>
      </c>
      <c r="Q827" s="109">
        <f ca="1">P827/'Rtos Gestantes'!J87*1000</f>
        <v>22.936955407483342</v>
      </c>
      <c r="R827" s="38"/>
    </row>
    <row r="828" spans="1:18" ht="11.25" customHeight="1">
      <c r="A828" s="232" t="s">
        <v>434</v>
      </c>
      <c r="B828" s="95">
        <v>37</v>
      </c>
      <c r="C828" s="97">
        <f ca="1">B828/'Rtos Gestantes'!C88*1000</f>
        <v>16.466399643969737</v>
      </c>
      <c r="D828" s="95">
        <v>27</v>
      </c>
      <c r="E828" s="109">
        <f ca="1">D828/'Rtos Gestantes'!D88*1000</f>
        <v>12.465373961218837</v>
      </c>
      <c r="F828" s="95">
        <v>31</v>
      </c>
      <c r="G828" s="109">
        <f ca="1">F828/'Rtos Gestantes'!E88*1000</f>
        <v>15.7600406710727</v>
      </c>
      <c r="H828" s="59">
        <v>37</v>
      </c>
      <c r="I828" s="109">
        <f ca="1">H828/'Rtos Gestantes'!F88*1000</f>
        <v>20.396912899669239</v>
      </c>
      <c r="J828" s="59">
        <v>36</v>
      </c>
      <c r="K828" s="109">
        <f ca="1">J828/'Rtos Gestantes'!G88*1000</f>
        <v>22.249690976514216</v>
      </c>
      <c r="L828" s="59">
        <v>37</v>
      </c>
      <c r="M828" s="109">
        <f ca="1">L828/'Rtos Gestantes'!H88*1000</f>
        <v>24.949426837491572</v>
      </c>
      <c r="N828" s="59">
        <v>36</v>
      </c>
      <c r="O828" s="109">
        <f ca="1">N828/'Rtos Gestantes'!I88*1000</f>
        <v>20.27027027027027</v>
      </c>
      <c r="P828" s="59">
        <v>40</v>
      </c>
      <c r="Q828" s="109">
        <f ca="1">P828/'Rtos Gestantes'!J88*1000</f>
        <v>21.881838074398249</v>
      </c>
      <c r="R828" s="38"/>
    </row>
    <row r="829" spans="1:18" ht="11.25" customHeight="1">
      <c r="A829" s="232" t="s">
        <v>436</v>
      </c>
      <c r="B829" s="94">
        <v>20</v>
      </c>
      <c r="C829" s="97">
        <f ca="1">B829/'Rtos Gestantes'!C89*1000</f>
        <v>10.851871947911015</v>
      </c>
      <c r="D829" s="94">
        <v>19</v>
      </c>
      <c r="E829" s="109">
        <f ca="1">D829/'Rtos Gestantes'!D89*1000</f>
        <v>9.93723849372385</v>
      </c>
      <c r="F829" s="94">
        <v>15</v>
      </c>
      <c r="G829" s="109">
        <f ca="1">F829/'Rtos Gestantes'!E89*1000</f>
        <v>8.8443396226415096</v>
      </c>
      <c r="H829" s="57">
        <v>19</v>
      </c>
      <c r="I829" s="109">
        <f ca="1">H829/'Rtos Gestantes'!F89*1000</f>
        <v>13.939838591342626</v>
      </c>
      <c r="J829" s="57">
        <v>29</v>
      </c>
      <c r="K829" s="109">
        <f ca="1">J829/'Rtos Gestantes'!G89*1000</f>
        <v>21.90332326283988</v>
      </c>
      <c r="L829" s="57">
        <v>30</v>
      </c>
      <c r="M829" s="109">
        <f ca="1">L829/'Rtos Gestantes'!H89*1000</f>
        <v>24.896265560165972</v>
      </c>
      <c r="N829" s="57">
        <v>35</v>
      </c>
      <c r="O829" s="109">
        <f ca="1">N829/'Rtos Gestantes'!I89*1000</f>
        <v>29.661016949152543</v>
      </c>
      <c r="P829" s="57">
        <v>34</v>
      </c>
      <c r="Q829" s="109">
        <f ca="1">P829/'Rtos Gestantes'!J89*1000</f>
        <v>27.937551355792934</v>
      </c>
      <c r="R829" s="38"/>
    </row>
    <row r="830" spans="1:18" ht="11.25" customHeight="1">
      <c r="A830" s="232" t="s">
        <v>439</v>
      </c>
      <c r="B830" s="95">
        <v>27</v>
      </c>
      <c r="C830" s="97">
        <f ca="1">B830/'Rtos Gestantes'!C90*1000</f>
        <v>16.22596153846154</v>
      </c>
      <c r="D830" s="95">
        <v>29</v>
      </c>
      <c r="E830" s="109">
        <f ca="1">D830/'Rtos Gestantes'!D90*1000</f>
        <v>19.581363943281566</v>
      </c>
      <c r="F830" s="95">
        <v>29</v>
      </c>
      <c r="G830" s="109">
        <f ca="1">F830/'Rtos Gestantes'!E90*1000</f>
        <v>21.137026239067055</v>
      </c>
      <c r="H830" s="59">
        <v>32</v>
      </c>
      <c r="I830" s="109">
        <f ca="1">H830/'Rtos Gestantes'!F90*1000</f>
        <v>19.05896366885051</v>
      </c>
      <c r="J830" s="59">
        <v>24</v>
      </c>
      <c r="K830" s="109">
        <f ca="1">J830/'Rtos Gestantes'!G90*1000</f>
        <v>14.184397163120567</v>
      </c>
      <c r="L830" s="59">
        <v>29</v>
      </c>
      <c r="M830" s="109">
        <f ca="1">L830/'Rtos Gestantes'!H90*1000</f>
        <v>18.204645323289391</v>
      </c>
      <c r="N830" s="59">
        <v>42</v>
      </c>
      <c r="O830" s="109">
        <f ca="1">N830/'Rtos Gestantes'!I90*1000</f>
        <v>27.096774193548388</v>
      </c>
      <c r="P830" s="59">
        <v>56</v>
      </c>
      <c r="Q830" s="109">
        <f ca="1">P830/'Rtos Gestantes'!J90*1000</f>
        <v>37.609133646742784</v>
      </c>
      <c r="R830" s="38"/>
    </row>
    <row r="831" spans="1:18" ht="11.25" customHeight="1">
      <c r="A831" s="232" t="s">
        <v>474</v>
      </c>
      <c r="B831" s="96">
        <v>22</v>
      </c>
      <c r="C831" s="97">
        <f ca="1">B831/'Rtos Gestantes'!C91*1000</f>
        <v>13.968253968253968</v>
      </c>
      <c r="D831" s="96">
        <v>14</v>
      </c>
      <c r="E831" s="109">
        <f ca="1">D831/'Rtos Gestantes'!D91*1000</f>
        <v>9.0322580645161299</v>
      </c>
      <c r="F831" s="96">
        <v>21</v>
      </c>
      <c r="G831" s="109">
        <f ca="1">F831/'Rtos Gestantes'!E91*1000</f>
        <v>17.826825127334466</v>
      </c>
      <c r="H831" s="102">
        <v>25</v>
      </c>
      <c r="I831" s="109">
        <f ca="1">H831/'Rtos Gestantes'!F91*1000</f>
        <v>23.496240601503757</v>
      </c>
      <c r="J831" s="102">
        <v>14</v>
      </c>
      <c r="K831" s="109">
        <f ca="1">J831/'Rtos Gestantes'!G91*1000</f>
        <v>11.955593509820666</v>
      </c>
      <c r="L831" s="102">
        <v>18</v>
      </c>
      <c r="M831" s="109">
        <f ca="1">L831/'Rtos Gestantes'!H91*1000</f>
        <v>16.43835616438356</v>
      </c>
      <c r="N831" s="102">
        <v>23</v>
      </c>
      <c r="O831" s="109">
        <f ca="1">N831/'Rtos Gestantes'!I91*1000</f>
        <v>21.616541353383457</v>
      </c>
      <c r="P831" s="102">
        <v>26</v>
      </c>
      <c r="Q831" s="109">
        <f ca="1">P831/'Rtos Gestantes'!J91*1000</f>
        <v>21.830394626364402</v>
      </c>
      <c r="R831" s="38"/>
    </row>
    <row r="832" spans="1:18" ht="11.25" customHeight="1">
      <c r="A832" s="232" t="s">
        <v>435</v>
      </c>
      <c r="B832" s="95">
        <v>61</v>
      </c>
      <c r="C832" s="97">
        <f ca="1">B832/'Rtos Gestantes'!C92*1000</f>
        <v>14.084507042253522</v>
      </c>
      <c r="D832" s="95">
        <v>62</v>
      </c>
      <c r="E832" s="109">
        <f ca="1">D832/'Rtos Gestantes'!D92*1000</f>
        <v>15.457491897282473</v>
      </c>
      <c r="F832" s="95">
        <v>61</v>
      </c>
      <c r="G832" s="109">
        <f ca="1">F832/'Rtos Gestantes'!E92*1000</f>
        <v>15.419615773508594</v>
      </c>
      <c r="H832" s="59">
        <v>65</v>
      </c>
      <c r="I832" s="109">
        <f ca="1">H832/'Rtos Gestantes'!F92*1000</f>
        <v>16.025641025641026</v>
      </c>
      <c r="J832" s="59">
        <v>58</v>
      </c>
      <c r="K832" s="109">
        <f ca="1">J832/'Rtos Gestantes'!G92*1000</f>
        <v>14.702154626108998</v>
      </c>
      <c r="L832" s="59">
        <v>84</v>
      </c>
      <c r="M832" s="109">
        <f ca="1">L832/'Rtos Gestantes'!H92*1000</f>
        <v>22.018348623853214</v>
      </c>
      <c r="N832" s="59">
        <v>100</v>
      </c>
      <c r="O832" s="109">
        <f ca="1">N832/'Rtos Gestantes'!I92*1000</f>
        <v>24.758603614756129</v>
      </c>
      <c r="P832" s="59">
        <v>92</v>
      </c>
      <c r="Q832" s="109">
        <f ca="1">P832/'Rtos Gestantes'!J92*1000</f>
        <v>22.710441866205876</v>
      </c>
      <c r="R832" s="38"/>
    </row>
    <row r="833" spans="1:18" ht="11.25" customHeight="1">
      <c r="A833" s="232" t="s">
        <v>440</v>
      </c>
      <c r="B833" s="94">
        <v>9</v>
      </c>
      <c r="C833" s="97">
        <f ca="1">B833/'Rtos Gestantes'!C93*1000</f>
        <v>20.642201834862387</v>
      </c>
      <c r="D833" s="94">
        <v>3</v>
      </c>
      <c r="E833" s="109">
        <f ca="1">D833/'Rtos Gestantes'!D93*1000</f>
        <v>6.607929515418502</v>
      </c>
      <c r="F833" s="94">
        <v>3</v>
      </c>
      <c r="G833" s="109">
        <f ca="1">F833/'Rtos Gestantes'!E93*1000</f>
        <v>5.1457975986277873</v>
      </c>
      <c r="H833" s="57">
        <v>7</v>
      </c>
      <c r="I833" s="109">
        <f ca="1">H833/'Rtos Gestantes'!F93*1000</f>
        <v>36.64921465968586</v>
      </c>
      <c r="J833" s="57">
        <v>3</v>
      </c>
      <c r="K833" s="109">
        <f ca="1">J833/'Rtos Gestantes'!G93*1000</f>
        <v>19.35483870967742</v>
      </c>
      <c r="L833" s="57">
        <v>5</v>
      </c>
      <c r="M833" s="109">
        <f ca="1">L833/'Rtos Gestantes'!H93*1000</f>
        <v>30.674846625766872</v>
      </c>
      <c r="N833" s="57">
        <v>7</v>
      </c>
      <c r="O833" s="109">
        <f ca="1">N833/'Rtos Gestantes'!I93*1000</f>
        <v>43.75</v>
      </c>
      <c r="P833" s="57">
        <v>9</v>
      </c>
      <c r="Q833" s="109">
        <f ca="1">P833/'Rtos Gestantes'!J93*1000</f>
        <v>38.961038961038959</v>
      </c>
      <c r="R833" s="38"/>
    </row>
    <row r="834" spans="1:18" ht="11.25" customHeight="1">
      <c r="A834" s="232" t="s">
        <v>482</v>
      </c>
      <c r="B834" s="95">
        <v>116</v>
      </c>
      <c r="C834" s="97">
        <f ca="1">B834/'Rtos Gestantes'!C94*1000</f>
        <v>16.882549847183817</v>
      </c>
      <c r="D834" s="95">
        <v>113</v>
      </c>
      <c r="E834" s="109">
        <f ca="1">D834/'Rtos Gestantes'!D94*1000</f>
        <v>16.559202813599061</v>
      </c>
      <c r="F834" s="95">
        <v>90</v>
      </c>
      <c r="G834" s="109">
        <f ca="1">F834/'Rtos Gestantes'!E94*1000</f>
        <v>12.735248337342579</v>
      </c>
      <c r="H834" s="59">
        <v>97</v>
      </c>
      <c r="I834" s="109">
        <f ca="1">H834/'Rtos Gestantes'!F94*1000</f>
        <v>14.292028878738765</v>
      </c>
      <c r="J834" s="59">
        <v>118</v>
      </c>
      <c r="K834" s="109">
        <f ca="1">J834/'Rtos Gestantes'!G94*1000</f>
        <v>17.455621301775146</v>
      </c>
      <c r="L834" s="59">
        <v>148</v>
      </c>
      <c r="M834" s="109">
        <f ca="1">L834/'Rtos Gestantes'!H94*1000</f>
        <v>21.408939678865906</v>
      </c>
      <c r="N834" s="59">
        <v>155</v>
      </c>
      <c r="O834" s="109">
        <f ca="1">N834/'Rtos Gestantes'!I94*1000</f>
        <v>23.165446121655954</v>
      </c>
      <c r="P834" s="59">
        <v>163</v>
      </c>
      <c r="Q834" s="109">
        <f ca="1">P834/'Rtos Gestantes'!J94*1000</f>
        <v>23.844353423054418</v>
      </c>
      <c r="R834" s="38"/>
    </row>
    <row r="835" spans="1:18" ht="11.25" customHeight="1">
      <c r="A835" s="232" t="s">
        <v>430</v>
      </c>
      <c r="B835" s="94">
        <v>176</v>
      </c>
      <c r="C835" s="97">
        <f ca="1">B835/'Rtos Gestantes'!C95*1000</f>
        <v>15.271149674620391</v>
      </c>
      <c r="D835" s="94">
        <v>171</v>
      </c>
      <c r="E835" s="109">
        <f ca="1">D835/'Rtos Gestantes'!D95*1000</f>
        <v>15.00658183413778</v>
      </c>
      <c r="F835" s="94">
        <v>162</v>
      </c>
      <c r="G835" s="109">
        <f ca="1">F835/'Rtos Gestantes'!E95*1000</f>
        <v>16.43835616438356</v>
      </c>
      <c r="H835" s="57">
        <v>173</v>
      </c>
      <c r="I835" s="109">
        <f ca="1">H835/'Rtos Gestantes'!F95*1000</f>
        <v>15.890511619362544</v>
      </c>
      <c r="J835" s="57">
        <v>206</v>
      </c>
      <c r="K835" s="109">
        <f ca="1">J835/'Rtos Gestantes'!G95*1000</f>
        <v>19.444968850292618</v>
      </c>
      <c r="L835" s="57">
        <v>297</v>
      </c>
      <c r="M835" s="109">
        <f ca="1">L835/'Rtos Gestantes'!H95*1000</f>
        <v>27.543355281461562</v>
      </c>
      <c r="N835" s="57">
        <v>336</v>
      </c>
      <c r="O835" s="109">
        <f ca="1">N835/'Rtos Gestantes'!I95*1000</f>
        <v>31.31115459882583</v>
      </c>
      <c r="P835" s="57">
        <v>281</v>
      </c>
      <c r="Q835" s="109">
        <f ca="1">P835/'Rtos Gestantes'!J95*1000</f>
        <v>24.249223334483947</v>
      </c>
      <c r="R835" s="38"/>
    </row>
    <row r="836" spans="1:18" ht="11.25" customHeight="1">
      <c r="A836" s="232" t="s">
        <v>475</v>
      </c>
      <c r="B836" s="95">
        <v>1</v>
      </c>
      <c r="C836" s="97">
        <f ca="1">B836/'Rtos Gestantes'!C96*1000</f>
        <v>17.543859649122805</v>
      </c>
      <c r="D836" s="95">
        <v>1</v>
      </c>
      <c r="E836" s="109">
        <f ca="1">D836/'Rtos Gestantes'!D96*1000</f>
        <v>14.084507042253522</v>
      </c>
      <c r="F836" s="95">
        <v>1</v>
      </c>
      <c r="G836" s="109">
        <f ca="1">F836/'Rtos Gestantes'!E96*1000</f>
        <v>27.027027027027028</v>
      </c>
      <c r="H836" s="59">
        <v>1</v>
      </c>
      <c r="I836" s="109">
        <f ca="1">H836/'Rtos Gestantes'!F96*1000</f>
        <v>15.151515151515152</v>
      </c>
      <c r="J836" s="59">
        <v>2</v>
      </c>
      <c r="K836" s="109">
        <f ca="1">J836/'Rtos Gestantes'!G96*1000</f>
        <v>36.36363636363636</v>
      </c>
      <c r="L836" s="59">
        <v>0</v>
      </c>
      <c r="M836" s="109">
        <f ca="1">L836/'Rtos Gestantes'!H96*1000</f>
        <v>0</v>
      </c>
      <c r="N836" s="59">
        <v>1</v>
      </c>
      <c r="O836" s="109">
        <f ca="1">N836/'Rtos Gestantes'!I96*1000</f>
        <v>16.393442622950822</v>
      </c>
      <c r="P836" s="59">
        <v>1</v>
      </c>
      <c r="Q836" s="109">
        <f ca="1">P836/'Rtos Gestantes'!J96*1000</f>
        <v>20</v>
      </c>
      <c r="R836" s="38"/>
    </row>
    <row r="837" spans="1:18" ht="11.25" customHeight="1">
      <c r="A837" s="233" t="s">
        <v>483</v>
      </c>
      <c r="B837" s="118">
        <v>154</v>
      </c>
      <c r="C837" s="119">
        <f ca="1">B837/'Rtos Gestantes'!C97*1000</f>
        <v>36.780511105803683</v>
      </c>
      <c r="D837" s="118">
        <v>149</v>
      </c>
      <c r="E837" s="109">
        <f ca="1">D837/'Rtos Gestantes'!D97*1000</f>
        <v>32.797710763812461</v>
      </c>
      <c r="F837" s="118">
        <v>126</v>
      </c>
      <c r="G837" s="109">
        <f ca="1">F837/'Rtos Gestantes'!E97*1000</f>
        <v>35.36345776031434</v>
      </c>
      <c r="H837" s="192">
        <v>161</v>
      </c>
      <c r="I837" s="109">
        <f ca="1">H837/'Rtos Gestantes'!F97*1000</f>
        <v>53.613053613053616</v>
      </c>
      <c r="J837" s="192">
        <v>133</v>
      </c>
      <c r="K837" s="109">
        <f ca="1">J837/'Rtos Gestantes'!G97*1000</f>
        <v>43.506705920837419</v>
      </c>
      <c r="L837" s="192">
        <v>182</v>
      </c>
      <c r="M837" s="109">
        <f ca="1">L837/'Rtos Gestantes'!H97*1000</f>
        <v>79.580236117184086</v>
      </c>
      <c r="N837" s="192">
        <v>235</v>
      </c>
      <c r="O837" s="109">
        <f ca="1">N837/'Rtos Gestantes'!I97*1000</f>
        <v>82.77562522014793</v>
      </c>
      <c r="P837" s="192">
        <v>211</v>
      </c>
      <c r="Q837" s="109">
        <f ca="1">P837/'Rtos Gestantes'!J97*1000</f>
        <v>88.321473419840942</v>
      </c>
      <c r="R837" s="38"/>
    </row>
    <row r="838" spans="1:18" ht="11.25" customHeight="1">
      <c r="A838" s="234" t="s">
        <v>491</v>
      </c>
      <c r="B838" s="105">
        <f>SUM(B817:B837)</f>
        <v>1867</v>
      </c>
      <c r="C838" s="240">
        <f ca="1">B838/'Rtos Gestantes'!C98*1000</f>
        <v>15.195787177588045</v>
      </c>
      <c r="D838" s="105">
        <f ca="1">SUM(D817:D837)</f>
        <v>1720</v>
      </c>
      <c r="E838" s="240">
        <f ca="1">D838/'Rtos Gestantes'!D98*1000</f>
        <v>14.411153562571219</v>
      </c>
      <c r="F838" s="105">
        <f ca="1">SUM(F817:F837)</f>
        <v>1568</v>
      </c>
      <c r="G838" s="240">
        <f ca="1">F838/'Rtos Gestantes'!E98*1000</f>
        <v>13.602255476035568</v>
      </c>
      <c r="H838" s="105">
        <f ca="1">SUM(H817:H837)</f>
        <v>1730</v>
      </c>
      <c r="I838" s="240">
        <f ca="1">H838/'Rtos Gestantes'!F98*1000</f>
        <v>15.188628721433524</v>
      </c>
      <c r="J838" s="105">
        <f ca="1">SUM(J817:J837)</f>
        <v>1788</v>
      </c>
      <c r="K838" s="240">
        <f ca="1">J838/'Rtos Gestantes'!G98*1000</f>
        <v>15.728637027393164</v>
      </c>
      <c r="L838" s="105">
        <f ca="1">SUM(L817:L837)</f>
        <v>2197</v>
      </c>
      <c r="M838" s="240">
        <f ca="1">L838/'Rtos Gestantes'!H98*1000</f>
        <v>19.532708618574297</v>
      </c>
      <c r="N838" s="105">
        <f ca="1">SUM(N817:N837)</f>
        <v>2696</v>
      </c>
      <c r="O838" s="240">
        <f ca="1">N838/'Rtos Gestantes'!I98*1000</f>
        <v>23.666145824189329</v>
      </c>
      <c r="P838" s="105">
        <f ca="1">SUM(P817:P837)</f>
        <v>2832</v>
      </c>
      <c r="Q838" s="240">
        <f ca="1">P838/'Rtos Gestantes'!J98*1000</f>
        <v>24.158050977582146</v>
      </c>
      <c r="R838" s="38"/>
    </row>
    <row r="839" spans="1:18" ht="11.25" customHeight="1">
      <c r="A839" s="381" t="s">
        <v>480</v>
      </c>
      <c r="D839" s="27"/>
    </row>
    <row r="840" spans="1:18" ht="11.25" customHeight="1">
      <c r="A840" s="43" t="s">
        <v>477</v>
      </c>
      <c r="B840" s="4" t="s">
        <v>552</v>
      </c>
      <c r="D840" s="27"/>
    </row>
    <row r="841" spans="1:18" ht="11.25" customHeight="1">
      <c r="A841" s="43" t="s">
        <v>478</v>
      </c>
      <c r="B841" s="4" t="s">
        <v>550</v>
      </c>
      <c r="D841" s="27"/>
    </row>
    <row r="842" spans="1:18" ht="11.25" customHeight="1">
      <c r="A842" s="43" t="s">
        <v>479</v>
      </c>
      <c r="B842" s="4" t="s">
        <v>553</v>
      </c>
      <c r="D842" s="27"/>
    </row>
    <row r="856" spans="1:28" ht="14.25" customHeight="1">
      <c r="A856" s="671" t="s">
        <v>210</v>
      </c>
      <c r="T856" s="41" t="s">
        <v>211</v>
      </c>
      <c r="AB856" s="41" t="s">
        <v>212</v>
      </c>
    </row>
    <row r="857" spans="1:28" ht="11.25" customHeight="1">
      <c r="A857" s="747" t="s">
        <v>490</v>
      </c>
      <c r="B857" s="745">
        <v>2008</v>
      </c>
      <c r="C857" s="746"/>
      <c r="D857" s="745">
        <v>2009</v>
      </c>
      <c r="E857" s="746"/>
      <c r="F857" s="745">
        <v>2010</v>
      </c>
      <c r="G857" s="746"/>
      <c r="H857" s="745">
        <v>2011</v>
      </c>
      <c r="I857" s="746"/>
      <c r="J857" s="745">
        <v>2012</v>
      </c>
      <c r="K857" s="746"/>
      <c r="L857" s="745">
        <v>2013</v>
      </c>
      <c r="M857" s="746"/>
      <c r="T857" s="604"/>
      <c r="U857" s="605" t="s">
        <v>176</v>
      </c>
      <c r="V857" s="606" t="s">
        <v>103</v>
      </c>
    </row>
    <row r="858" spans="1:28" ht="11.25" customHeight="1">
      <c r="A858" s="748"/>
      <c r="B858" s="229" t="s">
        <v>402</v>
      </c>
      <c r="C858" s="230" t="s">
        <v>446</v>
      </c>
      <c r="D858" s="229" t="s">
        <v>402</v>
      </c>
      <c r="E858" s="230" t="s">
        <v>446</v>
      </c>
      <c r="F858" s="229" t="s">
        <v>402</v>
      </c>
      <c r="G858" s="230" t="s">
        <v>446</v>
      </c>
      <c r="H858" s="229" t="s">
        <v>402</v>
      </c>
      <c r="I858" s="230" t="s">
        <v>446</v>
      </c>
      <c r="J858" s="229" t="s">
        <v>402</v>
      </c>
      <c r="K858" s="230" t="s">
        <v>446</v>
      </c>
      <c r="L858" s="229" t="s">
        <v>402</v>
      </c>
      <c r="M858" s="230" t="s">
        <v>446</v>
      </c>
      <c r="T858" s="465" t="s">
        <v>540</v>
      </c>
      <c r="U858" s="392">
        <v>26.706231454005934</v>
      </c>
      <c r="V858" s="392">
        <v>14.6</v>
      </c>
    </row>
    <row r="859" spans="1:28" ht="11.25" customHeight="1">
      <c r="A859" s="235" t="s">
        <v>486</v>
      </c>
      <c r="B859" s="100">
        <v>145</v>
      </c>
      <c r="C859" s="108">
        <f ca="1">B859/'Rtos Gestantes'!K77*1000</f>
        <v>22.540027980724393</v>
      </c>
      <c r="D859" s="101">
        <v>103</v>
      </c>
      <c r="E859" s="108">
        <f ca="1">D859/'Rtos Gestantes'!L77*1000</f>
        <v>15.971468444720111</v>
      </c>
      <c r="F859" s="101">
        <v>132</v>
      </c>
      <c r="G859" s="108">
        <f ca="1">F859/'Rtos Gestantes'!M77*1000</f>
        <v>20.823473734027449</v>
      </c>
      <c r="H859" s="101">
        <v>114</v>
      </c>
      <c r="I859" s="108">
        <f ca="1">H859/'Rtos Gestantes'!N77*1000</f>
        <v>19.371282922684792</v>
      </c>
      <c r="J859" s="101">
        <v>117</v>
      </c>
      <c r="K859" s="108">
        <f ca="1">J859/'Rtos Gestantes'!O77*1000</f>
        <v>19.077123756725911</v>
      </c>
      <c r="L859" s="101">
        <v>87</v>
      </c>
      <c r="M859" s="108">
        <f ca="1">L859/'Rtos Gestantes'!P77*1000</f>
        <v>14.750762970498474</v>
      </c>
      <c r="T859" s="532" t="s">
        <v>547</v>
      </c>
      <c r="U859" s="50">
        <v>19.253910950661854</v>
      </c>
      <c r="V859" s="50">
        <v>14.6</v>
      </c>
    </row>
    <row r="860" spans="1:28" ht="11.25" customHeight="1">
      <c r="A860" s="236" t="s">
        <v>437</v>
      </c>
      <c r="B860" s="95">
        <v>45</v>
      </c>
      <c r="C860" s="109">
        <f ca="1">B860/'Rtos Gestantes'!K78*1000</f>
        <v>25.626423690205009</v>
      </c>
      <c r="D860" s="59">
        <v>42</v>
      </c>
      <c r="E860" s="109">
        <f ca="1">D860/'Rtos Gestantes'!L78*1000</f>
        <v>22.423918846769887</v>
      </c>
      <c r="F860" s="59">
        <v>47</v>
      </c>
      <c r="G860" s="109">
        <f ca="1">F860/'Rtos Gestantes'!M78*1000</f>
        <v>22.014051522248245</v>
      </c>
      <c r="H860" s="59">
        <v>70</v>
      </c>
      <c r="I860" s="109">
        <f ca="1">H860/'Rtos Gestantes'!N78*1000</f>
        <v>37.135278514588862</v>
      </c>
      <c r="J860" s="59">
        <v>23</v>
      </c>
      <c r="K860" s="109">
        <f ca="1">J860/'Rtos Gestantes'!O78*1000</f>
        <v>11.651469098277609</v>
      </c>
      <c r="L860" s="59">
        <v>17</v>
      </c>
      <c r="M860" s="109">
        <f ca="1">L860/'Rtos Gestantes'!P78*1000</f>
        <v>8.8449531737773146</v>
      </c>
      <c r="T860" s="532" t="s">
        <v>536</v>
      </c>
      <c r="U860" s="50">
        <v>17.871017871017873</v>
      </c>
      <c r="V860" s="50">
        <v>14.6</v>
      </c>
    </row>
    <row r="861" spans="1:28" ht="11.25" customHeight="1">
      <c r="A861" s="236" t="s">
        <v>481</v>
      </c>
      <c r="B861" s="94">
        <v>75</v>
      </c>
      <c r="C861" s="109">
        <f ca="1">B861/'Rtos Gestantes'!K79*1000</f>
        <v>36.057692307692307</v>
      </c>
      <c r="D861" s="57">
        <v>73</v>
      </c>
      <c r="E861" s="109">
        <f ca="1">D861/'Rtos Gestantes'!L79*1000</f>
        <v>39.374325782092775</v>
      </c>
      <c r="F861" s="57">
        <v>94</v>
      </c>
      <c r="G861" s="109">
        <f ca="1">F861/'Rtos Gestantes'!M79*1000</f>
        <v>55.261610817166371</v>
      </c>
      <c r="H861" s="57">
        <v>111</v>
      </c>
      <c r="I861" s="109">
        <f ca="1">H861/'Rtos Gestantes'!N79*1000</f>
        <v>71.428571428571431</v>
      </c>
      <c r="J861" s="57">
        <v>39</v>
      </c>
      <c r="K861" s="109">
        <f ca="1">J861/'Rtos Gestantes'!O79*1000</f>
        <v>24.856596558317399</v>
      </c>
      <c r="L861" s="57">
        <v>27</v>
      </c>
      <c r="M861" s="109">
        <f ca="1">L861/'Rtos Gestantes'!P79*1000</f>
        <v>16.738995660260382</v>
      </c>
      <c r="T861" s="532" t="s">
        <v>539</v>
      </c>
      <c r="U861" s="50">
        <v>17.422748191978961</v>
      </c>
      <c r="V861" s="50">
        <v>14.6</v>
      </c>
    </row>
    <row r="862" spans="1:28" ht="11.25" customHeight="1">
      <c r="A862" s="236" t="s">
        <v>471</v>
      </c>
      <c r="B862" s="95">
        <v>313</v>
      </c>
      <c r="C862" s="109">
        <f ca="1">B862/'Rtos Gestantes'!K80*1000</f>
        <v>40.941792020928716</v>
      </c>
      <c r="D862" s="59">
        <v>279</v>
      </c>
      <c r="E862" s="109">
        <f ca="1">D862/'Rtos Gestantes'!L80*1000</f>
        <v>35.902715223265993</v>
      </c>
      <c r="F862" s="59">
        <v>450</v>
      </c>
      <c r="G862" s="109">
        <f ca="1">F862/'Rtos Gestantes'!M80*1000</f>
        <v>60.98387315354384</v>
      </c>
      <c r="H862" s="59">
        <v>525</v>
      </c>
      <c r="I862" s="109">
        <f ca="1">H862/'Rtos Gestantes'!N80*1000</f>
        <v>75.98784194528875</v>
      </c>
      <c r="J862" s="59">
        <v>182</v>
      </c>
      <c r="K862" s="109">
        <f ca="1">J862/'Rtos Gestantes'!O80*1000</f>
        <v>28.3136278780336</v>
      </c>
      <c r="L862" s="59">
        <v>97</v>
      </c>
      <c r="M862" s="109">
        <f ca="1">L862/'Rtos Gestantes'!P80*1000</f>
        <v>16.096913375373383</v>
      </c>
      <c r="T862" s="532" t="s">
        <v>538</v>
      </c>
      <c r="U862" s="50">
        <v>16.85823754789272</v>
      </c>
      <c r="V862" s="50">
        <v>14.6</v>
      </c>
    </row>
    <row r="863" spans="1:28" ht="11.25" customHeight="1">
      <c r="A863" s="236" t="s">
        <v>438</v>
      </c>
      <c r="B863" s="96">
        <v>151</v>
      </c>
      <c r="C863" s="109">
        <f ca="1">B863/'Rtos Gestantes'!K81*1000</f>
        <v>22.948328267477205</v>
      </c>
      <c r="D863" s="102">
        <v>188</v>
      </c>
      <c r="E863" s="109">
        <f ca="1">D863/'Rtos Gestantes'!L81*1000</f>
        <v>28.411666918543148</v>
      </c>
      <c r="F863" s="102">
        <v>248</v>
      </c>
      <c r="G863" s="109">
        <f ca="1">F863/'Rtos Gestantes'!M81*1000</f>
        <v>40.635752908405699</v>
      </c>
      <c r="H863" s="102">
        <v>240</v>
      </c>
      <c r="I863" s="109">
        <f ca="1">H863/'Rtos Gestantes'!N81*1000</f>
        <v>39.363621453173693</v>
      </c>
      <c r="J863" s="102">
        <v>116</v>
      </c>
      <c r="K863" s="109">
        <f ca="1">J863/'Rtos Gestantes'!O81*1000</f>
        <v>19.1608853650479</v>
      </c>
      <c r="L863" s="102">
        <v>70</v>
      </c>
      <c r="M863" s="109">
        <f ca="1">L863/'Rtos Gestantes'!P81*1000</f>
        <v>12.601260126012601</v>
      </c>
      <c r="T863" s="532" t="s">
        <v>526</v>
      </c>
      <c r="U863" s="50">
        <v>16.738995660260382</v>
      </c>
      <c r="V863" s="50">
        <v>14.6</v>
      </c>
    </row>
    <row r="864" spans="1:28" ht="11.25" customHeight="1">
      <c r="A864" s="236" t="s">
        <v>472</v>
      </c>
      <c r="B864" s="95">
        <v>85</v>
      </c>
      <c r="C864" s="109">
        <f ca="1">B864/'Rtos Gestantes'!K82*1000</f>
        <v>22.690870261612385</v>
      </c>
      <c r="D864" s="59">
        <v>67</v>
      </c>
      <c r="E864" s="109">
        <f ca="1">D864/'Rtos Gestantes'!L82*1000</f>
        <v>18.673355629877367</v>
      </c>
      <c r="F864" s="59">
        <v>64</v>
      </c>
      <c r="G864" s="109">
        <f ca="1">F864/'Rtos Gestantes'!M82*1000</f>
        <v>19.518145776151265</v>
      </c>
      <c r="H864" s="59">
        <v>106</v>
      </c>
      <c r="I864" s="109">
        <f ca="1">H864/'Rtos Gestantes'!N82*1000</f>
        <v>34.138486312399358</v>
      </c>
      <c r="J864" s="59">
        <v>49</v>
      </c>
      <c r="K864" s="109">
        <f ca="1">J864/'Rtos Gestantes'!O82*1000</f>
        <v>16.420911528150135</v>
      </c>
      <c r="L864" s="59">
        <v>33</v>
      </c>
      <c r="M864" s="109">
        <f ca="1">L864/'Rtos Gestantes'!P82*1000</f>
        <v>11.213047910295616</v>
      </c>
      <c r="T864" s="532" t="s">
        <v>528</v>
      </c>
      <c r="U864" s="50">
        <v>16.096913375373383</v>
      </c>
      <c r="V864" s="50">
        <v>14.6</v>
      </c>
    </row>
    <row r="865" spans="1:22" ht="11.25" customHeight="1">
      <c r="A865" s="236" t="s">
        <v>432</v>
      </c>
      <c r="B865" s="94">
        <v>204</v>
      </c>
      <c r="C865" s="109">
        <f ca="1">B865/'Rtos Gestantes'!K83*1000</f>
        <v>18.360183601836017</v>
      </c>
      <c r="D865" s="57">
        <v>183</v>
      </c>
      <c r="E865" s="109">
        <f ca="1">D865/'Rtos Gestantes'!L83*1000</f>
        <v>16.690988690259029</v>
      </c>
      <c r="F865" s="57">
        <v>246</v>
      </c>
      <c r="G865" s="109">
        <f ca="1">F865/'Rtos Gestantes'!M83*1000</f>
        <v>23.118127995489143</v>
      </c>
      <c r="H865" s="57">
        <v>293</v>
      </c>
      <c r="I865" s="109">
        <f ca="1">H865/'Rtos Gestantes'!N83*1000</f>
        <v>28.086656441717793</v>
      </c>
      <c r="J865" s="57">
        <v>158</v>
      </c>
      <c r="K865" s="109">
        <f ca="1">J865/'Rtos Gestantes'!O83*1000</f>
        <v>15.336827800427102</v>
      </c>
      <c r="L865" s="57">
        <v>131</v>
      </c>
      <c r="M865" s="109">
        <f ca="1">L865/'Rtos Gestantes'!P83*1000</f>
        <v>12.911492213680267</v>
      </c>
      <c r="T865" s="532" t="s">
        <v>537</v>
      </c>
      <c r="U865" s="50">
        <v>15.741507870753937</v>
      </c>
      <c r="V865" s="50">
        <v>14.6</v>
      </c>
    </row>
    <row r="866" spans="1:22" ht="11.25" customHeight="1">
      <c r="A866" s="236" t="s">
        <v>433</v>
      </c>
      <c r="B866" s="95">
        <v>320</v>
      </c>
      <c r="C866" s="109">
        <f ca="1">B866/'Rtos Gestantes'!K84*1000</f>
        <v>19.683828504644154</v>
      </c>
      <c r="D866" s="59">
        <v>255</v>
      </c>
      <c r="E866" s="109">
        <f ca="1">D866/'Rtos Gestantes'!L84*1000</f>
        <v>15.914622729825876</v>
      </c>
      <c r="F866" s="59">
        <v>357</v>
      </c>
      <c r="G866" s="109">
        <f ca="1">F866/'Rtos Gestantes'!M84*1000</f>
        <v>22.731614135625598</v>
      </c>
      <c r="H866" s="59">
        <v>389</v>
      </c>
      <c r="I866" s="109">
        <f ca="1">H866/'Rtos Gestantes'!N84*1000</f>
        <v>25.351929092805005</v>
      </c>
      <c r="J866" s="59">
        <v>264</v>
      </c>
      <c r="K866" s="109">
        <f ca="1">J866/'Rtos Gestantes'!O84*1000</f>
        <v>16.978583831757668</v>
      </c>
      <c r="L866" s="59">
        <v>217</v>
      </c>
      <c r="M866" s="109">
        <f ca="1">L866/'Rtos Gestantes'!P84*1000</f>
        <v>14.295125164690381</v>
      </c>
      <c r="T866" s="532" t="s">
        <v>533</v>
      </c>
      <c r="U866" s="50">
        <v>14.94289678727719</v>
      </c>
      <c r="V866" s="50">
        <v>14.6</v>
      </c>
    </row>
    <row r="867" spans="1:22" ht="11.25" customHeight="1">
      <c r="A867" s="236" t="s">
        <v>441</v>
      </c>
      <c r="B867" s="94">
        <v>101</v>
      </c>
      <c r="C867" s="109">
        <f ca="1">B867/'Rtos Gestantes'!K85*1000</f>
        <v>19.960474308300395</v>
      </c>
      <c r="D867" s="57">
        <v>141</v>
      </c>
      <c r="E867" s="109">
        <f ca="1">D867/'Rtos Gestantes'!L85*1000</f>
        <v>28.233880656788145</v>
      </c>
      <c r="F867" s="57">
        <v>173</v>
      </c>
      <c r="G867" s="109">
        <f ca="1">F867/'Rtos Gestantes'!M85*1000</f>
        <v>37.172324881822085</v>
      </c>
      <c r="H867" s="57">
        <v>135</v>
      </c>
      <c r="I867" s="109">
        <f ca="1">H867/'Rtos Gestantes'!N85*1000</f>
        <v>30.751708428246015</v>
      </c>
      <c r="J867" s="57">
        <v>54</v>
      </c>
      <c r="K867" s="109">
        <f ca="1">J867/'Rtos Gestantes'!O85*1000</f>
        <v>12.317518248175183</v>
      </c>
      <c r="L867" s="57">
        <v>57</v>
      </c>
      <c r="M867" s="109">
        <f ca="1">L867/'Rtos Gestantes'!P85*1000</f>
        <v>13.091410197519522</v>
      </c>
      <c r="T867" s="532" t="s">
        <v>541</v>
      </c>
      <c r="U867" s="50">
        <v>15.04149377593361</v>
      </c>
      <c r="V867" s="50">
        <v>14.6</v>
      </c>
    </row>
    <row r="868" spans="1:22" ht="11.25" customHeight="1">
      <c r="A868" s="236" t="s">
        <v>487</v>
      </c>
      <c r="B868" s="95">
        <v>280</v>
      </c>
      <c r="C868" s="109">
        <f ca="1">B868/'Rtos Gestantes'!K86*1000</f>
        <v>24.369016536118366</v>
      </c>
      <c r="D868" s="59">
        <v>244</v>
      </c>
      <c r="E868" s="109">
        <f ca="1">D868/'Rtos Gestantes'!L86*1000</f>
        <v>21.61779037831133</v>
      </c>
      <c r="F868" s="59">
        <v>277</v>
      </c>
      <c r="G868" s="109">
        <f ca="1">F868/'Rtos Gestantes'!M86*1000</f>
        <v>26.221128360469518</v>
      </c>
      <c r="H868" s="59">
        <v>263</v>
      </c>
      <c r="I868" s="109">
        <f ca="1">H868/'Rtos Gestantes'!N86*1000</f>
        <v>25.766630743607326</v>
      </c>
      <c r="J868" s="59">
        <v>132</v>
      </c>
      <c r="K868" s="109">
        <f ca="1">J868/'Rtos Gestantes'!O86*1000</f>
        <v>13.785900783289817</v>
      </c>
      <c r="L868" s="59">
        <v>140</v>
      </c>
      <c r="M868" s="109">
        <f ca="1">L868/'Rtos Gestantes'!P86*1000</f>
        <v>14.94289678727719</v>
      </c>
      <c r="T868" s="532" t="s">
        <v>546</v>
      </c>
      <c r="U868" s="50">
        <v>14.750762970498474</v>
      </c>
      <c r="V868" s="50">
        <v>14.6</v>
      </c>
    </row>
    <row r="869" spans="1:22" ht="11.25" customHeight="1">
      <c r="A869" s="236" t="s">
        <v>431</v>
      </c>
      <c r="B869" s="94">
        <v>547</v>
      </c>
      <c r="C869" s="109">
        <f ca="1">B869/'Rtos Gestantes'!K87*1000</f>
        <v>34.842983629530544</v>
      </c>
      <c r="D869" s="57">
        <v>405</v>
      </c>
      <c r="E869" s="109">
        <f ca="1">D869/'Rtos Gestantes'!L87*1000</f>
        <v>25.758443045220378</v>
      </c>
      <c r="F869" s="57">
        <v>573</v>
      </c>
      <c r="G869" s="109">
        <f ca="1">F869/'Rtos Gestantes'!M87*1000</f>
        <v>39.032697547683924</v>
      </c>
      <c r="H869" s="57">
        <v>377</v>
      </c>
      <c r="I869" s="109">
        <f ca="1">H869/'Rtos Gestantes'!N87*1000</f>
        <v>26.115267387087837</v>
      </c>
      <c r="J869" s="57">
        <v>223</v>
      </c>
      <c r="K869" s="109">
        <f ca="1">J869/'Rtos Gestantes'!O87*1000</f>
        <v>15.513043478260869</v>
      </c>
      <c r="L869" s="57">
        <v>215</v>
      </c>
      <c r="M869" s="109">
        <f ca="1">L869/'Rtos Gestantes'!P87*1000</f>
        <v>14.855247702618669</v>
      </c>
      <c r="T869" s="532" t="s">
        <v>534</v>
      </c>
      <c r="U869" s="50">
        <v>14.855247702618669</v>
      </c>
      <c r="V869" s="50">
        <v>14.6</v>
      </c>
    </row>
    <row r="870" spans="1:22" ht="11.25" customHeight="1">
      <c r="A870" s="236" t="s">
        <v>434</v>
      </c>
      <c r="B870" s="95">
        <v>56</v>
      </c>
      <c r="C870" s="109">
        <f ca="1">B870/'Rtos Gestantes'!K88*1000</f>
        <v>32.27665706051873</v>
      </c>
      <c r="D870" s="59">
        <v>56</v>
      </c>
      <c r="E870" s="109">
        <f ca="1">D870/'Rtos Gestantes'!L88*1000</f>
        <v>32.11009174311927</v>
      </c>
      <c r="F870" s="59">
        <v>54</v>
      </c>
      <c r="G870" s="109">
        <f ca="1">F870/'Rtos Gestantes'!M88*1000</f>
        <v>32.200357781753134</v>
      </c>
      <c r="H870" s="59">
        <v>59</v>
      </c>
      <c r="I870" s="109">
        <f ca="1">H870/'Rtos Gestantes'!N88*1000</f>
        <v>33.146067415730343</v>
      </c>
      <c r="J870" s="59">
        <v>24</v>
      </c>
      <c r="K870" s="109">
        <f ca="1">J870/'Rtos Gestantes'!O88*1000</f>
        <v>14.643075045759609</v>
      </c>
      <c r="L870" s="59">
        <v>32</v>
      </c>
      <c r="M870" s="109">
        <f ca="1">L870/'Rtos Gestantes'!P88*1000</f>
        <v>19.253910950661854</v>
      </c>
      <c r="T870" s="532" t="s">
        <v>531</v>
      </c>
      <c r="U870" s="50">
        <v>14.295125164690381</v>
      </c>
      <c r="V870" s="50">
        <v>14.6</v>
      </c>
    </row>
    <row r="871" spans="1:22" ht="11.25" customHeight="1">
      <c r="A871" s="236" t="s">
        <v>436</v>
      </c>
      <c r="B871" s="94">
        <v>40</v>
      </c>
      <c r="C871" s="109">
        <f ca="1">B871/'Rtos Gestantes'!K89*1000</f>
        <v>31.007751937984494</v>
      </c>
      <c r="D871" s="57">
        <v>48</v>
      </c>
      <c r="E871" s="109">
        <f ca="1">D871/'Rtos Gestantes'!L89*1000</f>
        <v>35.320088300220753</v>
      </c>
      <c r="F871" s="57">
        <v>46</v>
      </c>
      <c r="G871" s="109">
        <f ca="1">F871/'Rtos Gestantes'!M89*1000</f>
        <v>37.246963562753038</v>
      </c>
      <c r="H871" s="57">
        <v>34</v>
      </c>
      <c r="I871" s="109">
        <f ca="1">H871/'Rtos Gestantes'!N89*1000</f>
        <v>25.411061285500747</v>
      </c>
      <c r="J871" s="57">
        <v>24</v>
      </c>
      <c r="K871" s="109">
        <f ca="1">J871/'Rtos Gestantes'!O89*1000</f>
        <v>20.565552699228789</v>
      </c>
      <c r="L871" s="57">
        <v>23</v>
      </c>
      <c r="M871" s="109">
        <f ca="1">L871/'Rtos Gestantes'!P89*1000</f>
        <v>17.871017871017873</v>
      </c>
      <c r="T871" s="532" t="s">
        <v>532</v>
      </c>
      <c r="U871" s="50">
        <v>13.091410197519522</v>
      </c>
      <c r="V871" s="50">
        <v>14.6</v>
      </c>
    </row>
    <row r="872" spans="1:22" ht="11.25" customHeight="1">
      <c r="A872" s="236" t="s">
        <v>439</v>
      </c>
      <c r="B872" s="95">
        <v>45</v>
      </c>
      <c r="C872" s="109">
        <f ca="1">B872/'Rtos Gestantes'!K90*1000</f>
        <v>31.402651779483598</v>
      </c>
      <c r="D872" s="59">
        <v>41</v>
      </c>
      <c r="E872" s="109">
        <f ca="1">D872/'Rtos Gestantes'!L90*1000</f>
        <v>30.827067669172934</v>
      </c>
      <c r="F872" s="59">
        <v>69</v>
      </c>
      <c r="G872" s="109">
        <f ca="1">F872/'Rtos Gestantes'!M90*1000</f>
        <v>54.761904761904759</v>
      </c>
      <c r="H872" s="59">
        <v>54</v>
      </c>
      <c r="I872" s="109">
        <f ca="1">H872/'Rtos Gestantes'!N90*1000</f>
        <v>44.591246903385631</v>
      </c>
      <c r="J872" s="59">
        <v>24</v>
      </c>
      <c r="K872" s="109">
        <f ca="1">J872/'Rtos Gestantes'!O90*1000</f>
        <v>19.591836734693878</v>
      </c>
      <c r="L872" s="59">
        <v>19</v>
      </c>
      <c r="M872" s="109">
        <f ca="1">L872/'Rtos Gestantes'!P90*1000</f>
        <v>15.741507870753937</v>
      </c>
      <c r="T872" s="532" t="s">
        <v>530</v>
      </c>
      <c r="U872" s="50">
        <v>12.911492213680267</v>
      </c>
      <c r="V872" s="50">
        <v>14.6</v>
      </c>
    </row>
    <row r="873" spans="1:22" ht="11.25" customHeight="1">
      <c r="A873" s="236" t="s">
        <v>474</v>
      </c>
      <c r="B873" s="96">
        <v>28</v>
      </c>
      <c r="C873" s="109">
        <f ca="1">B873/'Rtos Gestantes'!K91*1000</f>
        <v>22.417934347477981</v>
      </c>
      <c r="D873" s="102">
        <v>27</v>
      </c>
      <c r="E873" s="109">
        <f ca="1">D873/'Rtos Gestantes'!L91*1000</f>
        <v>20.801232665639446</v>
      </c>
      <c r="F873" s="102">
        <v>49</v>
      </c>
      <c r="G873" s="109">
        <f ca="1">F873/'Rtos Gestantes'!M91*1000</f>
        <v>43.24801412180053</v>
      </c>
      <c r="H873" s="102">
        <v>85</v>
      </c>
      <c r="I873" s="109">
        <f ca="1">H873/'Rtos Gestantes'!N91*1000</f>
        <v>65.134099616858236</v>
      </c>
      <c r="J873" s="102">
        <v>24</v>
      </c>
      <c r="K873" s="109">
        <f ca="1">J873/'Rtos Gestantes'!O91*1000</f>
        <v>22.813688212927758</v>
      </c>
      <c r="L873" s="102">
        <v>22</v>
      </c>
      <c r="M873" s="109">
        <f ca="1">L873/'Rtos Gestantes'!P91*1000</f>
        <v>16.85823754789272</v>
      </c>
      <c r="T873" s="532" t="s">
        <v>527</v>
      </c>
      <c r="U873" s="50">
        <v>12.601260126012601</v>
      </c>
      <c r="V873" s="50">
        <v>14.6</v>
      </c>
    </row>
    <row r="874" spans="1:22" ht="11.25" customHeight="1">
      <c r="A874" s="236" t="s">
        <v>435</v>
      </c>
      <c r="B874" s="95">
        <v>103</v>
      </c>
      <c r="C874" s="109">
        <f ca="1">B874/'Rtos Gestantes'!K92*1000</f>
        <v>27.328203767577609</v>
      </c>
      <c r="D874" s="59">
        <v>67</v>
      </c>
      <c r="E874" s="109">
        <f ca="1">D874/'Rtos Gestantes'!L92*1000</f>
        <v>19.397799652576722</v>
      </c>
      <c r="F874" s="59">
        <v>77</v>
      </c>
      <c r="G874" s="109">
        <f ca="1">F874/'Rtos Gestantes'!M92*1000</f>
        <v>24.498886414253896</v>
      </c>
      <c r="H874" s="59">
        <v>99</v>
      </c>
      <c r="I874" s="109">
        <f ca="1">H874/'Rtos Gestantes'!N92*1000</f>
        <v>31.210592686002521</v>
      </c>
      <c r="J874" s="59">
        <v>52</v>
      </c>
      <c r="K874" s="109">
        <f ca="1">J874/'Rtos Gestantes'!O92*1000</f>
        <v>17.426273458445042</v>
      </c>
      <c r="L874" s="59">
        <v>53</v>
      </c>
      <c r="M874" s="109">
        <f ca="1">L874/'Rtos Gestantes'!P92*1000</f>
        <v>17.422748191978961</v>
      </c>
      <c r="T874" s="532" t="s">
        <v>542</v>
      </c>
      <c r="U874" s="50">
        <v>12.608826178324801</v>
      </c>
      <c r="V874" s="50">
        <v>14.6</v>
      </c>
    </row>
    <row r="875" spans="1:22" ht="11.25" customHeight="1">
      <c r="A875" s="236" t="s">
        <v>440</v>
      </c>
      <c r="B875" s="94">
        <v>12</v>
      </c>
      <c r="C875" s="109">
        <f ca="1">B875/'Rtos Gestantes'!K93*1000</f>
        <v>37.037037037037038</v>
      </c>
      <c r="D875" s="57">
        <v>8</v>
      </c>
      <c r="E875" s="109">
        <f ca="1">D875/'Rtos Gestantes'!L93*1000</f>
        <v>23.809523809523807</v>
      </c>
      <c r="F875" s="57">
        <v>11</v>
      </c>
      <c r="G875" s="109">
        <f ca="1">F875/'Rtos Gestantes'!M93*1000</f>
        <v>28.645833333333332</v>
      </c>
      <c r="H875" s="57">
        <v>21</v>
      </c>
      <c r="I875" s="109">
        <f ca="1">H875/'Rtos Gestantes'!N93*1000</f>
        <v>68.852459016393453</v>
      </c>
      <c r="J875" s="57">
        <v>6</v>
      </c>
      <c r="K875" s="109">
        <f ca="1">J875/'Rtos Gestantes'!O93*1000</f>
        <v>17.964071856287426</v>
      </c>
      <c r="L875" s="57">
        <v>9</v>
      </c>
      <c r="M875" s="109">
        <f ca="1">L875/'Rtos Gestantes'!P93*1000</f>
        <v>26.706231454005934</v>
      </c>
      <c r="T875" s="532" t="s">
        <v>529</v>
      </c>
      <c r="U875" s="50">
        <v>11.213047910295616</v>
      </c>
      <c r="V875" s="50">
        <v>14.6</v>
      </c>
    </row>
    <row r="876" spans="1:22" ht="11.25" customHeight="1">
      <c r="A876" s="236" t="s">
        <v>482</v>
      </c>
      <c r="B876" s="95">
        <v>219</v>
      </c>
      <c r="C876" s="109">
        <f ca="1">B876/'Rtos Gestantes'!K94*1000</f>
        <v>30.736842105263161</v>
      </c>
      <c r="D876" s="59">
        <v>177</v>
      </c>
      <c r="E876" s="109">
        <f ca="1">D876/'Rtos Gestantes'!L94*1000</f>
        <v>26.171817240869437</v>
      </c>
      <c r="F876" s="59">
        <v>245</v>
      </c>
      <c r="G876" s="109">
        <f ca="1">F876/'Rtos Gestantes'!M94*1000</f>
        <v>39.458850056369791</v>
      </c>
      <c r="H876" s="59">
        <v>270</v>
      </c>
      <c r="I876" s="109">
        <f ca="1">H876/'Rtos Gestantes'!N94*1000</f>
        <v>45.271629778672029</v>
      </c>
      <c r="J876" s="59">
        <v>105</v>
      </c>
      <c r="K876" s="109">
        <f ca="1">J876/'Rtos Gestantes'!O94*1000</f>
        <v>18.453427065026361</v>
      </c>
      <c r="L876" s="59">
        <v>87</v>
      </c>
      <c r="M876" s="109">
        <f ca="1">L876/'Rtos Gestantes'!P94*1000</f>
        <v>15.04149377593361</v>
      </c>
      <c r="T876" s="532" t="s">
        <v>525</v>
      </c>
      <c r="U876" s="50">
        <v>8.8449531737773146</v>
      </c>
      <c r="V876" s="50">
        <v>14.6</v>
      </c>
    </row>
    <row r="877" spans="1:22" ht="11.25" customHeight="1">
      <c r="A877" s="236" t="s">
        <v>430</v>
      </c>
      <c r="B877" s="94">
        <v>281</v>
      </c>
      <c r="C877" s="109">
        <f ca="1">B877/'Rtos Gestantes'!K95*1000</f>
        <v>23.493018978346292</v>
      </c>
      <c r="D877" s="57">
        <v>347</v>
      </c>
      <c r="E877" s="109">
        <f ca="1">D877/'Rtos Gestantes'!L95*1000</f>
        <v>29.857167441060056</v>
      </c>
      <c r="F877" s="57">
        <v>441</v>
      </c>
      <c r="G877" s="109">
        <f ca="1">F877/'Rtos Gestantes'!M95*1000</f>
        <v>39.583520330311465</v>
      </c>
      <c r="H877" s="57">
        <v>558</v>
      </c>
      <c r="I877" s="109">
        <f ca="1">H877/'Rtos Gestantes'!N95*1000</f>
        <v>51.791349545201413</v>
      </c>
      <c r="J877" s="57">
        <v>192</v>
      </c>
      <c r="K877" s="109">
        <f ca="1">J877/'Rtos Gestantes'!O95*1000</f>
        <v>17.61467889908257</v>
      </c>
      <c r="L877" s="57">
        <v>126</v>
      </c>
      <c r="M877" s="109">
        <f ca="1">L877/'Rtos Gestantes'!P95*1000</f>
        <v>12.608826178324827</v>
      </c>
      <c r="T877" s="532" t="s">
        <v>548</v>
      </c>
      <c r="U877" s="50">
        <v>0</v>
      </c>
      <c r="V877" s="50">
        <v>14.6</v>
      </c>
    </row>
    <row r="878" spans="1:22" ht="11.25" customHeight="1">
      <c r="A878" s="236" t="s">
        <v>475</v>
      </c>
      <c r="B878" s="95">
        <v>0</v>
      </c>
      <c r="C878" s="109">
        <f ca="1">B878/'Rtos Gestantes'!K96*1000</f>
        <v>0</v>
      </c>
      <c r="D878" s="59">
        <v>3</v>
      </c>
      <c r="E878" s="109">
        <f ca="1">D878/'Rtos Gestantes'!L96*1000</f>
        <v>69.767441860465112</v>
      </c>
      <c r="F878" s="59">
        <v>1</v>
      </c>
      <c r="G878" s="109">
        <f ca="1">F878/'Rtos Gestantes'!M96*1000</f>
        <v>28.571428571428569</v>
      </c>
      <c r="H878" s="59">
        <v>2</v>
      </c>
      <c r="I878" s="109">
        <f ca="1">H878/'Rtos Gestantes'!N96*1000</f>
        <v>111.1111111111111</v>
      </c>
      <c r="J878" s="59">
        <v>1</v>
      </c>
      <c r="K878" s="109">
        <f ca="1">J878/'Rtos Gestantes'!O96*1000</f>
        <v>33.333333333333336</v>
      </c>
      <c r="L878" s="59">
        <v>0</v>
      </c>
      <c r="M878" s="109">
        <f ca="1">L878/'Rtos Gestantes'!P96*1000</f>
        <v>0</v>
      </c>
      <c r="T878" s="532" t="s">
        <v>483</v>
      </c>
      <c r="U878" s="45">
        <v>264.4628099173554</v>
      </c>
      <c r="V878" s="50">
        <v>14.6</v>
      </c>
    </row>
    <row r="879" spans="1:22" ht="11.25" customHeight="1">
      <c r="A879" s="237" t="s">
        <v>483</v>
      </c>
      <c r="B879" s="94">
        <v>168</v>
      </c>
      <c r="C879" s="109">
        <f ca="1">B879/'Rtos Gestantes'!K97*1000</f>
        <v>220.76215505913271</v>
      </c>
      <c r="D879" s="57">
        <v>123</v>
      </c>
      <c r="E879" s="109">
        <f ca="1">D879/'Rtos Gestantes'!L97*1000</f>
        <v>216.93121693121691</v>
      </c>
      <c r="F879" s="57">
        <v>233</v>
      </c>
      <c r="G879" s="109">
        <f ca="1">F879/'Rtos Gestantes'!M97*1000</f>
        <v>366.92913385826768</v>
      </c>
      <c r="H879" s="57">
        <v>38</v>
      </c>
      <c r="I879" s="109">
        <f ca="1">H879/'Rtos Gestantes'!N97*1000</f>
        <v>324.78632478632483</v>
      </c>
      <c r="J879" s="57">
        <v>71</v>
      </c>
      <c r="K879" s="109">
        <f ca="1">J879/'Rtos Gestantes'!O97*1000</f>
        <v>258.18181818181819</v>
      </c>
      <c r="L879" s="57">
        <v>32</v>
      </c>
      <c r="M879" s="109">
        <f ca="1">L879/'Rtos Gestantes'!P97*1000</f>
        <v>264.4628099173554</v>
      </c>
      <c r="T879" s="47" t="s">
        <v>544</v>
      </c>
      <c r="U879" s="513" t="s">
        <v>177</v>
      </c>
      <c r="V879" s="47"/>
    </row>
    <row r="880" spans="1:22" ht="11.25" customHeight="1">
      <c r="A880" s="238" t="s">
        <v>544</v>
      </c>
      <c r="B880" s="105">
        <f>SUM(B859:B879)</f>
        <v>3218</v>
      </c>
      <c r="C880" s="240">
        <f ca="1">B880/'Rtos Gestantes'!K98*1000</f>
        <v>27.372557692471268</v>
      </c>
      <c r="D880" s="106">
        <f ca="1">SUM(D859:D879)</f>
        <v>2877</v>
      </c>
      <c r="E880" s="240">
        <f ca="1">D880/'Rtos Gestantes'!L98*1000</f>
        <v>24.874847612377764</v>
      </c>
      <c r="F880" s="106">
        <f ca="1">SUM(F859:F879)</f>
        <v>3887</v>
      </c>
      <c r="G880" s="240">
        <f ca="1">F880/'Rtos Gestantes'!M98*1000</f>
        <v>35.326086956521735</v>
      </c>
      <c r="H880" s="106">
        <f ca="1">SUM(H859:H879)</f>
        <v>3843</v>
      </c>
      <c r="I880" s="240">
        <f ca="1">H880/'Rtos Gestantes'!N98*1000</f>
        <v>36.176902511578866</v>
      </c>
      <c r="J880" s="106">
        <f ca="1">SUM(J859:J879)</f>
        <v>1880</v>
      </c>
      <c r="K880" s="240">
        <f ca="1">J880/'Rtos Gestantes'!O98*1000</f>
        <v>17.969280177398851</v>
      </c>
      <c r="L880" s="106">
        <f ca="1">SUM(L859:L879)</f>
        <v>1494</v>
      </c>
      <c r="M880" s="240">
        <f ca="1">L880/'Rtos Gestantes'!P98*1000</f>
        <v>14.610675377002368</v>
      </c>
    </row>
    <row r="881" spans="1:20" ht="11.25" customHeight="1">
      <c r="A881" s="381" t="s">
        <v>480</v>
      </c>
      <c r="D881" s="27"/>
    </row>
    <row r="882" spans="1:20" ht="11.25" customHeight="1">
      <c r="A882" s="43" t="s">
        <v>477</v>
      </c>
      <c r="B882" s="4" t="s">
        <v>557</v>
      </c>
      <c r="D882" s="27"/>
    </row>
    <row r="883" spans="1:20" ht="11.25" customHeight="1">
      <c r="A883" s="43" t="s">
        <v>478</v>
      </c>
      <c r="B883" s="4" t="s">
        <v>550</v>
      </c>
      <c r="D883" s="27"/>
    </row>
    <row r="884" spans="1:20" ht="11.25" customHeight="1">
      <c r="A884" s="43" t="s">
        <v>479</v>
      </c>
      <c r="B884" s="4" t="s">
        <v>553</v>
      </c>
      <c r="D884" s="27"/>
    </row>
    <row r="893" spans="1:20" ht="11.25" customHeight="1">
      <c r="A893" s="41"/>
    </row>
    <row r="895" spans="1:20" ht="11.25" customHeight="1">
      <c r="T895" s="4" t="s">
        <v>558</v>
      </c>
    </row>
    <row r="902" spans="1:28" ht="14.25" customHeight="1">
      <c r="A902" s="112" t="s">
        <v>178</v>
      </c>
    </row>
    <row r="903" spans="1:28" ht="14.25" customHeight="1">
      <c r="A903" s="609" t="s">
        <v>1104</v>
      </c>
    </row>
    <row r="904" spans="1:28" ht="14.25" customHeight="1">
      <c r="A904" s="224" t="s">
        <v>1105</v>
      </c>
    </row>
    <row r="905" spans="1:28" ht="11.25" customHeight="1">
      <c r="A905" s="224"/>
    </row>
    <row r="906" spans="1:28" ht="13.5" customHeight="1">
      <c r="A906" s="671" t="s">
        <v>213</v>
      </c>
      <c r="T906" s="41" t="s">
        <v>1102</v>
      </c>
      <c r="AB906" s="41" t="s">
        <v>1103</v>
      </c>
    </row>
    <row r="907" spans="1:28" ht="11.25" customHeight="1">
      <c r="A907" s="773" t="s">
        <v>490</v>
      </c>
      <c r="B907" s="751">
        <v>2005</v>
      </c>
      <c r="C907" s="746"/>
      <c r="D907" s="745">
        <v>2006</v>
      </c>
      <c r="E907" s="746"/>
      <c r="F907" s="745">
        <v>2007</v>
      </c>
      <c r="G907" s="746"/>
      <c r="H907" s="745">
        <v>2008</v>
      </c>
      <c r="I907" s="746"/>
      <c r="J907" s="745">
        <v>2009</v>
      </c>
      <c r="K907" s="746"/>
      <c r="L907" s="745">
        <v>2010</v>
      </c>
      <c r="M907" s="746"/>
      <c r="N907" s="745">
        <v>2011</v>
      </c>
      <c r="O907" s="746"/>
      <c r="P907" s="745">
        <v>2012</v>
      </c>
      <c r="Q907" s="746"/>
      <c r="R907" s="745">
        <v>2013</v>
      </c>
      <c r="S907" s="746"/>
      <c r="T907" s="604"/>
      <c r="U907" s="605" t="s">
        <v>176</v>
      </c>
      <c r="V907" s="606" t="s">
        <v>103</v>
      </c>
      <c r="W907" s="159"/>
    </row>
    <row r="908" spans="1:28" ht="11.25" customHeight="1">
      <c r="A908" s="774"/>
      <c r="B908" s="632" t="s">
        <v>402</v>
      </c>
      <c r="C908" s="608" t="s">
        <v>446</v>
      </c>
      <c r="D908" s="607" t="s">
        <v>402</v>
      </c>
      <c r="E908" s="608" t="s">
        <v>446</v>
      </c>
      <c r="F908" s="607" t="s">
        <v>402</v>
      </c>
      <c r="G908" s="608" t="s">
        <v>446</v>
      </c>
      <c r="H908" s="614" t="s">
        <v>402</v>
      </c>
      <c r="I908" s="608" t="s">
        <v>446</v>
      </c>
      <c r="J908" s="607" t="s">
        <v>402</v>
      </c>
      <c r="K908" s="608" t="s">
        <v>446</v>
      </c>
      <c r="L908" s="607" t="s">
        <v>402</v>
      </c>
      <c r="M908" s="608" t="s">
        <v>446</v>
      </c>
      <c r="N908" s="607" t="s">
        <v>402</v>
      </c>
      <c r="O908" s="608" t="s">
        <v>446</v>
      </c>
      <c r="P908" s="607" t="s">
        <v>402</v>
      </c>
      <c r="Q908" s="608" t="s">
        <v>446</v>
      </c>
      <c r="R908" s="615" t="s">
        <v>402</v>
      </c>
      <c r="S908" s="614" t="s">
        <v>446</v>
      </c>
      <c r="T908" s="611" t="s">
        <v>475</v>
      </c>
      <c r="U908" s="50">
        <v>27.027027027027028</v>
      </c>
      <c r="V908" s="50">
        <v>6.2</v>
      </c>
      <c r="W908" s="29"/>
    </row>
    <row r="909" spans="1:28" ht="11.25" customHeight="1">
      <c r="A909" s="231" t="s">
        <v>486</v>
      </c>
      <c r="B909" s="543">
        <f t="shared" ref="B909:B929" si="36">SUM(B952,B998)</f>
        <v>47</v>
      </c>
      <c r="C909" s="97">
        <f ca="1">B909/'Rtos Gestantes'!H77*1000</f>
        <v>8.3644776650649586</v>
      </c>
      <c r="D909" s="543">
        <f t="shared" ref="D909:D929" si="37">SUM(D952,D998)</f>
        <v>35</v>
      </c>
      <c r="E909" s="97">
        <f ca="1">D909/'Rtos Gestantes'!I77*1000</f>
        <v>6.2178006750755017</v>
      </c>
      <c r="F909" s="543">
        <f t="shared" ref="F909:F929" si="38">SUM(F952,F998)</f>
        <v>43</v>
      </c>
      <c r="G909" s="97">
        <f ca="1">F909/'Rtos Gestantes'!J77*1000</f>
        <v>7.2281055639603293</v>
      </c>
      <c r="H909" s="543">
        <f t="shared" ref="H909:H929" si="39">SUM(H952,H998)</f>
        <v>50</v>
      </c>
      <c r="I909" s="97">
        <f ca="1">H909/'Rtos Gestantes'!K77*1000</f>
        <v>7.7724234416291003</v>
      </c>
      <c r="J909" s="543">
        <f t="shared" ref="J909:J929" si="40">SUM(J952,J998)</f>
        <v>29</v>
      </c>
      <c r="K909" s="97">
        <f ca="1">J909/'Rtos Gestantes'!L77*1000</f>
        <v>4.4968212125910991</v>
      </c>
      <c r="L909" s="543">
        <f t="shared" ref="L909:L929" si="41">SUM(L952,L998)</f>
        <v>32</v>
      </c>
      <c r="M909" s="97">
        <f ca="1">L909/'Rtos Gestantes'!M77*1000</f>
        <v>5.0481148446127149</v>
      </c>
      <c r="N909" s="543">
        <f t="shared" ref="N909:N929" si="42">SUM(N952,N998)</f>
        <v>27</v>
      </c>
      <c r="O909" s="97">
        <f ca="1">N909/'Rtos Gestantes'!N77*1000</f>
        <v>4.5879354290569241</v>
      </c>
      <c r="P909" s="543">
        <f t="shared" ref="P909:P929" si="43">SUM(P952,P998)</f>
        <v>31</v>
      </c>
      <c r="Q909" s="38">
        <f ca="1">P909/'Rtos Gestantes'!O77*1000</f>
        <v>5.0546225338333599</v>
      </c>
      <c r="R909" s="100">
        <v>46</v>
      </c>
      <c r="S909" s="109">
        <f ca="1">R909/'Rtos Gestantes'!P77*1000</f>
        <v>7.7992539844014921</v>
      </c>
      <c r="T909" s="611" t="s">
        <v>434</v>
      </c>
      <c r="U909" s="50">
        <v>10.830324909747292</v>
      </c>
      <c r="V909" s="50">
        <v>6.2</v>
      </c>
      <c r="W909" s="387"/>
    </row>
    <row r="910" spans="1:28" ht="11.25" customHeight="1">
      <c r="A910" s="232" t="s">
        <v>437</v>
      </c>
      <c r="B910" s="360">
        <f t="shared" si="36"/>
        <v>9</v>
      </c>
      <c r="C910" s="97">
        <f ca="1">B910/'Rtos Gestantes'!H78*1000</f>
        <v>5.0904977375565617</v>
      </c>
      <c r="D910" s="360">
        <f t="shared" si="37"/>
        <v>15</v>
      </c>
      <c r="E910" s="97">
        <f ca="1">D910/'Rtos Gestantes'!I78*1000</f>
        <v>8.4459459459459456</v>
      </c>
      <c r="F910" s="360">
        <f t="shared" si="38"/>
        <v>13</v>
      </c>
      <c r="G910" s="97">
        <f ca="1">F910/'Rtos Gestantes'!J78*1000</f>
        <v>7.1902654867256635</v>
      </c>
      <c r="H910" s="360">
        <f t="shared" si="39"/>
        <v>10</v>
      </c>
      <c r="I910" s="97">
        <f ca="1">H910/'Rtos Gestantes'!K78*1000</f>
        <v>5.6947608200455582</v>
      </c>
      <c r="J910" s="360">
        <f t="shared" si="40"/>
        <v>14</v>
      </c>
      <c r="K910" s="97">
        <f ca="1">J910/'Rtos Gestantes'!L78*1000</f>
        <v>7.4746396155899628</v>
      </c>
      <c r="L910" s="360">
        <f t="shared" si="41"/>
        <v>6</v>
      </c>
      <c r="M910" s="97">
        <f ca="1">L910/'Rtos Gestantes'!M78*1000</f>
        <v>2.810304449648712</v>
      </c>
      <c r="N910" s="360">
        <f t="shared" si="42"/>
        <v>19</v>
      </c>
      <c r="O910" s="97">
        <f ca="1">N910/'Rtos Gestantes'!N78*1000</f>
        <v>10.079575596816976</v>
      </c>
      <c r="P910" s="360">
        <f t="shared" si="43"/>
        <v>15</v>
      </c>
      <c r="Q910" s="38">
        <f ca="1">P910/'Rtos Gestantes'!O78*1000</f>
        <v>7.5987841945288759</v>
      </c>
      <c r="R910" s="95">
        <v>8</v>
      </c>
      <c r="S910" s="109">
        <f ca="1">R910/'Rtos Gestantes'!P78*1000</f>
        <v>4.1623309053069724</v>
      </c>
      <c r="T910" s="610" t="s">
        <v>486</v>
      </c>
      <c r="U910" s="392">
        <v>7.7992539844014921</v>
      </c>
      <c r="V910" s="392">
        <v>6.2</v>
      </c>
      <c r="W910" s="387"/>
    </row>
    <row r="911" spans="1:28" ht="11.25" customHeight="1">
      <c r="A911" s="232" t="s">
        <v>481</v>
      </c>
      <c r="B911" s="361">
        <f t="shared" si="36"/>
        <v>28</v>
      </c>
      <c r="C911" s="97">
        <f ca="1">B911/'Rtos Gestantes'!H79*1000</f>
        <v>11.804384485666104</v>
      </c>
      <c r="D911" s="361">
        <f t="shared" si="37"/>
        <v>20</v>
      </c>
      <c r="E911" s="97">
        <f ca="1">D911/'Rtos Gestantes'!I79*1000</f>
        <v>8.1933633756657116</v>
      </c>
      <c r="F911" s="361">
        <f t="shared" si="38"/>
        <v>26</v>
      </c>
      <c r="G911" s="97">
        <f ca="1">F911/'Rtos Gestantes'!J79*1000</f>
        <v>11.653966831017481</v>
      </c>
      <c r="H911" s="361">
        <f t="shared" si="39"/>
        <v>17</v>
      </c>
      <c r="I911" s="97">
        <f ca="1">H911/'Rtos Gestantes'!K79*1000</f>
        <v>8.1730769230769234</v>
      </c>
      <c r="J911" s="361">
        <f t="shared" si="40"/>
        <v>17</v>
      </c>
      <c r="K911" s="97">
        <f ca="1">J911/'Rtos Gestantes'!L79*1000</f>
        <v>9.1693635382955758</v>
      </c>
      <c r="L911" s="361">
        <f t="shared" si="41"/>
        <v>12</v>
      </c>
      <c r="M911" s="97">
        <f ca="1">L911/'Rtos Gestantes'!M79*1000</f>
        <v>7.0546737213403876</v>
      </c>
      <c r="N911" s="361">
        <f t="shared" si="42"/>
        <v>16</v>
      </c>
      <c r="O911" s="97">
        <f ca="1">N911/'Rtos Gestantes'!N79*1000</f>
        <v>10.296010296010296</v>
      </c>
      <c r="P911" s="361">
        <f t="shared" si="43"/>
        <v>11</v>
      </c>
      <c r="Q911" s="38">
        <f ca="1">P911/'Rtos Gestantes'!O79*1000</f>
        <v>7.0108349267049075</v>
      </c>
      <c r="R911" s="94">
        <v>12</v>
      </c>
      <c r="S911" s="109">
        <f ca="1">R911/'Rtos Gestantes'!P79*1000</f>
        <v>7.4395536267823932</v>
      </c>
      <c r="T911" s="611" t="s">
        <v>481</v>
      </c>
      <c r="U911" s="50">
        <v>7.4395536267823932</v>
      </c>
      <c r="V911" s="50">
        <v>6.2</v>
      </c>
      <c r="W911" s="387"/>
    </row>
    <row r="912" spans="1:28" ht="11.25" customHeight="1">
      <c r="A912" s="232" t="s">
        <v>471</v>
      </c>
      <c r="B912" s="360">
        <f t="shared" si="36"/>
        <v>89</v>
      </c>
      <c r="C912" s="97">
        <f ca="1">B912/'Rtos Gestantes'!H80*1000</f>
        <v>11.531484840632288</v>
      </c>
      <c r="D912" s="360">
        <f t="shared" si="37"/>
        <v>85</v>
      </c>
      <c r="E912" s="97">
        <f ca="1">D912/'Rtos Gestantes'!I80*1000</f>
        <v>10.977657238796331</v>
      </c>
      <c r="F912" s="360">
        <f t="shared" si="38"/>
        <v>78</v>
      </c>
      <c r="G912" s="97">
        <f ca="1">F912/'Rtos Gestantes'!J80*1000</f>
        <v>9.7305389221556897</v>
      </c>
      <c r="H912" s="360">
        <f t="shared" si="39"/>
        <v>76</v>
      </c>
      <c r="I912" s="97">
        <f ca="1">H912/'Rtos Gestantes'!K80*1000</f>
        <v>9.9411379986919552</v>
      </c>
      <c r="J912" s="360">
        <f t="shared" si="40"/>
        <v>74</v>
      </c>
      <c r="K912" s="97">
        <f ca="1">J912/'Rtos Gestantes'!L80*1000</f>
        <v>9.522583966027538</v>
      </c>
      <c r="L912" s="360">
        <f t="shared" si="41"/>
        <v>58</v>
      </c>
      <c r="M912" s="97">
        <f ca="1">L912/'Rtos Gestantes'!M80*1000</f>
        <v>7.8601436509012066</v>
      </c>
      <c r="N912" s="360">
        <f t="shared" si="42"/>
        <v>57</v>
      </c>
      <c r="O912" s="97">
        <f ca="1">N912/'Rtos Gestantes'!N80*1000</f>
        <v>8.2501085540599224</v>
      </c>
      <c r="P912" s="360">
        <f t="shared" si="43"/>
        <v>50</v>
      </c>
      <c r="Q912" s="38">
        <f ca="1">P912/'Rtos Gestantes'!O80*1000</f>
        <v>7.7784691972619786</v>
      </c>
      <c r="R912" s="95">
        <v>33</v>
      </c>
      <c r="S912" s="109">
        <f ca="1">R912/'Rtos Gestantes'!P80*1000</f>
        <v>5.4762694988383673</v>
      </c>
      <c r="T912" s="611" t="s">
        <v>433</v>
      </c>
      <c r="U912" s="50">
        <v>6.7852437417654805</v>
      </c>
      <c r="V912" s="50">
        <v>6.2</v>
      </c>
      <c r="W912" s="387"/>
    </row>
    <row r="913" spans="1:23" ht="11.25" customHeight="1">
      <c r="A913" s="232" t="s">
        <v>438</v>
      </c>
      <c r="B913" s="362">
        <f t="shared" si="36"/>
        <v>44</v>
      </c>
      <c r="C913" s="97">
        <f ca="1">B913/'Rtos Gestantes'!H81*1000</f>
        <v>7.4224021592442639</v>
      </c>
      <c r="D913" s="362">
        <f t="shared" si="37"/>
        <v>37</v>
      </c>
      <c r="E913" s="97">
        <f ca="1">D913/'Rtos Gestantes'!I81*1000</f>
        <v>6.0427894822799288</v>
      </c>
      <c r="F913" s="362">
        <f t="shared" si="38"/>
        <v>50</v>
      </c>
      <c r="G913" s="97">
        <f ca="1">F913/'Rtos Gestantes'!J81*1000</f>
        <v>7.8740157480314963</v>
      </c>
      <c r="H913" s="362">
        <f t="shared" si="39"/>
        <v>52</v>
      </c>
      <c r="I913" s="97">
        <f ca="1">H913/'Rtos Gestantes'!K81*1000</f>
        <v>7.9027355623100313</v>
      </c>
      <c r="J913" s="362">
        <f t="shared" si="40"/>
        <v>60</v>
      </c>
      <c r="K913" s="97">
        <f ca="1">J913/'Rtos Gestantes'!L81*1000</f>
        <v>9.0675532718754717</v>
      </c>
      <c r="L913" s="362">
        <f t="shared" si="41"/>
        <v>46</v>
      </c>
      <c r="M913" s="97">
        <f ca="1">L913/'Rtos Gestantes'!M81*1000</f>
        <v>7.5372767491397674</v>
      </c>
      <c r="N913" s="362">
        <f t="shared" si="42"/>
        <v>41</v>
      </c>
      <c r="O913" s="97">
        <f ca="1">N913/'Rtos Gestantes'!N81*1000</f>
        <v>6.7246186649171724</v>
      </c>
      <c r="P913" s="362">
        <f t="shared" si="43"/>
        <v>47</v>
      </c>
      <c r="Q913" s="38">
        <f ca="1">P913/'Rtos Gestantes'!O81*1000</f>
        <v>7.7634621737694092</v>
      </c>
      <c r="R913" s="96">
        <v>34</v>
      </c>
      <c r="S913" s="109">
        <f ca="1">R913/'Rtos Gestantes'!P81*1000</f>
        <v>6.1206120612061206</v>
      </c>
      <c r="T913" s="611" t="s">
        <v>432</v>
      </c>
      <c r="U913" s="50">
        <v>6.7021486300019717</v>
      </c>
      <c r="V913" s="50">
        <v>6.2</v>
      </c>
      <c r="W913" s="387"/>
    </row>
    <row r="914" spans="1:23" ht="11.25" customHeight="1">
      <c r="A914" s="232" t="s">
        <v>472</v>
      </c>
      <c r="B914" s="360">
        <f t="shared" si="36"/>
        <v>33</v>
      </c>
      <c r="C914" s="97">
        <f ca="1">B914/'Rtos Gestantes'!H82*1000</f>
        <v>7.9174664107485597</v>
      </c>
      <c r="D914" s="360">
        <f t="shared" si="37"/>
        <v>25</v>
      </c>
      <c r="E914" s="97">
        <f ca="1">D914/'Rtos Gestantes'!I82*1000</f>
        <v>6.2484378905273683</v>
      </c>
      <c r="F914" s="360">
        <f t="shared" si="38"/>
        <v>19</v>
      </c>
      <c r="G914" s="97">
        <f ca="1">F914/'Rtos Gestantes'!J82*1000</f>
        <v>5.0707232452628768</v>
      </c>
      <c r="H914" s="360">
        <f t="shared" si="39"/>
        <v>36</v>
      </c>
      <c r="I914" s="97">
        <f ca="1">H914/'Rtos Gestantes'!K82*1000</f>
        <v>9.6102509343299527</v>
      </c>
      <c r="J914" s="360">
        <f t="shared" si="40"/>
        <v>20</v>
      </c>
      <c r="K914" s="97">
        <f ca="1">J914/'Rtos Gestantes'!L82*1000</f>
        <v>5.574136008918618</v>
      </c>
      <c r="L914" s="360">
        <f t="shared" si="41"/>
        <v>20</v>
      </c>
      <c r="M914" s="97">
        <f ca="1">L914/'Rtos Gestantes'!M82*1000</f>
        <v>6.0994205550472707</v>
      </c>
      <c r="N914" s="360">
        <f t="shared" si="42"/>
        <v>20</v>
      </c>
      <c r="O914" s="97">
        <f ca="1">N914/'Rtos Gestantes'!N82*1000</f>
        <v>6.4412238325281805</v>
      </c>
      <c r="P914" s="360">
        <f t="shared" si="43"/>
        <v>23</v>
      </c>
      <c r="Q914" s="38">
        <f ca="1">P914/'Rtos Gestantes'!O82*1000</f>
        <v>7.7077747989276135</v>
      </c>
      <c r="R914" s="95">
        <v>13</v>
      </c>
      <c r="S914" s="109">
        <f ca="1">R914/'Rtos Gestantes'!P82*1000</f>
        <v>4.4172612979952426</v>
      </c>
      <c r="T914" s="611" t="s">
        <v>482</v>
      </c>
      <c r="U914" s="50">
        <v>6.3969571230982014</v>
      </c>
      <c r="V914" s="50">
        <v>6.2</v>
      </c>
      <c r="W914" s="387"/>
    </row>
    <row r="915" spans="1:23" ht="11.25" customHeight="1">
      <c r="A915" s="232" t="s">
        <v>432</v>
      </c>
      <c r="B915" s="361">
        <f t="shared" si="36"/>
        <v>60</v>
      </c>
      <c r="C915" s="97">
        <f ca="1">B915/'Rtos Gestantes'!H83*1000</f>
        <v>6.4047822374039285</v>
      </c>
      <c r="D915" s="361">
        <f t="shared" si="37"/>
        <v>81</v>
      </c>
      <c r="E915" s="97">
        <f ca="1">D915/'Rtos Gestantes'!I83*1000</f>
        <v>8.4278430964519835</v>
      </c>
      <c r="F915" s="361">
        <f t="shared" si="38"/>
        <v>76</v>
      </c>
      <c r="G915" s="97">
        <f ca="1">F915/'Rtos Gestantes'!J83*1000</f>
        <v>7.5569255245102909</v>
      </c>
      <c r="H915" s="361">
        <f t="shared" si="39"/>
        <v>76</v>
      </c>
      <c r="I915" s="97">
        <f ca="1">H915/'Rtos Gestantes'!K83*1000</f>
        <v>6.8400684006840073</v>
      </c>
      <c r="J915" s="361">
        <f t="shared" si="40"/>
        <v>78</v>
      </c>
      <c r="K915" s="97">
        <f ca="1">J915/'Rtos Gestantes'!L83*1000</f>
        <v>7.1141919007661434</v>
      </c>
      <c r="L915" s="361">
        <f t="shared" si="41"/>
        <v>88</v>
      </c>
      <c r="M915" s="97">
        <f ca="1">L915/'Rtos Gestantes'!M83*1000</f>
        <v>8.2698994455408332</v>
      </c>
      <c r="N915" s="361">
        <f t="shared" si="42"/>
        <v>94</v>
      </c>
      <c r="O915" s="97">
        <f ca="1">N915/'Rtos Gestantes'!N83*1000</f>
        <v>9.0107361963190176</v>
      </c>
      <c r="P915" s="361">
        <f t="shared" si="43"/>
        <v>73</v>
      </c>
      <c r="Q915" s="38">
        <f ca="1">P915/'Rtos Gestantes'!O83*1000</f>
        <v>7.0860027179188503</v>
      </c>
      <c r="R915" s="94">
        <v>68</v>
      </c>
      <c r="S915" s="109">
        <f ca="1">R915/'Rtos Gestantes'!P83*1000</f>
        <v>6.7021486300019717</v>
      </c>
      <c r="T915" s="611" t="s">
        <v>431</v>
      </c>
      <c r="U915" s="50">
        <v>6.2184757824915362</v>
      </c>
      <c r="V915" s="50">
        <v>6.2</v>
      </c>
      <c r="W915" s="387"/>
    </row>
    <row r="916" spans="1:23" ht="11.25" customHeight="1">
      <c r="A916" s="232" t="s">
        <v>433</v>
      </c>
      <c r="B916" s="360">
        <f t="shared" si="36"/>
        <v>122</v>
      </c>
      <c r="C916" s="97">
        <f ca="1">B916/'Rtos Gestantes'!H84*1000</f>
        <v>8.7006133219226935</v>
      </c>
      <c r="D916" s="360">
        <f t="shared" si="37"/>
        <v>111</v>
      </c>
      <c r="E916" s="97">
        <f ca="1">D916/'Rtos Gestantes'!I84*1000</f>
        <v>7.8081035453010692</v>
      </c>
      <c r="F916" s="360">
        <f t="shared" si="38"/>
        <v>123</v>
      </c>
      <c r="G916" s="97">
        <f ca="1">F916/'Rtos Gestantes'!J84*1000</f>
        <v>8.1075736602728892</v>
      </c>
      <c r="H916" s="360">
        <f t="shared" si="39"/>
        <v>125</v>
      </c>
      <c r="I916" s="97">
        <f ca="1">H916/'Rtos Gestantes'!K84*1000</f>
        <v>7.6889955096266229</v>
      </c>
      <c r="J916" s="360">
        <f t="shared" si="40"/>
        <v>91</v>
      </c>
      <c r="K916" s="97">
        <f ca="1">J916/'Rtos Gestantes'!L84*1000</f>
        <v>5.6793359545653122</v>
      </c>
      <c r="L916" s="360">
        <f t="shared" si="41"/>
        <v>110</v>
      </c>
      <c r="M916" s="97">
        <f ca="1">L916/'Rtos Gestantes'!M84*1000</f>
        <v>7.0041388092964025</v>
      </c>
      <c r="N916" s="360">
        <f t="shared" si="42"/>
        <v>111</v>
      </c>
      <c r="O916" s="97">
        <f ca="1">N916/'Rtos Gestantes'!N84*1000</f>
        <v>7.2340980187695516</v>
      </c>
      <c r="P916" s="360">
        <f t="shared" si="43"/>
        <v>113</v>
      </c>
      <c r="Q916" s="38">
        <f ca="1">P916/'Rtos Gestantes'!O84*1000</f>
        <v>7.2673483825326395</v>
      </c>
      <c r="R916" s="95">
        <v>103</v>
      </c>
      <c r="S916" s="109">
        <f ca="1">R916/'Rtos Gestantes'!P84*1000</f>
        <v>6.7852437417654805</v>
      </c>
      <c r="T916" s="611" t="s">
        <v>438</v>
      </c>
      <c r="U916" s="50">
        <v>6.1206120612061206</v>
      </c>
      <c r="V916" s="50">
        <v>6.2</v>
      </c>
      <c r="W916" s="387"/>
    </row>
    <row r="917" spans="1:23" ht="11.25" customHeight="1">
      <c r="A917" s="232" t="s">
        <v>441</v>
      </c>
      <c r="B917" s="361">
        <f t="shared" si="36"/>
        <v>42</v>
      </c>
      <c r="C917" s="97">
        <f ca="1">B917/'Rtos Gestantes'!H85*1000</f>
        <v>8.0152671755725198</v>
      </c>
      <c r="D917" s="361">
        <f t="shared" si="37"/>
        <v>44</v>
      </c>
      <c r="E917" s="97">
        <f ca="1">D917/'Rtos Gestantes'!I85*1000</f>
        <v>8.3586626139817621</v>
      </c>
      <c r="F917" s="361">
        <f t="shared" si="38"/>
        <v>40</v>
      </c>
      <c r="G917" s="97">
        <f ca="1">F917/'Rtos Gestantes'!J85*1000</f>
        <v>7.4571215510812827</v>
      </c>
      <c r="H917" s="361">
        <f t="shared" si="39"/>
        <v>48</v>
      </c>
      <c r="I917" s="97">
        <f ca="1">H917/'Rtos Gestantes'!K85*1000</f>
        <v>9.4861660079051386</v>
      </c>
      <c r="J917" s="361">
        <f t="shared" si="40"/>
        <v>53</v>
      </c>
      <c r="K917" s="97">
        <f ca="1">J917/'Rtos Gestantes'!L85*1000</f>
        <v>10.612735282338807</v>
      </c>
      <c r="L917" s="361">
        <f t="shared" si="41"/>
        <v>39</v>
      </c>
      <c r="M917" s="97">
        <f ca="1">L917/'Rtos Gestantes'!M85*1000</f>
        <v>8.3798882681564244</v>
      </c>
      <c r="N917" s="361">
        <f t="shared" si="42"/>
        <v>33</v>
      </c>
      <c r="O917" s="97">
        <f ca="1">N917/'Rtos Gestantes'!N85*1000</f>
        <v>7.5170842824601367</v>
      </c>
      <c r="P917" s="361">
        <f t="shared" si="43"/>
        <v>30</v>
      </c>
      <c r="Q917" s="38">
        <f ca="1">P917/'Rtos Gestantes'!O85*1000</f>
        <v>6.8430656934306571</v>
      </c>
      <c r="R917" s="94">
        <v>26</v>
      </c>
      <c r="S917" s="109">
        <f ca="1">R917/'Rtos Gestantes'!P85*1000</f>
        <v>5.9715204409738174</v>
      </c>
      <c r="T917" s="611" t="s">
        <v>441</v>
      </c>
      <c r="U917" s="50">
        <v>5.9715204409738174</v>
      </c>
      <c r="V917" s="50">
        <v>6.2</v>
      </c>
      <c r="W917" s="387"/>
    </row>
    <row r="918" spans="1:23" ht="11.25" customHeight="1">
      <c r="A918" s="232" t="s">
        <v>487</v>
      </c>
      <c r="B918" s="360">
        <f t="shared" si="36"/>
        <v>101</v>
      </c>
      <c r="C918" s="97">
        <f ca="1">B918/'Rtos Gestantes'!H86*1000</f>
        <v>8.2902404990560612</v>
      </c>
      <c r="D918" s="360">
        <f t="shared" si="37"/>
        <v>103</v>
      </c>
      <c r="E918" s="97">
        <f ca="1">D918/'Rtos Gestantes'!I86*1000</f>
        <v>8.497648708852406</v>
      </c>
      <c r="F918" s="360">
        <f t="shared" si="38"/>
        <v>105</v>
      </c>
      <c r="G918" s="97">
        <f ca="1">F918/'Rtos Gestantes'!J86*1000</f>
        <v>8.708633988554368</v>
      </c>
      <c r="H918" s="360">
        <f t="shared" si="39"/>
        <v>78</v>
      </c>
      <c r="I918" s="97">
        <f ca="1">H918/'Rtos Gestantes'!K86*1000</f>
        <v>6.7885117493472587</v>
      </c>
      <c r="J918" s="360">
        <f t="shared" si="40"/>
        <v>100</v>
      </c>
      <c r="K918" s="97">
        <f ca="1">J918/'Rtos Gestantes'!L86*1000</f>
        <v>8.8597501550456261</v>
      </c>
      <c r="L918" s="360">
        <f t="shared" si="41"/>
        <v>81</v>
      </c>
      <c r="M918" s="97">
        <f ca="1">L918/'Rtos Gestantes'!M86*1000</f>
        <v>7.6675501703900037</v>
      </c>
      <c r="N918" s="360">
        <f t="shared" si="42"/>
        <v>85</v>
      </c>
      <c r="O918" s="97">
        <f ca="1">N918/'Rtos Gestantes'!N86*1000</f>
        <v>8.3276183011658667</v>
      </c>
      <c r="P918" s="360">
        <f t="shared" si="43"/>
        <v>70</v>
      </c>
      <c r="Q918" s="38">
        <f ca="1">P918/'Rtos Gestantes'!O86*1000</f>
        <v>7.3107049608355084</v>
      </c>
      <c r="R918" s="95">
        <v>46</v>
      </c>
      <c r="S918" s="109">
        <f ca="1">R918/'Rtos Gestantes'!P86*1000</f>
        <v>4.9098089443910773</v>
      </c>
      <c r="T918" s="611" t="s">
        <v>430</v>
      </c>
      <c r="U918" s="50">
        <v>5.6039227459221452</v>
      </c>
      <c r="V918" s="50">
        <v>6.2</v>
      </c>
      <c r="W918" s="387"/>
    </row>
    <row r="919" spans="1:23" ht="11.25" customHeight="1">
      <c r="A919" s="232" t="s">
        <v>431</v>
      </c>
      <c r="B919" s="361">
        <f t="shared" si="36"/>
        <v>113</v>
      </c>
      <c r="C919" s="97">
        <f ca="1">B919/'Rtos Gestantes'!H87*1000</f>
        <v>7.6917840854945201</v>
      </c>
      <c r="D919" s="361">
        <f t="shared" si="37"/>
        <v>119</v>
      </c>
      <c r="E919" s="97">
        <f ca="1">D919/'Rtos Gestantes'!I87*1000</f>
        <v>7.9855053013018384</v>
      </c>
      <c r="F919" s="361">
        <f t="shared" si="38"/>
        <v>142</v>
      </c>
      <c r="G919" s="97">
        <f ca="1">F919/'Rtos Gestantes'!J87*1000</f>
        <v>9.0978985135827788</v>
      </c>
      <c r="H919" s="361">
        <f t="shared" si="39"/>
        <v>132</v>
      </c>
      <c r="I919" s="97">
        <f ca="1">H919/'Rtos Gestantes'!K87*1000</f>
        <v>8.408178864895854</v>
      </c>
      <c r="J919" s="361">
        <f t="shared" si="40"/>
        <v>110</v>
      </c>
      <c r="K919" s="97">
        <f ca="1">J919/'Rtos Gestantes'!L87*1000</f>
        <v>6.9961203332697321</v>
      </c>
      <c r="L919" s="361">
        <f t="shared" si="41"/>
        <v>115</v>
      </c>
      <c r="M919" s="97">
        <f ca="1">L919/'Rtos Gestantes'!M87*1000</f>
        <v>7.8337874659400537</v>
      </c>
      <c r="N919" s="361">
        <f t="shared" si="42"/>
        <v>107</v>
      </c>
      <c r="O919" s="97">
        <f ca="1">N919/'Rtos Gestantes'!N87*1000</f>
        <v>7.4120254918259905</v>
      </c>
      <c r="P919" s="361">
        <f t="shared" si="43"/>
        <v>99</v>
      </c>
      <c r="Q919" s="38">
        <f ca="1">P919/'Rtos Gestantes'!O87*1000</f>
        <v>6.8869565217391306</v>
      </c>
      <c r="R919" s="94">
        <v>90</v>
      </c>
      <c r="S919" s="109">
        <f ca="1">R919/'Rtos Gestantes'!P87*1000</f>
        <v>6.2184757824915362</v>
      </c>
      <c r="T919" s="611" t="s">
        <v>471</v>
      </c>
      <c r="U919" s="50">
        <v>5.4762694988383673</v>
      </c>
      <c r="V919" s="50">
        <v>6.2</v>
      </c>
      <c r="W919" s="387"/>
    </row>
    <row r="920" spans="1:23" ht="11.25" customHeight="1">
      <c r="A920" s="232" t="s">
        <v>434</v>
      </c>
      <c r="B920" s="360">
        <f t="shared" si="36"/>
        <v>11</v>
      </c>
      <c r="C920" s="97">
        <f ca="1">B920/'Rtos Gestantes'!H88*1000</f>
        <v>7.4173971679028989</v>
      </c>
      <c r="D920" s="360">
        <f t="shared" si="37"/>
        <v>9</v>
      </c>
      <c r="E920" s="97">
        <f ca="1">D920/'Rtos Gestantes'!I88*1000</f>
        <v>5.0675675675675675</v>
      </c>
      <c r="F920" s="360">
        <f t="shared" si="38"/>
        <v>19</v>
      </c>
      <c r="G920" s="97">
        <f ca="1">F920/'Rtos Gestantes'!J88*1000</f>
        <v>10.393873085339168</v>
      </c>
      <c r="H920" s="360">
        <f t="shared" si="39"/>
        <v>14</v>
      </c>
      <c r="I920" s="97">
        <f ca="1">H920/'Rtos Gestantes'!K88*1000</f>
        <v>8.0691642651296824</v>
      </c>
      <c r="J920" s="360">
        <f t="shared" si="40"/>
        <v>22</v>
      </c>
      <c r="K920" s="97">
        <f ca="1">J920/'Rtos Gestantes'!L88*1000</f>
        <v>12.61467889908257</v>
      </c>
      <c r="L920" s="360">
        <f t="shared" si="41"/>
        <v>17</v>
      </c>
      <c r="M920" s="97">
        <f ca="1">L920/'Rtos Gestantes'!M88*1000</f>
        <v>10.137149672033392</v>
      </c>
      <c r="N920" s="360">
        <f t="shared" si="42"/>
        <v>20</v>
      </c>
      <c r="O920" s="97">
        <f ca="1">N920/'Rtos Gestantes'!N88*1000</f>
        <v>11.235955056179774</v>
      </c>
      <c r="P920" s="360">
        <f t="shared" si="43"/>
        <v>5</v>
      </c>
      <c r="Q920" s="38">
        <f ca="1">P920/'Rtos Gestantes'!O88*1000</f>
        <v>3.0506406345332522</v>
      </c>
      <c r="R920" s="95">
        <v>18</v>
      </c>
      <c r="S920" s="109">
        <f ca="1">R920/'Rtos Gestantes'!P88*1000</f>
        <v>10.830324909747292</v>
      </c>
      <c r="T920" s="611" t="s">
        <v>436</v>
      </c>
      <c r="U920" s="50">
        <v>5.439005439005439</v>
      </c>
      <c r="V920" s="50">
        <v>6.2</v>
      </c>
      <c r="W920" s="387"/>
    </row>
    <row r="921" spans="1:23" ht="11.25" customHeight="1">
      <c r="A921" s="232" t="s">
        <v>436</v>
      </c>
      <c r="B921" s="361">
        <f t="shared" si="36"/>
        <v>14</v>
      </c>
      <c r="C921" s="97">
        <f ca="1">B921/'Rtos Gestantes'!H89*1000</f>
        <v>11.618257261410788</v>
      </c>
      <c r="D921" s="361">
        <f t="shared" si="37"/>
        <v>11</v>
      </c>
      <c r="E921" s="97">
        <f ca="1">D921/'Rtos Gestantes'!I89*1000</f>
        <v>9.3220338983050848</v>
      </c>
      <c r="F921" s="361">
        <f t="shared" si="38"/>
        <v>16</v>
      </c>
      <c r="G921" s="97">
        <f ca="1">F921/'Rtos Gestantes'!J89*1000</f>
        <v>13.14708299096138</v>
      </c>
      <c r="H921" s="361">
        <f t="shared" si="39"/>
        <v>12</v>
      </c>
      <c r="I921" s="97">
        <f ca="1">H921/'Rtos Gestantes'!K89*1000</f>
        <v>9.3023255813953494</v>
      </c>
      <c r="J921" s="361">
        <f t="shared" si="40"/>
        <v>12</v>
      </c>
      <c r="K921" s="97">
        <f ca="1">J921/'Rtos Gestantes'!L89*1000</f>
        <v>8.8300220750551883</v>
      </c>
      <c r="L921" s="361">
        <f t="shared" si="41"/>
        <v>6</v>
      </c>
      <c r="M921" s="97">
        <f ca="1">L921/'Rtos Gestantes'!M89*1000</f>
        <v>4.858299595141701</v>
      </c>
      <c r="N921" s="361">
        <f t="shared" si="42"/>
        <v>9</v>
      </c>
      <c r="O921" s="97">
        <f ca="1">N921/'Rtos Gestantes'!N89*1000</f>
        <v>6.7264573991031398</v>
      </c>
      <c r="P921" s="361">
        <f t="shared" si="43"/>
        <v>11</v>
      </c>
      <c r="Q921" s="38">
        <f ca="1">P921/'Rtos Gestantes'!O89*1000</f>
        <v>9.425878320479864</v>
      </c>
      <c r="R921" s="94">
        <v>7</v>
      </c>
      <c r="S921" s="109">
        <f ca="1">R921/'Rtos Gestantes'!P89*1000</f>
        <v>5.439005439005439</v>
      </c>
      <c r="T921" s="611" t="s">
        <v>474</v>
      </c>
      <c r="U921" s="50">
        <v>5.3639846743295019</v>
      </c>
      <c r="V921" s="50">
        <v>6.2</v>
      </c>
      <c r="W921" s="387"/>
    </row>
    <row r="922" spans="1:23" ht="11.25" customHeight="1">
      <c r="A922" s="232" t="s">
        <v>439</v>
      </c>
      <c r="B922" s="360">
        <f t="shared" si="36"/>
        <v>20</v>
      </c>
      <c r="C922" s="97">
        <f ca="1">B922/'Rtos Gestantes'!H90*1000</f>
        <v>12.554927809165097</v>
      </c>
      <c r="D922" s="360">
        <f t="shared" si="37"/>
        <v>14</v>
      </c>
      <c r="E922" s="97">
        <f ca="1">D922/'Rtos Gestantes'!I90*1000</f>
        <v>9.0322580645161299</v>
      </c>
      <c r="F922" s="360">
        <f t="shared" si="38"/>
        <v>12</v>
      </c>
      <c r="G922" s="97">
        <f ca="1">F922/'Rtos Gestantes'!J90*1000</f>
        <v>8.0591000671591662</v>
      </c>
      <c r="H922" s="360">
        <f t="shared" si="39"/>
        <v>16</v>
      </c>
      <c r="I922" s="97">
        <f ca="1">H922/'Rtos Gestantes'!K90*1000</f>
        <v>11.165387299371947</v>
      </c>
      <c r="J922" s="360">
        <f t="shared" si="40"/>
        <v>7</v>
      </c>
      <c r="K922" s="97">
        <f ca="1">J922/'Rtos Gestantes'!L90*1000</f>
        <v>5.2631578947368416</v>
      </c>
      <c r="L922" s="360">
        <f t="shared" si="41"/>
        <v>12</v>
      </c>
      <c r="M922" s="97">
        <f ca="1">L922/'Rtos Gestantes'!M90*1000</f>
        <v>9.5238095238095255</v>
      </c>
      <c r="N922" s="360">
        <f t="shared" si="42"/>
        <v>7</v>
      </c>
      <c r="O922" s="97">
        <f ca="1">N922/'Rtos Gestantes'!N90*1000</f>
        <v>5.7803468208092479</v>
      </c>
      <c r="P922" s="360">
        <f t="shared" si="43"/>
        <v>11</v>
      </c>
      <c r="Q922" s="38">
        <f ca="1">P922/'Rtos Gestantes'!O90*1000</f>
        <v>8.9795918367346932</v>
      </c>
      <c r="R922" s="95">
        <v>6</v>
      </c>
      <c r="S922" s="109">
        <f ca="1">R922/'Rtos Gestantes'!P90*1000</f>
        <v>4.9710024855012431</v>
      </c>
      <c r="T922" s="611" t="s">
        <v>435</v>
      </c>
      <c r="U922" s="50">
        <v>5.2596975673898756</v>
      </c>
      <c r="V922" s="50">
        <v>6.2</v>
      </c>
      <c r="W922" s="387"/>
    </row>
    <row r="923" spans="1:23" ht="11.25" customHeight="1">
      <c r="A923" s="232" t="s">
        <v>474</v>
      </c>
      <c r="B923" s="362">
        <f t="shared" si="36"/>
        <v>12</v>
      </c>
      <c r="C923" s="97">
        <f ca="1">B923/'Rtos Gestantes'!H91*1000</f>
        <v>10.95890410958904</v>
      </c>
      <c r="D923" s="362">
        <f t="shared" si="37"/>
        <v>8</v>
      </c>
      <c r="E923" s="97">
        <f ca="1">D923/'Rtos Gestantes'!I91*1000</f>
        <v>7.518796992481203</v>
      </c>
      <c r="F923" s="362">
        <f t="shared" si="38"/>
        <v>8</v>
      </c>
      <c r="G923" s="97">
        <f ca="1">F923/'Rtos Gestantes'!J91*1000</f>
        <v>6.7170445004198154</v>
      </c>
      <c r="H923" s="362">
        <f t="shared" si="39"/>
        <v>11</v>
      </c>
      <c r="I923" s="97">
        <f ca="1">H923/'Rtos Gestantes'!K91*1000</f>
        <v>8.8070456365092085</v>
      </c>
      <c r="J923" s="362">
        <f t="shared" si="40"/>
        <v>6</v>
      </c>
      <c r="K923" s="97">
        <f ca="1">J923/'Rtos Gestantes'!L91*1000</f>
        <v>4.6224961479198772</v>
      </c>
      <c r="L923" s="362">
        <f t="shared" si="41"/>
        <v>11</v>
      </c>
      <c r="M923" s="97">
        <f ca="1">L923/'Rtos Gestantes'!M91*1000</f>
        <v>9.7087378640776691</v>
      </c>
      <c r="N923" s="362">
        <f t="shared" si="42"/>
        <v>11</v>
      </c>
      <c r="O923" s="97">
        <f ca="1">N923/'Rtos Gestantes'!N91*1000</f>
        <v>8.4291187739463602</v>
      </c>
      <c r="P923" s="362">
        <f t="shared" si="43"/>
        <v>7</v>
      </c>
      <c r="Q923" s="38">
        <f ca="1">P923/'Rtos Gestantes'!O91*1000</f>
        <v>6.6539923954372622</v>
      </c>
      <c r="R923" s="96">
        <v>7</v>
      </c>
      <c r="S923" s="109">
        <f ca="1">R923/'Rtos Gestantes'!P91*1000</f>
        <v>5.3639846743295019</v>
      </c>
      <c r="T923" s="611" t="s">
        <v>439</v>
      </c>
      <c r="U923" s="50">
        <v>4.9710024855012431</v>
      </c>
      <c r="V923" s="50">
        <v>6.2</v>
      </c>
      <c r="W923" s="387"/>
    </row>
    <row r="924" spans="1:23" ht="11.25" customHeight="1">
      <c r="A924" s="232" t="s">
        <v>435</v>
      </c>
      <c r="B924" s="360">
        <f t="shared" si="36"/>
        <v>42</v>
      </c>
      <c r="C924" s="97">
        <f ca="1">B924/'Rtos Gestantes'!H92*1000</f>
        <v>11.009174311926607</v>
      </c>
      <c r="D924" s="360">
        <f t="shared" si="37"/>
        <v>39</v>
      </c>
      <c r="E924" s="97">
        <f ca="1">D924/'Rtos Gestantes'!I92*1000</f>
        <v>9.6558554097548885</v>
      </c>
      <c r="F924" s="360">
        <f t="shared" si="38"/>
        <v>39</v>
      </c>
      <c r="G924" s="97">
        <f ca="1">F924/'Rtos Gestantes'!J92*1000</f>
        <v>9.6272525302394474</v>
      </c>
      <c r="H924" s="360">
        <f t="shared" si="39"/>
        <v>34</v>
      </c>
      <c r="I924" s="97">
        <f ca="1">H924/'Rtos Gestantes'!K92*1000</f>
        <v>9.0209604669673649</v>
      </c>
      <c r="J924" s="360">
        <f t="shared" si="40"/>
        <v>23</v>
      </c>
      <c r="K924" s="97">
        <f ca="1">J924/'Rtos Gestantes'!L92*1000</f>
        <v>6.6589461493920092</v>
      </c>
      <c r="L924" s="360">
        <f t="shared" si="41"/>
        <v>20</v>
      </c>
      <c r="M924" s="97">
        <f ca="1">L924/'Rtos Gestantes'!M92*1000</f>
        <v>6.363347120585428</v>
      </c>
      <c r="N924" s="360">
        <f t="shared" si="42"/>
        <v>21</v>
      </c>
      <c r="O924" s="97">
        <f ca="1">N924/'Rtos Gestantes'!N92*1000</f>
        <v>6.6204287515762932</v>
      </c>
      <c r="P924" s="360">
        <f t="shared" si="43"/>
        <v>17</v>
      </c>
      <c r="Q924" s="38">
        <f ca="1">P924/'Rtos Gestantes'!O92*1000</f>
        <v>5.6970509383378021</v>
      </c>
      <c r="R924" s="95">
        <v>16</v>
      </c>
      <c r="S924" s="109">
        <f ca="1">R924/'Rtos Gestantes'!P92*1000</f>
        <v>5.2596975673898756</v>
      </c>
      <c r="T924" s="611" t="s">
        <v>487</v>
      </c>
      <c r="U924" s="50">
        <v>4.9098089443910773</v>
      </c>
      <c r="V924" s="50">
        <v>6.2</v>
      </c>
      <c r="W924" s="387"/>
    </row>
    <row r="925" spans="1:23" ht="11.25" customHeight="1">
      <c r="A925" s="232" t="s">
        <v>440</v>
      </c>
      <c r="B925" s="361">
        <f t="shared" si="36"/>
        <v>0</v>
      </c>
      <c r="C925" s="97">
        <f ca="1">B925/'Rtos Gestantes'!H93*1000</f>
        <v>0</v>
      </c>
      <c r="D925" s="361">
        <f t="shared" si="37"/>
        <v>3</v>
      </c>
      <c r="E925" s="97">
        <f ca="1">D925/'Rtos Gestantes'!I93*1000</f>
        <v>18.75</v>
      </c>
      <c r="F925" s="361">
        <f t="shared" si="38"/>
        <v>5</v>
      </c>
      <c r="G925" s="97">
        <f ca="1">F925/'Rtos Gestantes'!J93*1000</f>
        <v>21.645021645021643</v>
      </c>
      <c r="H925" s="361">
        <f t="shared" si="39"/>
        <v>5</v>
      </c>
      <c r="I925" s="97">
        <f ca="1">H925/'Rtos Gestantes'!K93*1000</f>
        <v>15.432098765432098</v>
      </c>
      <c r="J925" s="361">
        <f t="shared" si="40"/>
        <v>0</v>
      </c>
      <c r="K925" s="97">
        <f ca="1">J925/'Rtos Gestantes'!L93*1000</f>
        <v>0</v>
      </c>
      <c r="L925" s="361">
        <f t="shared" si="41"/>
        <v>3</v>
      </c>
      <c r="M925" s="97">
        <f ca="1">L925/'Rtos Gestantes'!M93*1000</f>
        <v>7.8125</v>
      </c>
      <c r="N925" s="361">
        <f t="shared" si="42"/>
        <v>2</v>
      </c>
      <c r="O925" s="97">
        <f ca="1">N925/'Rtos Gestantes'!N93*1000</f>
        <v>6.557377049180328</v>
      </c>
      <c r="P925" s="361">
        <f t="shared" si="43"/>
        <v>0</v>
      </c>
      <c r="Q925" s="38">
        <f ca="1">P925/'Rtos Gestantes'!O93*1000</f>
        <v>0</v>
      </c>
      <c r="R925" s="94">
        <v>1</v>
      </c>
      <c r="S925" s="109">
        <f ca="1">R925/'Rtos Gestantes'!P93*1000</f>
        <v>2.9673590504451042</v>
      </c>
      <c r="T925" s="611" t="s">
        <v>472</v>
      </c>
      <c r="U925" s="50">
        <v>4.4172612979952426</v>
      </c>
      <c r="V925" s="50">
        <v>6.2</v>
      </c>
      <c r="W925" s="387"/>
    </row>
    <row r="926" spans="1:23" ht="11.25" customHeight="1">
      <c r="A926" s="232" t="s">
        <v>482</v>
      </c>
      <c r="B926" s="360">
        <f t="shared" si="36"/>
        <v>81</v>
      </c>
      <c r="C926" s="97">
        <f ca="1">B926/'Rtos Gestantes'!H94*1000</f>
        <v>11.717054824244178</v>
      </c>
      <c r="D926" s="360">
        <f t="shared" si="37"/>
        <v>58</v>
      </c>
      <c r="E926" s="97">
        <f ca="1">D926/'Rtos Gestantes'!I94*1000</f>
        <v>8.6683604842325508</v>
      </c>
      <c r="F926" s="360">
        <f t="shared" si="38"/>
        <v>70</v>
      </c>
      <c r="G926" s="97">
        <f ca="1">F926/'Rtos Gestantes'!J94*1000</f>
        <v>10.23990637799883</v>
      </c>
      <c r="H926" s="360">
        <f t="shared" si="39"/>
        <v>60</v>
      </c>
      <c r="I926" s="97">
        <f ca="1">H926/'Rtos Gestantes'!K94*1000</f>
        <v>8.4210526315789469</v>
      </c>
      <c r="J926" s="360">
        <f t="shared" si="40"/>
        <v>55</v>
      </c>
      <c r="K926" s="97">
        <f ca="1">J926/'Rtos Gestantes'!L94*1000</f>
        <v>8.1324855833210119</v>
      </c>
      <c r="L926" s="360">
        <f t="shared" si="41"/>
        <v>45</v>
      </c>
      <c r="M926" s="97">
        <f ca="1">L926/'Rtos Gestantes'!M94*1000</f>
        <v>7.247543887904655</v>
      </c>
      <c r="N926" s="360">
        <f t="shared" si="42"/>
        <v>59</v>
      </c>
      <c r="O926" s="97">
        <f ca="1">N926/'Rtos Gestantes'!N94*1000</f>
        <v>9.8926894701542594</v>
      </c>
      <c r="P926" s="360">
        <f t="shared" si="43"/>
        <v>34</v>
      </c>
      <c r="Q926" s="38">
        <f ca="1">P926/'Rtos Gestantes'!O94*1000</f>
        <v>5.9753954305799644</v>
      </c>
      <c r="R926" s="95">
        <v>37</v>
      </c>
      <c r="S926" s="109">
        <f ca="1">R926/'Rtos Gestantes'!P94*1000</f>
        <v>6.3969571230982014</v>
      </c>
      <c r="T926" s="611" t="s">
        <v>437</v>
      </c>
      <c r="U926" s="50">
        <v>4.1623309053069724</v>
      </c>
      <c r="V926" s="50">
        <v>6.2</v>
      </c>
      <c r="W926" s="387"/>
    </row>
    <row r="927" spans="1:23" ht="11.25" customHeight="1">
      <c r="A927" s="232" t="s">
        <v>430</v>
      </c>
      <c r="B927" s="361">
        <f t="shared" si="36"/>
        <v>135</v>
      </c>
      <c r="C927" s="97">
        <f ca="1">B927/'Rtos Gestantes'!H95*1000</f>
        <v>12.519706946118889</v>
      </c>
      <c r="D927" s="361">
        <f t="shared" si="37"/>
        <v>94</v>
      </c>
      <c r="E927" s="97">
        <f ca="1">D927/'Rtos Gestantes'!I95*1000</f>
        <v>8.7596682508619885</v>
      </c>
      <c r="F927" s="361">
        <f t="shared" si="38"/>
        <v>98</v>
      </c>
      <c r="G927" s="97">
        <f ca="1">F927/'Rtos Gestantes'!J95*1000</f>
        <v>8.4570245081118394</v>
      </c>
      <c r="H927" s="361">
        <f t="shared" si="39"/>
        <v>89</v>
      </c>
      <c r="I927" s="97">
        <f ca="1">H927/'Rtos Gestantes'!K95*1000</f>
        <v>7.4408494273054089</v>
      </c>
      <c r="J927" s="361">
        <f t="shared" si="40"/>
        <v>94</v>
      </c>
      <c r="K927" s="97">
        <f ca="1">J927/'Rtos Gestantes'!L95*1000</f>
        <v>8.0881087592496996</v>
      </c>
      <c r="L927" s="361">
        <f t="shared" si="41"/>
        <v>71</v>
      </c>
      <c r="M927" s="97">
        <f ca="1">L927/'Rtos Gestantes'!M95*1000</f>
        <v>6.372857014630644</v>
      </c>
      <c r="N927" s="361">
        <f t="shared" si="42"/>
        <v>70</v>
      </c>
      <c r="O927" s="97">
        <f ca="1">N927/'Rtos Gestantes'!N95*1000</f>
        <v>6.4971227028030443</v>
      </c>
      <c r="P927" s="361">
        <f t="shared" si="43"/>
        <v>76</v>
      </c>
      <c r="Q927" s="38">
        <f ca="1">P927/'Rtos Gestantes'!O95*1000</f>
        <v>6.9724770642201834</v>
      </c>
      <c r="R927" s="94">
        <v>56</v>
      </c>
      <c r="S927" s="109">
        <f ca="1">R927/'Rtos Gestantes'!P95*1000</f>
        <v>5.6039227459221452</v>
      </c>
      <c r="T927" s="611" t="s">
        <v>440</v>
      </c>
      <c r="U927" s="50">
        <v>2.9673590504451042</v>
      </c>
      <c r="V927" s="50">
        <v>6.2</v>
      </c>
      <c r="W927" s="387"/>
    </row>
    <row r="928" spans="1:23" ht="11.25" customHeight="1">
      <c r="A928" s="232" t="s">
        <v>475</v>
      </c>
      <c r="B928" s="360">
        <f t="shared" si="36"/>
        <v>0</v>
      </c>
      <c r="C928" s="97">
        <f ca="1">B928/'Rtos Gestantes'!H96*1000</f>
        <v>0</v>
      </c>
      <c r="D928" s="360">
        <f t="shared" si="37"/>
        <v>0</v>
      </c>
      <c r="E928" s="97">
        <f ca="1">D928/'Rtos Gestantes'!I96*1000</f>
        <v>0</v>
      </c>
      <c r="F928" s="360">
        <f t="shared" si="38"/>
        <v>0</v>
      </c>
      <c r="G928" s="97">
        <f ca="1">F928/'Rtos Gestantes'!J96*1000</f>
        <v>0</v>
      </c>
      <c r="H928" s="360">
        <f t="shared" si="39"/>
        <v>0</v>
      </c>
      <c r="I928" s="97">
        <f ca="1">H928/'Rtos Gestantes'!K96*1000</f>
        <v>0</v>
      </c>
      <c r="J928" s="360">
        <f t="shared" si="40"/>
        <v>1</v>
      </c>
      <c r="K928" s="97">
        <f ca="1">J928/'Rtos Gestantes'!L96*1000</f>
        <v>23.255813953488371</v>
      </c>
      <c r="L928" s="360">
        <f t="shared" si="41"/>
        <v>0</v>
      </c>
      <c r="M928" s="97">
        <f ca="1">L928/'Rtos Gestantes'!M96*1000</f>
        <v>0</v>
      </c>
      <c r="N928" s="360">
        <f t="shared" si="42"/>
        <v>0</v>
      </c>
      <c r="O928" s="97">
        <f ca="1">N928/'Rtos Gestantes'!N96*1000</f>
        <v>0</v>
      </c>
      <c r="P928" s="360">
        <f t="shared" si="43"/>
        <v>0</v>
      </c>
      <c r="Q928" s="38">
        <f ca="1">P928/'Rtos Gestantes'!O96*1000</f>
        <v>0</v>
      </c>
      <c r="R928" s="95">
        <v>1</v>
      </c>
      <c r="S928" s="109">
        <f ca="1">R928/'Rtos Gestantes'!P96*1000</f>
        <v>27.027027027027028</v>
      </c>
      <c r="T928" s="611" t="s">
        <v>483</v>
      </c>
      <c r="U928" s="45">
        <v>66.11570247933885</v>
      </c>
      <c r="V928" s="50">
        <v>6.2</v>
      </c>
      <c r="W928" s="387"/>
    </row>
    <row r="929" spans="1:23" ht="11.25" customHeight="1">
      <c r="A929" s="233" t="s">
        <v>483</v>
      </c>
      <c r="B929" s="361">
        <f t="shared" si="36"/>
        <v>32</v>
      </c>
      <c r="C929" s="97">
        <f ca="1">B929/'Rtos Gestantes'!H97*1000</f>
        <v>13.992129427197202</v>
      </c>
      <c r="D929" s="363">
        <f t="shared" si="37"/>
        <v>47</v>
      </c>
      <c r="E929" s="97">
        <f ca="1">D929/'Rtos Gestantes'!I97*1000</f>
        <v>16.555125044029591</v>
      </c>
      <c r="F929" s="361">
        <f t="shared" si="38"/>
        <v>47</v>
      </c>
      <c r="G929" s="97">
        <f ca="1">F929/'Rtos Gestantes'!J97*1000</f>
        <v>19.673503557974048</v>
      </c>
      <c r="H929" s="361">
        <f t="shared" si="39"/>
        <v>40</v>
      </c>
      <c r="I929" s="97">
        <f ca="1">H929/'Rtos Gestantes'!K97*1000</f>
        <v>52.562417871222074</v>
      </c>
      <c r="J929" s="361">
        <f t="shared" si="40"/>
        <v>35</v>
      </c>
      <c r="K929" s="97">
        <f ca="1">J929/'Rtos Gestantes'!L97*1000</f>
        <v>61.728395061728392</v>
      </c>
      <c r="L929" s="361">
        <f t="shared" si="41"/>
        <v>27</v>
      </c>
      <c r="M929" s="97">
        <f ca="1">L929/'Rtos Gestantes'!M97*1000</f>
        <v>42.519685039370081</v>
      </c>
      <c r="N929" s="361">
        <f t="shared" si="42"/>
        <v>12</v>
      </c>
      <c r="O929" s="97">
        <f ca="1">N929/'Rtos Gestantes'!N97*1000</f>
        <v>102.56410256410255</v>
      </c>
      <c r="P929" s="361">
        <f t="shared" si="43"/>
        <v>23</v>
      </c>
      <c r="Q929" s="38">
        <f ca="1">P929/'Rtos Gestantes'!O97*1000</f>
        <v>83.63636363636364</v>
      </c>
      <c r="R929" s="94">
        <v>8</v>
      </c>
      <c r="S929" s="110">
        <f ca="1">R929/'Rtos Gestantes'!P97*1000</f>
        <v>66.11570247933885</v>
      </c>
      <c r="T929" s="612" t="s">
        <v>485</v>
      </c>
      <c r="U929" s="513" t="s">
        <v>179</v>
      </c>
      <c r="V929" s="47"/>
      <c r="W929" s="387"/>
    </row>
    <row r="930" spans="1:23" ht="11.25" customHeight="1">
      <c r="A930" s="234" t="s">
        <v>485</v>
      </c>
      <c r="B930" s="534">
        <f>SUM(B909:B929)</f>
        <v>1035</v>
      </c>
      <c r="C930" s="240">
        <f ca="1">B930/'Rtos Gestantes'!H98*1000</f>
        <v>9.2017994630060986</v>
      </c>
      <c r="D930" s="534">
        <f ca="1">SUM(D909:D929)</f>
        <v>958</v>
      </c>
      <c r="E930" s="240">
        <f ca="1">D930/'Rtos Gestantes'!I98*1000</f>
        <v>8.4095577520672755</v>
      </c>
      <c r="F930" s="534">
        <f ca="1">SUM(F909:F929)</f>
        <v>1029</v>
      </c>
      <c r="G930" s="240">
        <f ca="1">F930/'Rtos Gestantes'!J98*1000</f>
        <v>8.7777664039308014</v>
      </c>
      <c r="H930" s="534">
        <f ca="1">SUM(H909:H929)</f>
        <v>981</v>
      </c>
      <c r="I930" s="240">
        <f ca="1">H930/'Rtos Gestantes'!K98*1000</f>
        <v>8.3444621181834417</v>
      </c>
      <c r="J930" s="534">
        <f ca="1">SUM(J909:J929)</f>
        <v>901</v>
      </c>
      <c r="K930" s="240">
        <f ca="1">J930/'Rtos Gestantes'!L98*1000</f>
        <v>7.7901417096810457</v>
      </c>
      <c r="L930" s="534">
        <f ca="1">SUM(L909:L929)</f>
        <v>819</v>
      </c>
      <c r="M930" s="240">
        <f ca="1">L930/'Rtos Gestantes'!M98*1000</f>
        <v>7.4432892249527409</v>
      </c>
      <c r="N930" s="534">
        <f ca="1">SUM(N909:N929)</f>
        <v>821</v>
      </c>
      <c r="O930" s="240">
        <f ca="1">N930/'Rtos Gestantes'!N98*1000</f>
        <v>7.7286591105923108</v>
      </c>
      <c r="P930" s="534">
        <f ca="1">SUM(P909:P929)</f>
        <v>746</v>
      </c>
      <c r="Q930" s="240">
        <f ca="1">P930/'Rtos Gestantes'!O98*1000</f>
        <v>7.1303633044359271</v>
      </c>
      <c r="R930" s="534">
        <f ca="1">SUM(R909:R929)</f>
        <v>636</v>
      </c>
      <c r="S930" s="613">
        <f ca="1">R930/'Rtos Gestantes'!P98*1000</f>
        <v>6.2198055821777141</v>
      </c>
      <c r="T930" s="38"/>
      <c r="U930" s="77"/>
      <c r="V930" s="388"/>
      <c r="W930" s="389"/>
    </row>
    <row r="931" spans="1:23" ht="11.25" customHeight="1">
      <c r="A931" s="381" t="s">
        <v>480</v>
      </c>
      <c r="D931" s="27"/>
      <c r="S931" s="38"/>
    </row>
    <row r="932" spans="1:23" ht="11.25" customHeight="1">
      <c r="A932" s="43" t="s">
        <v>477</v>
      </c>
      <c r="B932" s="4" t="s">
        <v>552</v>
      </c>
      <c r="D932" s="27"/>
      <c r="S932" s="38"/>
    </row>
    <row r="933" spans="1:23" ht="11.25" customHeight="1">
      <c r="A933" s="43" t="s">
        <v>478</v>
      </c>
      <c r="B933" s="4" t="s">
        <v>550</v>
      </c>
      <c r="D933" s="27"/>
      <c r="S933" s="38"/>
    </row>
    <row r="934" spans="1:23" ht="11.25" customHeight="1">
      <c r="A934" s="43" t="s">
        <v>479</v>
      </c>
      <c r="B934" s="4" t="s">
        <v>553</v>
      </c>
      <c r="D934" s="27"/>
      <c r="S934" s="38"/>
    </row>
    <row r="935" spans="1:23" ht="11.25" customHeight="1">
      <c r="A935" s="114"/>
    </row>
    <row r="936" spans="1:23" ht="11.25" customHeight="1">
      <c r="A936" s="114"/>
    </row>
    <row r="937" spans="1:23" ht="11.25" customHeight="1">
      <c r="A937" s="114"/>
    </row>
    <row r="938" spans="1:23" ht="11.25" customHeight="1">
      <c r="A938" s="114"/>
    </row>
    <row r="939" spans="1:23" ht="11.25" customHeight="1">
      <c r="A939" s="114"/>
    </row>
    <row r="940" spans="1:23" ht="11.25" customHeight="1">
      <c r="A940" s="114"/>
    </row>
    <row r="941" spans="1:23" ht="11.25" customHeight="1">
      <c r="A941" s="114"/>
    </row>
    <row r="942" spans="1:23" ht="11.25" customHeight="1">
      <c r="A942" s="114"/>
    </row>
    <row r="943" spans="1:23" ht="11.25" customHeight="1">
      <c r="A943" s="114"/>
    </row>
    <row r="944" spans="1:23" ht="11.25" customHeight="1">
      <c r="A944" s="114"/>
      <c r="T944" s="368"/>
      <c r="U944" s="159"/>
      <c r="V944" s="159"/>
      <c r="W944" s="159"/>
    </row>
    <row r="945" spans="1:30" ht="11.25" customHeight="1">
      <c r="A945" s="114"/>
      <c r="T945" s="4" t="s">
        <v>558</v>
      </c>
      <c r="U945" s="52"/>
      <c r="V945" s="29"/>
      <c r="W945" s="29"/>
    </row>
    <row r="946" spans="1:30" ht="11.25" customHeight="1">
      <c r="A946" s="114"/>
      <c r="T946" s="38"/>
      <c r="U946" s="77"/>
      <c r="V946" s="28"/>
      <c r="W946" s="387"/>
    </row>
    <row r="947" spans="1:30" ht="14.25" customHeight="1">
      <c r="A947" s="224" t="s">
        <v>1106</v>
      </c>
      <c r="T947" s="38"/>
      <c r="U947" s="77"/>
      <c r="V947" s="28"/>
      <c r="W947" s="387"/>
    </row>
    <row r="948" spans="1:30" ht="11.25" customHeight="1">
      <c r="T948" s="38"/>
      <c r="U948" s="77"/>
      <c r="V948" s="28"/>
      <c r="W948" s="387"/>
    </row>
    <row r="949" spans="1:30" ht="14.25" customHeight="1">
      <c r="A949" s="671" t="s">
        <v>1107</v>
      </c>
      <c r="T949" s="41" t="s">
        <v>1108</v>
      </c>
      <c r="AD949" s="41" t="s">
        <v>1109</v>
      </c>
    </row>
    <row r="950" spans="1:30" ht="11.25" customHeight="1">
      <c r="A950" s="749" t="s">
        <v>490</v>
      </c>
      <c r="B950" s="745">
        <v>2005</v>
      </c>
      <c r="C950" s="746"/>
      <c r="D950" s="745">
        <v>2006</v>
      </c>
      <c r="E950" s="746"/>
      <c r="F950" s="745">
        <v>2007</v>
      </c>
      <c r="G950" s="746"/>
      <c r="H950" s="745">
        <v>2008</v>
      </c>
      <c r="I950" s="746"/>
      <c r="J950" s="745">
        <v>2009</v>
      </c>
      <c r="K950" s="746"/>
      <c r="L950" s="745">
        <v>2010</v>
      </c>
      <c r="M950" s="746"/>
      <c r="N950" s="745">
        <v>2011</v>
      </c>
      <c r="O950" s="746"/>
      <c r="P950" s="745">
        <v>2012</v>
      </c>
      <c r="Q950" s="746"/>
      <c r="R950" s="745">
        <v>2013</v>
      </c>
      <c r="S950" s="746"/>
      <c r="T950" s="604"/>
      <c r="U950" s="605" t="s">
        <v>176</v>
      </c>
      <c r="V950" s="606" t="s">
        <v>103</v>
      </c>
    </row>
    <row r="951" spans="1:30" ht="11.25" customHeight="1">
      <c r="A951" s="750"/>
      <c r="B951" s="229" t="s">
        <v>402</v>
      </c>
      <c r="C951" s="230" t="s">
        <v>446</v>
      </c>
      <c r="D951" s="229" t="s">
        <v>402</v>
      </c>
      <c r="E951" s="230" t="s">
        <v>446</v>
      </c>
      <c r="F951" s="229" t="s">
        <v>402</v>
      </c>
      <c r="G951" s="230" t="s">
        <v>446</v>
      </c>
      <c r="H951" s="616" t="s">
        <v>402</v>
      </c>
      <c r="I951" s="230" t="s">
        <v>446</v>
      </c>
      <c r="J951" s="229" t="s">
        <v>402</v>
      </c>
      <c r="K951" s="230" t="s">
        <v>446</v>
      </c>
      <c r="L951" s="229" t="s">
        <v>402</v>
      </c>
      <c r="M951" s="230" t="s">
        <v>446</v>
      </c>
      <c r="N951" s="229" t="s">
        <v>402</v>
      </c>
      <c r="O951" s="230" t="s">
        <v>446</v>
      </c>
      <c r="P951" s="229" t="s">
        <v>402</v>
      </c>
      <c r="Q951" s="230" t="s">
        <v>446</v>
      </c>
      <c r="R951" s="615" t="s">
        <v>402</v>
      </c>
      <c r="S951" s="614" t="s">
        <v>446</v>
      </c>
      <c r="T951" s="611" t="s">
        <v>475</v>
      </c>
      <c r="U951" s="50">
        <v>27.027027027027028</v>
      </c>
      <c r="V951" s="50">
        <v>4.5</v>
      </c>
    </row>
    <row r="952" spans="1:30" ht="11.25" customHeight="1">
      <c r="A952" s="246" t="s">
        <v>486</v>
      </c>
      <c r="B952" s="543">
        <v>31</v>
      </c>
      <c r="C952" s="97">
        <f ca="1">B952/'Rtos Gestantes'!H77*1000</f>
        <v>5.516995906744973</v>
      </c>
      <c r="D952" s="543">
        <v>26</v>
      </c>
      <c r="E952" s="97">
        <f ca="1">D952/'Rtos Gestantes'!I77*1000</f>
        <v>4.6189376443418011</v>
      </c>
      <c r="F952" s="543">
        <v>30</v>
      </c>
      <c r="G952" s="97">
        <f ca="1">F952/'Rtos Gestantes'!J77*1000</f>
        <v>5.0428643469490666</v>
      </c>
      <c r="H952" s="361">
        <v>38</v>
      </c>
      <c r="I952" s="97">
        <f ca="1">H952/'Rtos Gestantes'!K77*1000</f>
        <v>5.9070418156381157</v>
      </c>
      <c r="J952" s="543">
        <v>16</v>
      </c>
      <c r="K952" s="97">
        <f ca="1">J952/'Rtos Gestantes'!L77*1000</f>
        <v>2.4810048069468134</v>
      </c>
      <c r="L952" s="543">
        <v>23</v>
      </c>
      <c r="M952" s="97">
        <f ca="1">L952/'Rtos Gestantes'!M77*1000</f>
        <v>3.6283325445653891</v>
      </c>
      <c r="N952" s="543">
        <v>15</v>
      </c>
      <c r="O952" s="97">
        <f ca="1">N952/'Rtos Gestantes'!N77*1000</f>
        <v>2.5488530161427359</v>
      </c>
      <c r="P952" s="543">
        <v>16</v>
      </c>
      <c r="Q952" s="97">
        <f ca="1">P952/'Rtos Gestantes'!O77*1000</f>
        <v>2.6088374368172182</v>
      </c>
      <c r="R952" s="100">
        <v>35</v>
      </c>
      <c r="S952" s="109">
        <f ca="1">R952/'Rtos Gestantes'!P77*1000</f>
        <v>5.9342149881315702</v>
      </c>
      <c r="T952" s="611" t="s">
        <v>434</v>
      </c>
      <c r="U952" s="50">
        <v>9.6269554753309272</v>
      </c>
      <c r="V952" s="50">
        <v>4.5</v>
      </c>
    </row>
    <row r="953" spans="1:30" ht="11.25" customHeight="1">
      <c r="A953" s="245" t="s">
        <v>437</v>
      </c>
      <c r="B953" s="360">
        <v>8</v>
      </c>
      <c r="C953" s="97">
        <f ca="1">B953/'Rtos Gestantes'!H78*1000</f>
        <v>4.5248868778280551</v>
      </c>
      <c r="D953" s="360">
        <v>9</v>
      </c>
      <c r="E953" s="97">
        <f ca="1">D953/'Rtos Gestantes'!I78*1000</f>
        <v>5.0675675675675675</v>
      </c>
      <c r="F953" s="360">
        <v>10</v>
      </c>
      <c r="G953" s="97">
        <f ca="1">F953/'Rtos Gestantes'!J78*1000</f>
        <v>5.5309734513274336</v>
      </c>
      <c r="H953" s="360">
        <v>8</v>
      </c>
      <c r="I953" s="97">
        <f ca="1">H953/'Rtos Gestantes'!K78*1000</f>
        <v>4.5558086560364464</v>
      </c>
      <c r="J953" s="360">
        <v>9</v>
      </c>
      <c r="K953" s="97">
        <f ca="1">J953/'Rtos Gestantes'!L78*1000</f>
        <v>4.8051254671649763</v>
      </c>
      <c r="L953" s="360">
        <v>3</v>
      </c>
      <c r="M953" s="97">
        <f ca="1">L953/'Rtos Gestantes'!M78*1000</f>
        <v>1.405152224824356</v>
      </c>
      <c r="N953" s="360">
        <v>12</v>
      </c>
      <c r="O953" s="97">
        <f ca="1">N953/'Rtos Gestantes'!N78*1000</f>
        <v>6.3660477453580899</v>
      </c>
      <c r="P953" s="360">
        <v>7</v>
      </c>
      <c r="Q953" s="97">
        <f ca="1">P953/'Rtos Gestantes'!O78*1000</f>
        <v>3.5460992907801416</v>
      </c>
      <c r="R953" s="95">
        <v>6</v>
      </c>
      <c r="S953" s="109">
        <f ca="1">R953/'Rtos Gestantes'!P78*1000</f>
        <v>3.1217481789802286</v>
      </c>
      <c r="T953" s="610" t="s">
        <v>481</v>
      </c>
      <c r="U953" s="392">
        <v>6.1996280223186613</v>
      </c>
      <c r="V953" s="50">
        <v>4.5</v>
      </c>
    </row>
    <row r="954" spans="1:30" ht="11.25" customHeight="1">
      <c r="A954" s="245" t="s">
        <v>481</v>
      </c>
      <c r="B954" s="361">
        <v>19</v>
      </c>
      <c r="C954" s="97">
        <f ca="1">B954/'Rtos Gestantes'!H79*1000</f>
        <v>8.0101180438448569</v>
      </c>
      <c r="D954" s="361">
        <v>15</v>
      </c>
      <c r="E954" s="97">
        <f ca="1">D954/'Rtos Gestantes'!I79*1000</f>
        <v>6.1450225317492837</v>
      </c>
      <c r="F954" s="361">
        <v>19</v>
      </c>
      <c r="G954" s="97">
        <f ca="1">F954/'Rtos Gestantes'!J79*1000</f>
        <v>8.5163603765127753</v>
      </c>
      <c r="H954" s="361">
        <v>14</v>
      </c>
      <c r="I954" s="97">
        <f ca="1">H954/'Rtos Gestantes'!K79*1000</f>
        <v>6.7307692307692308</v>
      </c>
      <c r="J954" s="361">
        <v>10</v>
      </c>
      <c r="K954" s="97">
        <f ca="1">J954/'Rtos Gestantes'!L79*1000</f>
        <v>5.3937432578209279</v>
      </c>
      <c r="L954" s="361">
        <v>6</v>
      </c>
      <c r="M954" s="97">
        <f ca="1">L954/'Rtos Gestantes'!M79*1000</f>
        <v>3.5273368606701938</v>
      </c>
      <c r="N954" s="361">
        <v>12</v>
      </c>
      <c r="O954" s="97">
        <f ca="1">N954/'Rtos Gestantes'!N79*1000</f>
        <v>7.7220077220077226</v>
      </c>
      <c r="P954" s="361">
        <v>6</v>
      </c>
      <c r="Q954" s="97">
        <f ca="1">P954/'Rtos Gestantes'!O79*1000</f>
        <v>3.8240917782026767</v>
      </c>
      <c r="R954" s="94">
        <v>10</v>
      </c>
      <c r="S954" s="109">
        <f ca="1">R954/'Rtos Gestantes'!P79*1000</f>
        <v>6.1996280223186613</v>
      </c>
      <c r="T954" s="611" t="s">
        <v>486</v>
      </c>
      <c r="U954" s="50">
        <v>5.9342149881315702</v>
      </c>
      <c r="V954" s="50">
        <v>4.5</v>
      </c>
      <c r="W954" s="159"/>
    </row>
    <row r="955" spans="1:30" ht="11.25" customHeight="1">
      <c r="A955" s="245" t="s">
        <v>471</v>
      </c>
      <c r="B955" s="360">
        <v>60</v>
      </c>
      <c r="C955" s="97">
        <f ca="1">B955/'Rtos Gestantes'!H80*1000</f>
        <v>7.7740347240217673</v>
      </c>
      <c r="D955" s="360">
        <v>53</v>
      </c>
      <c r="E955" s="97">
        <f ca="1">D955/'Rtos Gestantes'!I80*1000</f>
        <v>6.8448921606612423</v>
      </c>
      <c r="F955" s="360">
        <v>54</v>
      </c>
      <c r="G955" s="97">
        <f ca="1">F955/'Rtos Gestantes'!J80*1000</f>
        <v>6.7365269461077846</v>
      </c>
      <c r="H955" s="360">
        <v>56</v>
      </c>
      <c r="I955" s="97">
        <f ca="1">H955/'Rtos Gestantes'!K80*1000</f>
        <v>7.3250490516677571</v>
      </c>
      <c r="J955" s="360">
        <v>57</v>
      </c>
      <c r="K955" s="97">
        <f ca="1">J955/'Rtos Gestantes'!L80*1000</f>
        <v>7.3349633251833737</v>
      </c>
      <c r="L955" s="360">
        <v>34</v>
      </c>
      <c r="M955" s="97">
        <f ca="1">L955/'Rtos Gestantes'!M80*1000</f>
        <v>4.6076704160455346</v>
      </c>
      <c r="N955" s="360">
        <v>34</v>
      </c>
      <c r="O955" s="97">
        <f ca="1">N955/'Rtos Gestantes'!N80*1000</f>
        <v>4.9211173831234616</v>
      </c>
      <c r="P955" s="360">
        <v>31</v>
      </c>
      <c r="Q955" s="97">
        <f ca="1">P955/'Rtos Gestantes'!O80*1000</f>
        <v>4.8226509023024269</v>
      </c>
      <c r="R955" s="95">
        <v>24</v>
      </c>
      <c r="S955" s="109">
        <f ca="1">R955/'Rtos Gestantes'!P80*1000</f>
        <v>3.9827414537006307</v>
      </c>
      <c r="T955" s="611" t="s">
        <v>433</v>
      </c>
      <c r="U955" s="50">
        <v>5.0724637681159415</v>
      </c>
      <c r="V955" s="50">
        <v>4.5</v>
      </c>
      <c r="W955" s="29"/>
    </row>
    <row r="956" spans="1:30" ht="11.25" customHeight="1">
      <c r="A956" s="245" t="s">
        <v>438</v>
      </c>
      <c r="B956" s="362">
        <v>28</v>
      </c>
      <c r="C956" s="97">
        <f ca="1">B956/'Rtos Gestantes'!H81*1000</f>
        <v>4.7233468286099871</v>
      </c>
      <c r="D956" s="362">
        <v>26</v>
      </c>
      <c r="E956" s="97">
        <f ca="1">D956/'Rtos Gestantes'!I81*1000</f>
        <v>4.2462845010615711</v>
      </c>
      <c r="F956" s="362">
        <v>29</v>
      </c>
      <c r="G956" s="97">
        <f ca="1">F956/'Rtos Gestantes'!J81*1000</f>
        <v>4.5669291338582676</v>
      </c>
      <c r="H956" s="362">
        <v>40</v>
      </c>
      <c r="I956" s="97">
        <f ca="1">H956/'Rtos Gestantes'!K81*1000</f>
        <v>6.0790273556231007</v>
      </c>
      <c r="J956" s="362">
        <v>40</v>
      </c>
      <c r="K956" s="97">
        <f ca="1">J956/'Rtos Gestantes'!L81*1000</f>
        <v>6.0450355145836481</v>
      </c>
      <c r="L956" s="362">
        <v>30</v>
      </c>
      <c r="M956" s="97">
        <f ca="1">L956/'Rtos Gestantes'!M81*1000</f>
        <v>4.9156152711781091</v>
      </c>
      <c r="N956" s="362">
        <v>22</v>
      </c>
      <c r="O956" s="97">
        <f ca="1">N956/'Rtos Gestantes'!N81*1000</f>
        <v>3.6083319665409217</v>
      </c>
      <c r="P956" s="362">
        <v>30</v>
      </c>
      <c r="Q956" s="97">
        <f ca="1">P956/'Rtos Gestantes'!O81*1000</f>
        <v>4.9554013875123886</v>
      </c>
      <c r="R956" s="96">
        <v>23</v>
      </c>
      <c r="S956" s="109">
        <f ca="1">R956/'Rtos Gestantes'!P81*1000</f>
        <v>4.1404140414041404</v>
      </c>
      <c r="T956" s="611" t="s">
        <v>432</v>
      </c>
      <c r="U956" s="50">
        <v>4.829489453972009</v>
      </c>
      <c r="V956" s="50">
        <v>4.5</v>
      </c>
      <c r="W956" s="387"/>
    </row>
    <row r="957" spans="1:30" ht="11.25" customHeight="1">
      <c r="A957" s="245" t="s">
        <v>472</v>
      </c>
      <c r="B957" s="360">
        <v>24</v>
      </c>
      <c r="C957" s="97">
        <f ca="1">B957/'Rtos Gestantes'!H82*1000</f>
        <v>5.7581573896353166</v>
      </c>
      <c r="D957" s="360">
        <v>15</v>
      </c>
      <c r="E957" s="97">
        <f ca="1">D957/'Rtos Gestantes'!I82*1000</f>
        <v>3.7490627343164209</v>
      </c>
      <c r="F957" s="360">
        <v>11</v>
      </c>
      <c r="G957" s="97">
        <f ca="1">F957/'Rtos Gestantes'!J82*1000</f>
        <v>2.9356818788364025</v>
      </c>
      <c r="H957" s="360">
        <v>23</v>
      </c>
      <c r="I957" s="97">
        <f ca="1">H957/'Rtos Gestantes'!K82*1000</f>
        <v>6.1398825413774691</v>
      </c>
      <c r="J957" s="360">
        <v>14</v>
      </c>
      <c r="K957" s="97">
        <f ca="1">J957/'Rtos Gestantes'!L82*1000</f>
        <v>3.9018952062430325</v>
      </c>
      <c r="L957" s="360">
        <v>14</v>
      </c>
      <c r="M957" s="97">
        <f ca="1">L957/'Rtos Gestantes'!M82*1000</f>
        <v>4.2695943885330889</v>
      </c>
      <c r="N957" s="360">
        <v>14</v>
      </c>
      <c r="O957" s="97">
        <f ca="1">N957/'Rtos Gestantes'!N82*1000</f>
        <v>4.5088566827697267</v>
      </c>
      <c r="P957" s="360">
        <v>16</v>
      </c>
      <c r="Q957" s="97">
        <f ca="1">P957/'Rtos Gestantes'!O82*1000</f>
        <v>5.3619302949061662</v>
      </c>
      <c r="R957" s="95">
        <v>5</v>
      </c>
      <c r="S957" s="109">
        <f ca="1">R957/'Rtos Gestantes'!P82*1000</f>
        <v>1.6989466530750934</v>
      </c>
      <c r="T957" s="611" t="s">
        <v>474</v>
      </c>
      <c r="U957" s="50">
        <v>4.5977011494252871</v>
      </c>
      <c r="V957" s="50">
        <v>4.5</v>
      </c>
      <c r="W957" s="387"/>
    </row>
    <row r="958" spans="1:30" ht="11.25" customHeight="1">
      <c r="A958" s="245" t="s">
        <v>432</v>
      </c>
      <c r="B958" s="361">
        <v>43</v>
      </c>
      <c r="C958" s="97">
        <f ca="1">B958/'Rtos Gestantes'!H83*1000</f>
        <v>4.5900939368061486</v>
      </c>
      <c r="D958" s="361">
        <v>56</v>
      </c>
      <c r="E958" s="97">
        <f ca="1">D958/'Rtos Gestantes'!I83*1000</f>
        <v>5.8266569555717407</v>
      </c>
      <c r="F958" s="361">
        <v>53</v>
      </c>
      <c r="G958" s="97">
        <f ca="1">F958/'Rtos Gestantes'!J83*1000</f>
        <v>5.2699612210400719</v>
      </c>
      <c r="H958" s="361">
        <v>58</v>
      </c>
      <c r="I958" s="97">
        <f ca="1">H958/'Rtos Gestantes'!K83*1000</f>
        <v>5.2200522005220051</v>
      </c>
      <c r="J958" s="361">
        <v>53</v>
      </c>
      <c r="K958" s="97">
        <f ca="1">J958/'Rtos Gestantes'!L83*1000</f>
        <v>4.8340021889821232</v>
      </c>
      <c r="L958" s="361">
        <v>57</v>
      </c>
      <c r="M958" s="97">
        <f ca="1">L958/'Rtos Gestantes'!M83*1000</f>
        <v>5.3566394135889484</v>
      </c>
      <c r="N958" s="361">
        <v>60</v>
      </c>
      <c r="O958" s="97">
        <f ca="1">N958/'Rtos Gestantes'!N83*1000</f>
        <v>5.7515337423312882</v>
      </c>
      <c r="P958" s="361">
        <v>48</v>
      </c>
      <c r="Q958" s="97">
        <f ca="1">P958/'Rtos Gestantes'!O83*1000</f>
        <v>4.659289458357601</v>
      </c>
      <c r="R958" s="94">
        <v>49</v>
      </c>
      <c r="S958" s="109">
        <f ca="1">R958/'Rtos Gestantes'!P83*1000</f>
        <v>4.829489453972009</v>
      </c>
      <c r="T958" s="611" t="s">
        <v>441</v>
      </c>
      <c r="U958" s="50">
        <v>4.3638033991731744</v>
      </c>
      <c r="V958" s="50">
        <v>4.5</v>
      </c>
      <c r="W958" s="387"/>
    </row>
    <row r="959" spans="1:30" ht="11.25" customHeight="1">
      <c r="A959" s="245" t="s">
        <v>433</v>
      </c>
      <c r="B959" s="360">
        <v>90</v>
      </c>
      <c r="C959" s="97">
        <f ca="1">B959/'Rtos Gestantes'!H84*1000</f>
        <v>6.4184852374839538</v>
      </c>
      <c r="D959" s="360">
        <v>75</v>
      </c>
      <c r="E959" s="97">
        <f ca="1">D959/'Rtos Gestantes'!I84*1000</f>
        <v>5.2757456387169386</v>
      </c>
      <c r="F959" s="360">
        <v>94</v>
      </c>
      <c r="G959" s="97">
        <f ca="1">F959/'Rtos Gestantes'!J84*1000</f>
        <v>6.1960319029727771</v>
      </c>
      <c r="H959" s="360">
        <v>91</v>
      </c>
      <c r="I959" s="97">
        <f ca="1">H959/'Rtos Gestantes'!K84*1000</f>
        <v>5.5975887310081811</v>
      </c>
      <c r="J959" s="360">
        <v>60</v>
      </c>
      <c r="K959" s="97">
        <f ca="1">J959/'Rtos Gestantes'!L84*1000</f>
        <v>3.7446171129002059</v>
      </c>
      <c r="L959" s="360">
        <v>75</v>
      </c>
      <c r="M959" s="97">
        <f ca="1">L959/'Rtos Gestantes'!M84*1000</f>
        <v>4.7755491881566385</v>
      </c>
      <c r="N959" s="360">
        <v>81</v>
      </c>
      <c r="O959" s="97">
        <f ca="1">N959/'Rtos Gestantes'!N84*1000</f>
        <v>5.278936392075078</v>
      </c>
      <c r="P959" s="360">
        <v>72</v>
      </c>
      <c r="Q959" s="97">
        <f ca="1">P959/'Rtos Gestantes'!O84*1000</f>
        <v>4.6305228632066369</v>
      </c>
      <c r="R959" s="95">
        <v>77</v>
      </c>
      <c r="S959" s="109">
        <f ca="1">R959/'Rtos Gestantes'!P84*1000</f>
        <v>5.0724637681159415</v>
      </c>
      <c r="T959" s="611" t="s">
        <v>431</v>
      </c>
      <c r="U959" s="50">
        <v>4.3529330477440746</v>
      </c>
      <c r="V959" s="50">
        <v>4.5</v>
      </c>
      <c r="W959" s="387"/>
    </row>
    <row r="960" spans="1:30" ht="11.25" customHeight="1">
      <c r="A960" s="245" t="s">
        <v>441</v>
      </c>
      <c r="B960" s="361">
        <v>34</v>
      </c>
      <c r="C960" s="97">
        <f ca="1">B960/'Rtos Gestantes'!H85*1000</f>
        <v>6.4885496183206106</v>
      </c>
      <c r="D960" s="361">
        <v>33</v>
      </c>
      <c r="E960" s="97">
        <f ca="1">D960/'Rtos Gestantes'!I85*1000</f>
        <v>6.268996960486322</v>
      </c>
      <c r="F960" s="361">
        <v>25</v>
      </c>
      <c r="G960" s="97">
        <f ca="1">F960/'Rtos Gestantes'!J85*1000</f>
        <v>4.6607009694258021</v>
      </c>
      <c r="H960" s="361">
        <v>31</v>
      </c>
      <c r="I960" s="97">
        <f ca="1">H960/'Rtos Gestantes'!K85*1000</f>
        <v>6.1264822134387353</v>
      </c>
      <c r="J960" s="361">
        <v>42</v>
      </c>
      <c r="K960" s="97">
        <f ca="1">J960/'Rtos Gestantes'!L85*1000</f>
        <v>8.4100921105326396</v>
      </c>
      <c r="L960" s="361">
        <v>31</v>
      </c>
      <c r="M960" s="97">
        <f ca="1">L960/'Rtos Gestantes'!M85*1000</f>
        <v>6.6609368285345933</v>
      </c>
      <c r="N960" s="361">
        <v>17</v>
      </c>
      <c r="O960" s="97">
        <f ca="1">N960/'Rtos Gestantes'!N85*1000</f>
        <v>3.8724373576309792</v>
      </c>
      <c r="P960" s="361">
        <v>20</v>
      </c>
      <c r="Q960" s="97">
        <f ca="1">P960/'Rtos Gestantes'!O85*1000</f>
        <v>4.5620437956204372</v>
      </c>
      <c r="R960" s="94">
        <v>19</v>
      </c>
      <c r="S960" s="109">
        <f ca="1">R960/'Rtos Gestantes'!P85*1000</f>
        <v>4.3638033991731744</v>
      </c>
      <c r="T960" s="611" t="s">
        <v>430</v>
      </c>
      <c r="U960" s="50">
        <v>4.2029420594416091</v>
      </c>
      <c r="V960" s="50">
        <v>4.5</v>
      </c>
      <c r="W960" s="387"/>
    </row>
    <row r="961" spans="1:23" ht="11.25" customHeight="1">
      <c r="A961" s="245" t="s">
        <v>487</v>
      </c>
      <c r="B961" s="360">
        <v>72</v>
      </c>
      <c r="C961" s="97">
        <f ca="1">B961/'Rtos Gestantes'!H86*1000</f>
        <v>5.9098744151686775</v>
      </c>
      <c r="D961" s="360">
        <v>76</v>
      </c>
      <c r="E961" s="97">
        <f ca="1">D961/'Rtos Gestantes'!I86*1000</f>
        <v>6.2701097269202215</v>
      </c>
      <c r="F961" s="360">
        <v>71</v>
      </c>
      <c r="G961" s="97">
        <f ca="1">F961/'Rtos Gestantes'!J86*1000</f>
        <v>5.888695363689143</v>
      </c>
      <c r="H961" s="360">
        <v>63</v>
      </c>
      <c r="I961" s="97">
        <f ca="1">H961/'Rtos Gestantes'!K86*1000</f>
        <v>5.4830287206266322</v>
      </c>
      <c r="J961" s="360">
        <v>70</v>
      </c>
      <c r="K961" s="97">
        <f ca="1">J961/'Rtos Gestantes'!L86*1000</f>
        <v>6.2018251085319394</v>
      </c>
      <c r="L961" s="360">
        <v>66</v>
      </c>
      <c r="M961" s="97">
        <f ca="1">L961/'Rtos Gestantes'!M86*1000</f>
        <v>6.2476334721696327</v>
      </c>
      <c r="N961" s="360">
        <v>65</v>
      </c>
      <c r="O961" s="97">
        <f ca="1">N961/'Rtos Gestantes'!N86*1000</f>
        <v>6.3681787008915451</v>
      </c>
      <c r="P961" s="360">
        <v>50</v>
      </c>
      <c r="Q961" s="97">
        <f ca="1">P961/'Rtos Gestantes'!O86*1000</f>
        <v>5.2219321148825069</v>
      </c>
      <c r="R961" s="95">
        <v>33</v>
      </c>
      <c r="S961" s="109">
        <f ca="1">R961/'Rtos Gestantes'!P86*1000</f>
        <v>3.5222542427153378</v>
      </c>
      <c r="T961" s="611" t="s">
        <v>438</v>
      </c>
      <c r="U961" s="50">
        <v>4.1404140414041404</v>
      </c>
      <c r="V961" s="50">
        <v>4.5</v>
      </c>
      <c r="W961" s="387"/>
    </row>
    <row r="962" spans="1:23" ht="11.25" customHeight="1">
      <c r="A962" s="245" t="s">
        <v>431</v>
      </c>
      <c r="B962" s="361">
        <v>75</v>
      </c>
      <c r="C962" s="97">
        <f ca="1">B962/'Rtos Gestantes'!H87*1000</f>
        <v>5.1051664284255667</v>
      </c>
      <c r="D962" s="361">
        <v>87</v>
      </c>
      <c r="E962" s="97">
        <f ca="1">D962/'Rtos Gestantes'!I87*1000</f>
        <v>5.8381425312038653</v>
      </c>
      <c r="F962" s="361">
        <v>99</v>
      </c>
      <c r="G962" s="97">
        <f ca="1">F962/'Rtos Gestantes'!J87*1000</f>
        <v>6.3429010763710911</v>
      </c>
      <c r="H962" s="361">
        <v>93</v>
      </c>
      <c r="I962" s="97">
        <f ca="1">H962/'Rtos Gestantes'!K87*1000</f>
        <v>5.9239442002675329</v>
      </c>
      <c r="J962" s="361">
        <v>70</v>
      </c>
      <c r="K962" s="97">
        <f ca="1">J962/'Rtos Gestantes'!L87*1000</f>
        <v>4.4520765757171024</v>
      </c>
      <c r="L962" s="361">
        <v>80</v>
      </c>
      <c r="M962" s="97">
        <f ca="1">L962/'Rtos Gestantes'!M87*1000</f>
        <v>5.4495912806539506</v>
      </c>
      <c r="N962" s="361">
        <v>73</v>
      </c>
      <c r="O962" s="97">
        <f ca="1">N962/'Rtos Gestantes'!N87*1000</f>
        <v>5.0568024383485728</v>
      </c>
      <c r="P962" s="361">
        <v>70</v>
      </c>
      <c r="Q962" s="97">
        <f ca="1">P962/'Rtos Gestantes'!O87*1000</f>
        <v>4.8695652173913038</v>
      </c>
      <c r="R962" s="94">
        <v>63</v>
      </c>
      <c r="S962" s="109">
        <f ca="1">R962/'Rtos Gestantes'!P87*1000</f>
        <v>4.3529330477440746</v>
      </c>
      <c r="T962" s="611" t="s">
        <v>439</v>
      </c>
      <c r="U962" s="50">
        <v>4.1425020712510356</v>
      </c>
      <c r="V962" s="50">
        <v>4.5</v>
      </c>
      <c r="W962" s="387"/>
    </row>
    <row r="963" spans="1:23" ht="11.25" customHeight="1">
      <c r="A963" s="245" t="s">
        <v>434</v>
      </c>
      <c r="B963" s="360">
        <v>9</v>
      </c>
      <c r="C963" s="97">
        <f ca="1">B963/'Rtos Gestantes'!H88*1000</f>
        <v>6.0687795010114627</v>
      </c>
      <c r="D963" s="360">
        <v>7</v>
      </c>
      <c r="E963" s="97">
        <f ca="1">D963/'Rtos Gestantes'!I88*1000</f>
        <v>3.9414414414414409</v>
      </c>
      <c r="F963" s="360">
        <v>15</v>
      </c>
      <c r="G963" s="97">
        <f ca="1">F963/'Rtos Gestantes'!J88*1000</f>
        <v>8.2056892778993422</v>
      </c>
      <c r="H963" s="360">
        <v>11</v>
      </c>
      <c r="I963" s="97">
        <f ca="1">H963/'Rtos Gestantes'!K88*1000</f>
        <v>6.3400576368876083</v>
      </c>
      <c r="J963" s="360">
        <v>16</v>
      </c>
      <c r="K963" s="97">
        <f ca="1">J963/'Rtos Gestantes'!L88*1000</f>
        <v>9.1743119266055047</v>
      </c>
      <c r="L963" s="360">
        <v>13</v>
      </c>
      <c r="M963" s="97">
        <f ca="1">L963/'Rtos Gestantes'!M88*1000</f>
        <v>7.7519379844961236</v>
      </c>
      <c r="N963" s="360">
        <v>14</v>
      </c>
      <c r="O963" s="97">
        <f ca="1">N963/'Rtos Gestantes'!N88*1000</f>
        <v>7.8651685393258433</v>
      </c>
      <c r="P963" s="360">
        <v>2</v>
      </c>
      <c r="Q963" s="97">
        <f ca="1">P963/'Rtos Gestantes'!O88*1000</f>
        <v>1.2202562538133008</v>
      </c>
      <c r="R963" s="95">
        <v>16</v>
      </c>
      <c r="S963" s="109">
        <f ca="1">R963/'Rtos Gestantes'!P88*1000</f>
        <v>9.6269554753309272</v>
      </c>
      <c r="T963" s="611" t="s">
        <v>482</v>
      </c>
      <c r="U963" s="50">
        <v>4.1493775933609962</v>
      </c>
      <c r="V963" s="50">
        <v>4.5</v>
      </c>
      <c r="W963" s="387"/>
    </row>
    <row r="964" spans="1:23" ht="11.25" customHeight="1">
      <c r="A964" s="245" t="s">
        <v>436</v>
      </c>
      <c r="B964" s="361">
        <v>10</v>
      </c>
      <c r="C964" s="97">
        <f ca="1">B964/'Rtos Gestantes'!H89*1000</f>
        <v>8.2987551867219924</v>
      </c>
      <c r="D964" s="361">
        <v>9</v>
      </c>
      <c r="E964" s="97">
        <f ca="1">D964/'Rtos Gestantes'!I89*1000</f>
        <v>7.6271186440677967</v>
      </c>
      <c r="F964" s="361">
        <v>13</v>
      </c>
      <c r="G964" s="97">
        <f ca="1">F964/'Rtos Gestantes'!J89*1000</f>
        <v>10.682004930156122</v>
      </c>
      <c r="H964" s="361">
        <v>12</v>
      </c>
      <c r="I964" s="97">
        <f ca="1">H964/'Rtos Gestantes'!K89*1000</f>
        <v>9.3023255813953494</v>
      </c>
      <c r="J964" s="361">
        <v>9</v>
      </c>
      <c r="K964" s="97">
        <f ca="1">J964/'Rtos Gestantes'!L89*1000</f>
        <v>6.6225165562913908</v>
      </c>
      <c r="L964" s="361">
        <v>3</v>
      </c>
      <c r="M964" s="97">
        <f ca="1">L964/'Rtos Gestantes'!M89*1000</f>
        <v>2.4291497975708505</v>
      </c>
      <c r="N964" s="361">
        <v>9</v>
      </c>
      <c r="O964" s="97">
        <f ca="1">N964/'Rtos Gestantes'!N89*1000</f>
        <v>6.7264573991031398</v>
      </c>
      <c r="P964" s="361">
        <v>7</v>
      </c>
      <c r="Q964" s="97">
        <f ca="1">P964/'Rtos Gestantes'!O89*1000</f>
        <v>5.9982862039417313</v>
      </c>
      <c r="R964" s="94">
        <v>5</v>
      </c>
      <c r="S964" s="109">
        <f ca="1">R964/'Rtos Gestantes'!P89*1000</f>
        <v>3.885003885003885</v>
      </c>
      <c r="T964" s="611" t="s">
        <v>471</v>
      </c>
      <c r="U964" s="50">
        <v>3.9827414537006307</v>
      </c>
      <c r="V964" s="50">
        <v>4.5</v>
      </c>
      <c r="W964" s="387"/>
    </row>
    <row r="965" spans="1:23" ht="11.25" customHeight="1">
      <c r="A965" s="245" t="s">
        <v>439</v>
      </c>
      <c r="B965" s="360">
        <v>11</v>
      </c>
      <c r="C965" s="97">
        <f ca="1">B965/'Rtos Gestantes'!H90*1000</f>
        <v>6.9052102950408036</v>
      </c>
      <c r="D965" s="360">
        <v>13</v>
      </c>
      <c r="E965" s="97">
        <f ca="1">D965/'Rtos Gestantes'!I90*1000</f>
        <v>8.387096774193548</v>
      </c>
      <c r="F965" s="360">
        <v>9</v>
      </c>
      <c r="G965" s="97">
        <f ca="1">F965/'Rtos Gestantes'!J90*1000</f>
        <v>6.0443250503693751</v>
      </c>
      <c r="H965" s="360">
        <v>10</v>
      </c>
      <c r="I965" s="97">
        <f ca="1">H965/'Rtos Gestantes'!K90*1000</f>
        <v>6.9783670621074672</v>
      </c>
      <c r="J965" s="360">
        <v>4</v>
      </c>
      <c r="K965" s="97">
        <f ca="1">J965/'Rtos Gestantes'!L90*1000</f>
        <v>3.0075187969924815</v>
      </c>
      <c r="L965" s="360">
        <v>7</v>
      </c>
      <c r="M965" s="97">
        <f ca="1">L965/'Rtos Gestantes'!M90*1000</f>
        <v>5.5555555555555554</v>
      </c>
      <c r="N965" s="360">
        <v>5</v>
      </c>
      <c r="O965" s="97">
        <f ca="1">N965/'Rtos Gestantes'!N90*1000</f>
        <v>4.1288191577208915</v>
      </c>
      <c r="P965" s="360">
        <v>8</v>
      </c>
      <c r="Q965" s="97">
        <f ca="1">P965/'Rtos Gestantes'!O90*1000</f>
        <v>6.5306122448979593</v>
      </c>
      <c r="R965" s="95">
        <v>5</v>
      </c>
      <c r="S965" s="109">
        <f ca="1">R965/'Rtos Gestantes'!P90*1000</f>
        <v>4.1425020712510356</v>
      </c>
      <c r="T965" s="611" t="s">
        <v>436</v>
      </c>
      <c r="U965" s="50">
        <v>3.885003885003885</v>
      </c>
      <c r="V965" s="50">
        <v>4.5</v>
      </c>
      <c r="W965" s="387"/>
    </row>
    <row r="966" spans="1:23" ht="11.25" customHeight="1">
      <c r="A966" s="245" t="s">
        <v>474</v>
      </c>
      <c r="B966" s="362">
        <v>8</v>
      </c>
      <c r="C966" s="97">
        <f ca="1">B966/'Rtos Gestantes'!H91*1000</f>
        <v>7.3059360730593603</v>
      </c>
      <c r="D966" s="362">
        <v>7</v>
      </c>
      <c r="E966" s="97">
        <f ca="1">D966/'Rtos Gestantes'!I91*1000</f>
        <v>6.5789473684210522</v>
      </c>
      <c r="F966" s="362">
        <v>4</v>
      </c>
      <c r="G966" s="97">
        <f ca="1">F966/'Rtos Gestantes'!J91*1000</f>
        <v>3.3585222502099077</v>
      </c>
      <c r="H966" s="362">
        <v>5</v>
      </c>
      <c r="I966" s="97">
        <f ca="1">H966/'Rtos Gestantes'!K91*1000</f>
        <v>4.0032025620496396</v>
      </c>
      <c r="J966" s="362">
        <v>5</v>
      </c>
      <c r="K966" s="97">
        <f ca="1">J966/'Rtos Gestantes'!L91*1000</f>
        <v>3.852080123266564</v>
      </c>
      <c r="L966" s="362">
        <v>7</v>
      </c>
      <c r="M966" s="97">
        <f ca="1">L966/'Rtos Gestantes'!M91*1000</f>
        <v>6.1782877316857903</v>
      </c>
      <c r="N966" s="362">
        <v>5</v>
      </c>
      <c r="O966" s="97">
        <f ca="1">N966/'Rtos Gestantes'!N91*1000</f>
        <v>3.8314176245210727</v>
      </c>
      <c r="P966" s="362">
        <v>4</v>
      </c>
      <c r="Q966" s="97">
        <f ca="1">P966/'Rtos Gestantes'!O91*1000</f>
        <v>3.8022813688212929</v>
      </c>
      <c r="R966" s="96">
        <v>6</v>
      </c>
      <c r="S966" s="109">
        <f ca="1">R966/'Rtos Gestantes'!P91*1000</f>
        <v>4.5977011494252871</v>
      </c>
      <c r="T966" s="611" t="s">
        <v>435</v>
      </c>
      <c r="U966" s="50">
        <v>3.6160420775805391</v>
      </c>
      <c r="V966" s="50">
        <v>4.5</v>
      </c>
      <c r="W966" s="387"/>
    </row>
    <row r="967" spans="1:23" ht="11.25" customHeight="1">
      <c r="A967" s="245" t="s">
        <v>435</v>
      </c>
      <c r="B967" s="360">
        <v>31</v>
      </c>
      <c r="C967" s="97">
        <f ca="1">B967/'Rtos Gestantes'!H92*1000</f>
        <v>8.1258191349934457</v>
      </c>
      <c r="D967" s="360">
        <v>26</v>
      </c>
      <c r="E967" s="97">
        <f ca="1">D967/'Rtos Gestantes'!I92*1000</f>
        <v>6.437236939836593</v>
      </c>
      <c r="F967" s="360">
        <v>25</v>
      </c>
      <c r="G967" s="97">
        <f ca="1">F967/'Rtos Gestantes'!J92*1000</f>
        <v>6.1713157245124659</v>
      </c>
      <c r="H967" s="360">
        <v>26</v>
      </c>
      <c r="I967" s="97">
        <f ca="1">H967/'Rtos Gestantes'!K92*1000</f>
        <v>6.8983815335632794</v>
      </c>
      <c r="J967" s="360">
        <v>17</v>
      </c>
      <c r="K967" s="97">
        <f ca="1">J967/'Rtos Gestantes'!L92*1000</f>
        <v>4.9218297625940934</v>
      </c>
      <c r="L967" s="360">
        <v>12</v>
      </c>
      <c r="M967" s="97">
        <f ca="1">L967/'Rtos Gestantes'!M92*1000</f>
        <v>3.8180082723512569</v>
      </c>
      <c r="N967" s="360">
        <v>14</v>
      </c>
      <c r="O967" s="97">
        <f ca="1">N967/'Rtos Gestantes'!N92*1000</f>
        <v>4.4136191677175285</v>
      </c>
      <c r="P967" s="360">
        <v>14</v>
      </c>
      <c r="Q967" s="97">
        <f ca="1">P967/'Rtos Gestantes'!O92*1000</f>
        <v>4.6916890080428955</v>
      </c>
      <c r="R967" s="95">
        <v>11</v>
      </c>
      <c r="S967" s="109">
        <f ca="1">R967/'Rtos Gestantes'!P92*1000</f>
        <v>3.6160420775805391</v>
      </c>
      <c r="T967" s="611" t="s">
        <v>487</v>
      </c>
      <c r="U967" s="50">
        <v>3.5222542427153378</v>
      </c>
      <c r="V967" s="50">
        <v>4.5</v>
      </c>
      <c r="W967" s="387"/>
    </row>
    <row r="968" spans="1:23" ht="11.25" customHeight="1">
      <c r="A968" s="245" t="s">
        <v>440</v>
      </c>
      <c r="B968" s="361">
        <v>0</v>
      </c>
      <c r="C968" s="97">
        <f ca="1">B968/'Rtos Gestantes'!H93*1000</f>
        <v>0</v>
      </c>
      <c r="D968" s="361">
        <v>2</v>
      </c>
      <c r="E968" s="97">
        <f ca="1">D968/'Rtos Gestantes'!I93*1000</f>
        <v>12.5</v>
      </c>
      <c r="F968" s="361">
        <v>4</v>
      </c>
      <c r="G968" s="97">
        <f ca="1">F968/'Rtos Gestantes'!J93*1000</f>
        <v>17.316017316017316</v>
      </c>
      <c r="H968" s="361">
        <v>5</v>
      </c>
      <c r="I968" s="97">
        <f ca="1">H968/'Rtos Gestantes'!K93*1000</f>
        <v>15.432098765432098</v>
      </c>
      <c r="J968" s="361">
        <v>0</v>
      </c>
      <c r="K968" s="97">
        <f ca="1">J968/'Rtos Gestantes'!L93*1000</f>
        <v>0</v>
      </c>
      <c r="L968" s="361">
        <v>2</v>
      </c>
      <c r="M968" s="97">
        <f ca="1">L968/'Rtos Gestantes'!M93*1000</f>
        <v>5.208333333333333</v>
      </c>
      <c r="N968" s="361">
        <v>1</v>
      </c>
      <c r="O968" s="97">
        <f ca="1">N968/'Rtos Gestantes'!N93*1000</f>
        <v>3.278688524590164</v>
      </c>
      <c r="P968" s="361">
        <v>0</v>
      </c>
      <c r="Q968" s="97">
        <f ca="1">P968/'Rtos Gestantes'!O93*1000</f>
        <v>0</v>
      </c>
      <c r="R968" s="94">
        <v>1</v>
      </c>
      <c r="S968" s="109">
        <f ca="1">R968/'Rtos Gestantes'!P93*1000</f>
        <v>2.9673590504451042</v>
      </c>
      <c r="T968" s="611" t="s">
        <v>437</v>
      </c>
      <c r="U968" s="50">
        <v>3.1217481789802286</v>
      </c>
      <c r="V968" s="50">
        <v>4.5</v>
      </c>
      <c r="W968" s="387"/>
    </row>
    <row r="969" spans="1:23" ht="11.25" customHeight="1">
      <c r="A969" s="245" t="s">
        <v>482</v>
      </c>
      <c r="B969" s="360">
        <v>56</v>
      </c>
      <c r="C969" s="97">
        <f ca="1">B969/'Rtos Gestantes'!H94*1000</f>
        <v>8.1006798784898013</v>
      </c>
      <c r="D969" s="360">
        <v>39</v>
      </c>
      <c r="E969" s="97">
        <f ca="1">D969/'Rtos Gestantes'!I94*1000</f>
        <v>5.8287251531908533</v>
      </c>
      <c r="F969" s="360">
        <v>41</v>
      </c>
      <c r="G969" s="97">
        <f ca="1">F969/'Rtos Gestantes'!J94*1000</f>
        <v>5.997659449970743</v>
      </c>
      <c r="H969" s="360">
        <v>41</v>
      </c>
      <c r="I969" s="97">
        <f ca="1">H969/'Rtos Gestantes'!K94*1000</f>
        <v>5.7543859649122808</v>
      </c>
      <c r="J969" s="360">
        <v>42</v>
      </c>
      <c r="K969" s="97">
        <f ca="1">J969/'Rtos Gestantes'!L94*1000</f>
        <v>6.2102617181724087</v>
      </c>
      <c r="L969" s="360">
        <v>29</v>
      </c>
      <c r="M969" s="97">
        <f ca="1">L969/'Rtos Gestantes'!M94*1000</f>
        <v>4.670639394427444</v>
      </c>
      <c r="N969" s="360">
        <v>38</v>
      </c>
      <c r="O969" s="97">
        <f ca="1">N969/'Rtos Gestantes'!N94*1000</f>
        <v>6.3715627095908793</v>
      </c>
      <c r="P969" s="361">
        <v>24</v>
      </c>
      <c r="Q969" s="97">
        <f ca="1">P969/'Rtos Gestantes'!O94*1000</f>
        <v>4.2179261862917405</v>
      </c>
      <c r="R969" s="95">
        <v>24</v>
      </c>
      <c r="S969" s="109">
        <f ca="1">R969/'Rtos Gestantes'!P94*1000</f>
        <v>4.1493775933609962</v>
      </c>
      <c r="T969" s="611" t="s">
        <v>440</v>
      </c>
      <c r="U969" s="50">
        <v>2.9673590504451042</v>
      </c>
      <c r="V969" s="50">
        <v>4.5</v>
      </c>
      <c r="W969" s="387"/>
    </row>
    <row r="970" spans="1:23" ht="11.25" customHeight="1">
      <c r="A970" s="245" t="s">
        <v>430</v>
      </c>
      <c r="B970" s="361">
        <v>96</v>
      </c>
      <c r="C970" s="97">
        <f ca="1">B970/'Rtos Gestantes'!H95*1000</f>
        <v>8.9029027172400994</v>
      </c>
      <c r="D970" s="361">
        <v>66</v>
      </c>
      <c r="E970" s="97">
        <f ca="1">D970/'Rtos Gestantes'!I95*1000</f>
        <v>6.1504053676265027</v>
      </c>
      <c r="F970" s="361">
        <v>66</v>
      </c>
      <c r="G970" s="97">
        <f ca="1">F970/'Rtos Gestantes'!J95*1000</f>
        <v>5.6955471177079744</v>
      </c>
      <c r="H970" s="361">
        <v>67</v>
      </c>
      <c r="I970" s="97">
        <f ca="1">H970/'Rtos Gestantes'!K95*1000</f>
        <v>5.6015383329153074</v>
      </c>
      <c r="J970" s="361">
        <v>66</v>
      </c>
      <c r="K970" s="97">
        <f ca="1">J970/'Rtos Gestantes'!L95*1000</f>
        <v>5.678884873515746</v>
      </c>
      <c r="L970" s="361">
        <v>49</v>
      </c>
      <c r="M970" s="97">
        <f ca="1">L970/'Rtos Gestantes'!M95*1000</f>
        <v>4.3981689255901628</v>
      </c>
      <c r="N970" s="361">
        <v>46</v>
      </c>
      <c r="O970" s="97">
        <f ca="1">N970/'Rtos Gestantes'!N95*1000</f>
        <v>4.2695377761277147</v>
      </c>
      <c r="P970" s="360">
        <v>50</v>
      </c>
      <c r="Q970" s="97">
        <f ca="1">P970/'Rtos Gestantes'!O95*1000</f>
        <v>4.5871559633027523</v>
      </c>
      <c r="R970" s="94">
        <v>42</v>
      </c>
      <c r="S970" s="109">
        <f ca="1">R970/'Rtos Gestantes'!P95*1000</f>
        <v>4.2029420594416091</v>
      </c>
      <c r="T970" s="611" t="s">
        <v>472</v>
      </c>
      <c r="U970" s="50">
        <v>1.6989466530750934</v>
      </c>
      <c r="V970" s="50">
        <v>4.5</v>
      </c>
      <c r="W970" s="387"/>
    </row>
    <row r="971" spans="1:23" ht="11.25" customHeight="1">
      <c r="A971" s="245" t="s">
        <v>475</v>
      </c>
      <c r="B971" s="360">
        <v>0</v>
      </c>
      <c r="C971" s="97">
        <f ca="1">B971/'Rtos Gestantes'!H96*1000</f>
        <v>0</v>
      </c>
      <c r="D971" s="360">
        <v>0</v>
      </c>
      <c r="E971" s="97">
        <f ca="1">D971/'Rtos Gestantes'!I96*1000</f>
        <v>0</v>
      </c>
      <c r="F971" s="360">
        <v>0</v>
      </c>
      <c r="G971" s="97">
        <f ca="1">F971/'Rtos Gestantes'!J96*1000</f>
        <v>0</v>
      </c>
      <c r="H971" s="360">
        <v>0</v>
      </c>
      <c r="I971" s="97">
        <f ca="1">H971/'Rtos Gestantes'!K96*1000</f>
        <v>0</v>
      </c>
      <c r="J971" s="360">
        <v>0</v>
      </c>
      <c r="K971" s="97">
        <f ca="1">J971/'Rtos Gestantes'!L96*1000</f>
        <v>0</v>
      </c>
      <c r="L971" s="360">
        <v>0</v>
      </c>
      <c r="M971" s="97">
        <f ca="1">L971/'Rtos Gestantes'!M96*1000</f>
        <v>0</v>
      </c>
      <c r="N971" s="360">
        <v>0</v>
      </c>
      <c r="O971" s="97">
        <f ca="1">N971/'Rtos Gestantes'!N96*1000</f>
        <v>0</v>
      </c>
      <c r="P971" s="361">
        <v>0</v>
      </c>
      <c r="Q971" s="97">
        <f ca="1">P971/'Rtos Gestantes'!O96*1000</f>
        <v>0</v>
      </c>
      <c r="R971" s="95">
        <v>1</v>
      </c>
      <c r="S971" s="109">
        <f ca="1">R971/'Rtos Gestantes'!P96*1000</f>
        <v>27.027027027027028</v>
      </c>
      <c r="T971" s="611" t="s">
        <v>483</v>
      </c>
      <c r="U971" s="45">
        <v>41.32231404958678</v>
      </c>
      <c r="V971" s="50">
        <v>4.5</v>
      </c>
      <c r="W971" s="387"/>
    </row>
    <row r="972" spans="1:23" ht="11.25" customHeight="1">
      <c r="A972" s="247" t="s">
        <v>483</v>
      </c>
      <c r="B972" s="361">
        <v>23</v>
      </c>
      <c r="C972" s="97">
        <f ca="1">B972/'Rtos Gestantes'!H97*1000</f>
        <v>10.056843025797988</v>
      </c>
      <c r="D972" s="361">
        <v>35</v>
      </c>
      <c r="E972" s="97">
        <f ca="1">D972/'Rtos Gestantes'!I97*1000</f>
        <v>12.328284607256075</v>
      </c>
      <c r="F972" s="361">
        <v>34</v>
      </c>
      <c r="G972" s="97">
        <f ca="1">F972/'Rtos Gestantes'!J97*1000</f>
        <v>14.231896190874842</v>
      </c>
      <c r="H972" s="361">
        <v>29</v>
      </c>
      <c r="I972" s="97">
        <f ca="1">H972/'Rtos Gestantes'!K97*1000</f>
        <v>38.107752956636006</v>
      </c>
      <c r="J972" s="361">
        <v>26</v>
      </c>
      <c r="K972" s="97">
        <f ca="1">J972/'Rtos Gestantes'!L97*1000</f>
        <v>45.855379188712519</v>
      </c>
      <c r="L972" s="361">
        <v>19</v>
      </c>
      <c r="M972" s="97">
        <f ca="1">L972/'Rtos Gestantes'!M97*1000</f>
        <v>29.921259842519685</v>
      </c>
      <c r="N972" s="361">
        <v>9</v>
      </c>
      <c r="O972" s="97">
        <f ca="1">N972/'Rtos Gestantes'!N97*1000</f>
        <v>76.923076923076934</v>
      </c>
      <c r="P972" s="361">
        <v>14</v>
      </c>
      <c r="Q972" s="97">
        <f ca="1">P972/'Rtos Gestantes'!O97*1000</f>
        <v>50.909090909090914</v>
      </c>
      <c r="R972" s="94">
        <v>5</v>
      </c>
      <c r="S972" s="109">
        <f ca="1">R972/'Rtos Gestantes'!P97*1000</f>
        <v>41.32231404958678</v>
      </c>
      <c r="T972" s="612" t="s">
        <v>485</v>
      </c>
      <c r="U972" s="513" t="s">
        <v>180</v>
      </c>
      <c r="V972" s="47"/>
      <c r="W972" s="387"/>
    </row>
    <row r="973" spans="1:23" ht="11.25" customHeight="1">
      <c r="A973" s="238" t="s">
        <v>485</v>
      </c>
      <c r="B973" s="534">
        <f>SUM(B952:B972)</f>
        <v>728</v>
      </c>
      <c r="C973" s="240">
        <f ca="1">B973/'Rtos Gestantes'!H98*1000</f>
        <v>6.4723768203559802</v>
      </c>
      <c r="D973" s="534">
        <f ca="1">SUM(D952:D972)</f>
        <v>675</v>
      </c>
      <c r="E973" s="240">
        <f ca="1">D973/'Rtos Gestantes'!I98*1000</f>
        <v>5.9253147000474025</v>
      </c>
      <c r="F973" s="534">
        <f ca="1">SUM(F952:F972)</f>
        <v>706</v>
      </c>
      <c r="G973" s="240">
        <f ca="1">F973/'Rtos Gestantes'!J98*1000</f>
        <v>6.0224519739311431</v>
      </c>
      <c r="H973" s="534">
        <f ca="1">SUM(H952:H972)</f>
        <v>721</v>
      </c>
      <c r="I973" s="240">
        <f ca="1">H973/'Rtos Gestantes'!K98*1000</f>
        <v>6.1328819441490943</v>
      </c>
      <c r="J973" s="534">
        <f ca="1">SUM(J952:J972)</f>
        <v>626</v>
      </c>
      <c r="K973" s="240">
        <f ca="1">J973/'Rtos Gestantes'!L98*1000</f>
        <v>5.4124624975142437</v>
      </c>
      <c r="L973" s="534">
        <f ca="1">SUM(L952:L972)</f>
        <v>560</v>
      </c>
      <c r="M973" s="240">
        <f ca="1">L973/'Rtos Gestantes'!M98*1000</f>
        <v>5.0894285298822162</v>
      </c>
      <c r="N973" s="534">
        <f ca="1">SUM(N952:N972)</f>
        <v>546</v>
      </c>
      <c r="O973" s="240">
        <f ca="1">N973/'Rtos Gestantes'!N98*1000</f>
        <v>5.1398877885303316</v>
      </c>
      <c r="P973" s="534">
        <f ca="1">SUM(P952:P972)</f>
        <v>489</v>
      </c>
      <c r="Q973" s="240">
        <f ca="1">P973/'Rtos Gestantes'!O98*1000</f>
        <v>4.6739244716744883</v>
      </c>
      <c r="R973" s="534">
        <f ca="1">SUM(R952:R972)</f>
        <v>460</v>
      </c>
      <c r="S973" s="613">
        <f ca="1">R973/'Rtos Gestantes'!P98*1000</f>
        <v>4.4986015217008628</v>
      </c>
      <c r="W973" s="387"/>
    </row>
    <row r="974" spans="1:23" ht="11.25" customHeight="1">
      <c r="A974" s="381" t="s">
        <v>480</v>
      </c>
      <c r="B974" s="52"/>
      <c r="D974" s="27"/>
      <c r="W974" s="387"/>
    </row>
    <row r="975" spans="1:23" ht="11.25" customHeight="1">
      <c r="A975" s="43" t="s">
        <v>477</v>
      </c>
      <c r="B975" s="4" t="s">
        <v>552</v>
      </c>
      <c r="D975" s="27"/>
      <c r="W975" s="387"/>
    </row>
    <row r="976" spans="1:23" ht="11.25" customHeight="1">
      <c r="A976" s="43" t="s">
        <v>478</v>
      </c>
      <c r="B976" s="4" t="s">
        <v>550</v>
      </c>
      <c r="D976" s="27"/>
      <c r="W976" s="387"/>
    </row>
    <row r="977" spans="1:20" ht="11.25" customHeight="1">
      <c r="A977" s="43" t="s">
        <v>479</v>
      </c>
      <c r="B977" s="4" t="s">
        <v>553</v>
      </c>
      <c r="D977" s="27"/>
    </row>
    <row r="980" spans="1:20" ht="11.25" customHeight="1">
      <c r="T980" s="4" t="s">
        <v>558</v>
      </c>
    </row>
    <row r="984" spans="1:20" ht="11.25" customHeight="1">
      <c r="A984" s="41"/>
    </row>
    <row r="993" spans="1:29" ht="14.25" customHeight="1">
      <c r="A993" s="224" t="s">
        <v>1110</v>
      </c>
      <c r="T993" s="38"/>
      <c r="U993" s="77"/>
      <c r="V993" s="28"/>
      <c r="W993" s="387"/>
    </row>
    <row r="994" spans="1:29" ht="11.25" customHeight="1">
      <c r="T994" s="38"/>
      <c r="U994" s="77"/>
      <c r="V994" s="28"/>
      <c r="W994" s="387"/>
    </row>
    <row r="995" spans="1:29" ht="14.25" customHeight="1">
      <c r="A995" s="671" t="s">
        <v>1111</v>
      </c>
      <c r="T995" s="41" t="s">
        <v>1112</v>
      </c>
      <c r="AC995" s="41" t="s">
        <v>1113</v>
      </c>
    </row>
    <row r="996" spans="1:29" ht="11.25" customHeight="1">
      <c r="A996" s="764" t="s">
        <v>490</v>
      </c>
      <c r="B996" s="762">
        <v>2005</v>
      </c>
      <c r="C996" s="763"/>
      <c r="D996" s="762">
        <v>2006</v>
      </c>
      <c r="E996" s="763"/>
      <c r="F996" s="762">
        <v>2007</v>
      </c>
      <c r="G996" s="763"/>
      <c r="H996" s="762">
        <v>2008</v>
      </c>
      <c r="I996" s="763"/>
      <c r="J996" s="762">
        <v>2009</v>
      </c>
      <c r="K996" s="763"/>
      <c r="L996" s="762">
        <v>2010</v>
      </c>
      <c r="M996" s="763"/>
      <c r="N996" s="762">
        <v>2011</v>
      </c>
      <c r="O996" s="763"/>
      <c r="P996" s="762">
        <v>2012</v>
      </c>
      <c r="Q996" s="768"/>
      <c r="R996" s="766">
        <v>2013</v>
      </c>
      <c r="S996" s="767"/>
      <c r="T996" s="617"/>
      <c r="U996" s="605" t="s">
        <v>176</v>
      </c>
      <c r="V996" s="606" t="s">
        <v>103</v>
      </c>
    </row>
    <row r="997" spans="1:29" ht="11.25" customHeight="1">
      <c r="A997" s="765"/>
      <c r="B997" s="618" t="s">
        <v>402</v>
      </c>
      <c r="C997" s="619" t="s">
        <v>446</v>
      </c>
      <c r="D997" s="618" t="s">
        <v>402</v>
      </c>
      <c r="E997" s="619" t="s">
        <v>446</v>
      </c>
      <c r="F997" s="618" t="s">
        <v>402</v>
      </c>
      <c r="G997" s="619" t="s">
        <v>446</v>
      </c>
      <c r="H997" s="620" t="s">
        <v>402</v>
      </c>
      <c r="I997" s="619" t="s">
        <v>446</v>
      </c>
      <c r="J997" s="618" t="s">
        <v>402</v>
      </c>
      <c r="K997" s="619" t="s">
        <v>446</v>
      </c>
      <c r="L997" s="618" t="s">
        <v>402</v>
      </c>
      <c r="M997" s="619" t="s">
        <v>446</v>
      </c>
      <c r="N997" s="618" t="s">
        <v>402</v>
      </c>
      <c r="O997" s="619" t="s">
        <v>446</v>
      </c>
      <c r="P997" s="618" t="s">
        <v>402</v>
      </c>
      <c r="Q997" s="619" t="s">
        <v>446</v>
      </c>
      <c r="R997" s="620" t="s">
        <v>402</v>
      </c>
      <c r="S997" s="621" t="s">
        <v>446</v>
      </c>
      <c r="T997" s="611" t="s">
        <v>472</v>
      </c>
      <c r="U997" s="50">
        <v>2.7183146449201496</v>
      </c>
      <c r="V997" s="50">
        <v>1.7</v>
      </c>
    </row>
    <row r="998" spans="1:29" ht="11.25" customHeight="1">
      <c r="A998" s="246" t="s">
        <v>486</v>
      </c>
      <c r="B998" s="361">
        <v>16</v>
      </c>
      <c r="C998" s="97">
        <f ca="1">B998/'Rtos Gestantes'!H77*1000</f>
        <v>2.8474817583199856</v>
      </c>
      <c r="D998" s="361">
        <v>9</v>
      </c>
      <c r="E998" s="97">
        <f ca="1">D998/'Rtos Gestantes'!I77*1000</f>
        <v>1.5988630307337006</v>
      </c>
      <c r="F998" s="361">
        <v>13</v>
      </c>
      <c r="G998" s="97">
        <f ca="1">F998/'Rtos Gestantes'!J77*1000</f>
        <v>2.1852412170112623</v>
      </c>
      <c r="H998" s="361">
        <v>12</v>
      </c>
      <c r="I998" s="97">
        <f ca="1">H998/'Rtos Gestantes'!K77*1000</f>
        <v>1.8653816259909841</v>
      </c>
      <c r="J998" s="361">
        <v>13</v>
      </c>
      <c r="K998" s="97">
        <f ca="1">J998/'Rtos Gestantes'!L77*1000</f>
        <v>2.0158164056442862</v>
      </c>
      <c r="L998" s="361">
        <v>9</v>
      </c>
      <c r="M998" s="97">
        <f ca="1">L998/'Rtos Gestantes'!M77*1000</f>
        <v>1.419782300047326</v>
      </c>
      <c r="N998" s="361">
        <v>12</v>
      </c>
      <c r="O998" s="97">
        <f ca="1">N998/'Rtos Gestantes'!N77*1000</f>
        <v>2.0390824129141887</v>
      </c>
      <c r="P998" s="361">
        <v>15</v>
      </c>
      <c r="Q998" s="97">
        <f ca="1">P998/'Rtos Gestantes'!O77*1000</f>
        <v>2.4457850970161421</v>
      </c>
      <c r="R998" s="361">
        <v>11</v>
      </c>
      <c r="S998" s="97">
        <f ca="1">R998/'Rtos Gestantes'!P77*1000</f>
        <v>1.8650389962699221</v>
      </c>
      <c r="T998" s="611" t="s">
        <v>482</v>
      </c>
      <c r="U998" s="50">
        <v>2.2475795297372061</v>
      </c>
      <c r="V998" s="50">
        <v>1.7</v>
      </c>
    </row>
    <row r="999" spans="1:29" ht="11.25" customHeight="1">
      <c r="A999" s="245" t="s">
        <v>437</v>
      </c>
      <c r="B999" s="360">
        <v>1</v>
      </c>
      <c r="C999" s="97">
        <f ca="1">B999/'Rtos Gestantes'!H78*1000</f>
        <v>0.56561085972850689</v>
      </c>
      <c r="D999" s="360">
        <v>6</v>
      </c>
      <c r="E999" s="97">
        <f ca="1">D999/'Rtos Gestantes'!I78*1000</f>
        <v>3.3783783783783785</v>
      </c>
      <c r="F999" s="360">
        <v>3</v>
      </c>
      <c r="G999" s="97">
        <f ca="1">F999/'Rtos Gestantes'!J78*1000</f>
        <v>1.6592920353982301</v>
      </c>
      <c r="H999" s="360">
        <v>2</v>
      </c>
      <c r="I999" s="97">
        <f ca="1">H999/'Rtos Gestantes'!K78*1000</f>
        <v>1.1389521640091116</v>
      </c>
      <c r="J999" s="360">
        <v>5</v>
      </c>
      <c r="K999" s="97">
        <f ca="1">J999/'Rtos Gestantes'!L78*1000</f>
        <v>2.6695141484249869</v>
      </c>
      <c r="L999" s="360">
        <v>3</v>
      </c>
      <c r="M999" s="97">
        <f ca="1">L999/'Rtos Gestantes'!M78*1000</f>
        <v>1.405152224824356</v>
      </c>
      <c r="N999" s="360">
        <v>7</v>
      </c>
      <c r="O999" s="97">
        <f ca="1">N999/'Rtos Gestantes'!N78*1000</f>
        <v>3.7135278514588861</v>
      </c>
      <c r="P999" s="360">
        <v>8</v>
      </c>
      <c r="Q999" s="97">
        <f ca="1">P999/'Rtos Gestantes'!O78*1000</f>
        <v>4.0526849037487338</v>
      </c>
      <c r="R999" s="360">
        <v>2</v>
      </c>
      <c r="S999" s="97">
        <f ca="1">R999/'Rtos Gestantes'!P78*1000</f>
        <v>1.0405827263267431</v>
      </c>
      <c r="T999" s="611" t="s">
        <v>438</v>
      </c>
      <c r="U999" s="50">
        <v>1.9801980198019802</v>
      </c>
      <c r="V999" s="50">
        <v>1.7</v>
      </c>
    </row>
    <row r="1000" spans="1:29" ht="11.25" customHeight="1">
      <c r="A1000" s="245" t="s">
        <v>481</v>
      </c>
      <c r="B1000" s="361">
        <v>9</v>
      </c>
      <c r="C1000" s="97">
        <f ca="1">B1000/'Rtos Gestantes'!H79*1000</f>
        <v>3.7942664418212475</v>
      </c>
      <c r="D1000" s="361">
        <v>5</v>
      </c>
      <c r="E1000" s="97">
        <f ca="1">D1000/'Rtos Gestantes'!I79*1000</f>
        <v>2.0483408439164279</v>
      </c>
      <c r="F1000" s="361">
        <v>7</v>
      </c>
      <c r="G1000" s="97">
        <f ca="1">F1000/'Rtos Gestantes'!J79*1000</f>
        <v>3.1376064545047062</v>
      </c>
      <c r="H1000" s="361">
        <v>3</v>
      </c>
      <c r="I1000" s="97">
        <f ca="1">H1000/'Rtos Gestantes'!K79*1000</f>
        <v>1.4423076923076923</v>
      </c>
      <c r="J1000" s="361">
        <v>7</v>
      </c>
      <c r="K1000" s="97">
        <f ca="1">J1000/'Rtos Gestantes'!L79*1000</f>
        <v>3.7756202804746497</v>
      </c>
      <c r="L1000" s="361">
        <v>6</v>
      </c>
      <c r="M1000" s="97">
        <f ca="1">L1000/'Rtos Gestantes'!M79*1000</f>
        <v>3.5273368606701938</v>
      </c>
      <c r="N1000" s="361">
        <v>4</v>
      </c>
      <c r="O1000" s="97">
        <f ca="1">N1000/'Rtos Gestantes'!N79*1000</f>
        <v>2.574002574002574</v>
      </c>
      <c r="P1000" s="361">
        <v>5</v>
      </c>
      <c r="Q1000" s="97">
        <f ca="1">P1000/'Rtos Gestantes'!O79*1000</f>
        <v>3.1867431485022304</v>
      </c>
      <c r="R1000" s="361">
        <v>2</v>
      </c>
      <c r="S1000" s="97">
        <f ca="1">R1000/'Rtos Gestantes'!P79*1000</f>
        <v>1.2399256044637321</v>
      </c>
      <c r="T1000" s="611" t="s">
        <v>486</v>
      </c>
      <c r="U1000" s="50">
        <v>1.8650389962699221</v>
      </c>
      <c r="V1000" s="50">
        <v>1.7</v>
      </c>
      <c r="W1000" s="159"/>
    </row>
    <row r="1001" spans="1:29" ht="11.25" customHeight="1">
      <c r="A1001" s="245" t="s">
        <v>471</v>
      </c>
      <c r="B1001" s="360">
        <v>29</v>
      </c>
      <c r="C1001" s="97">
        <f ca="1">B1001/'Rtos Gestantes'!H80*1000</f>
        <v>3.7574501166105212</v>
      </c>
      <c r="D1001" s="360">
        <v>32</v>
      </c>
      <c r="E1001" s="97">
        <f ca="1">D1001/'Rtos Gestantes'!I80*1000</f>
        <v>4.1327650781350895</v>
      </c>
      <c r="F1001" s="360">
        <v>24</v>
      </c>
      <c r="G1001" s="97">
        <f ca="1">F1001/'Rtos Gestantes'!J80*1000</f>
        <v>2.9940119760479043</v>
      </c>
      <c r="H1001" s="360">
        <v>20</v>
      </c>
      <c r="I1001" s="97">
        <f ca="1">H1001/'Rtos Gestantes'!K80*1000</f>
        <v>2.616088947024199</v>
      </c>
      <c r="J1001" s="360">
        <v>17</v>
      </c>
      <c r="K1001" s="97">
        <f ca="1">J1001/'Rtos Gestantes'!L80*1000</f>
        <v>2.1876206408441643</v>
      </c>
      <c r="L1001" s="360">
        <v>24</v>
      </c>
      <c r="M1001" s="97">
        <f ca="1">L1001/'Rtos Gestantes'!M80*1000</f>
        <v>3.2524732348556715</v>
      </c>
      <c r="N1001" s="360">
        <v>23</v>
      </c>
      <c r="O1001" s="97">
        <f ca="1">N1001/'Rtos Gestantes'!N80*1000</f>
        <v>3.3289911709364599</v>
      </c>
      <c r="P1001" s="360">
        <v>19</v>
      </c>
      <c r="Q1001" s="97">
        <f ca="1">P1001/'Rtos Gestantes'!O80*1000</f>
        <v>2.9558182949595517</v>
      </c>
      <c r="R1001" s="360">
        <v>9</v>
      </c>
      <c r="S1001" s="97">
        <f ca="1">R1001/'Rtos Gestantes'!P80*1000</f>
        <v>1.4935280451377364</v>
      </c>
      <c r="T1001" s="611" t="s">
        <v>432</v>
      </c>
      <c r="U1001" s="50">
        <v>1.8726591760299625</v>
      </c>
      <c r="V1001" s="50">
        <v>1.7</v>
      </c>
      <c r="W1001" s="29"/>
    </row>
    <row r="1002" spans="1:29" ht="11.25" customHeight="1">
      <c r="A1002" s="245" t="s">
        <v>438</v>
      </c>
      <c r="B1002" s="362">
        <v>16</v>
      </c>
      <c r="C1002" s="97">
        <f ca="1">B1002/'Rtos Gestantes'!H81*1000</f>
        <v>2.6990553306342777</v>
      </c>
      <c r="D1002" s="362">
        <v>11</v>
      </c>
      <c r="E1002" s="97">
        <f ca="1">D1002/'Rtos Gestantes'!I81*1000</f>
        <v>1.7965049812183569</v>
      </c>
      <c r="F1002" s="362">
        <v>21</v>
      </c>
      <c r="G1002" s="97">
        <f ca="1">F1002/'Rtos Gestantes'!J81*1000</f>
        <v>3.3070866141732282</v>
      </c>
      <c r="H1002" s="362">
        <v>12</v>
      </c>
      <c r="I1002" s="97">
        <f ca="1">H1002/'Rtos Gestantes'!K81*1000</f>
        <v>1.8237082066869299</v>
      </c>
      <c r="J1002" s="362">
        <v>20</v>
      </c>
      <c r="K1002" s="97">
        <f ca="1">J1002/'Rtos Gestantes'!L81*1000</f>
        <v>3.022517757291824</v>
      </c>
      <c r="L1002" s="362">
        <v>16</v>
      </c>
      <c r="M1002" s="97">
        <f ca="1">L1002/'Rtos Gestantes'!M81*1000</f>
        <v>2.6216614779616583</v>
      </c>
      <c r="N1002" s="362">
        <v>19</v>
      </c>
      <c r="O1002" s="97">
        <f ca="1">N1002/'Rtos Gestantes'!N81*1000</f>
        <v>3.1162866983762507</v>
      </c>
      <c r="P1002" s="362">
        <v>17</v>
      </c>
      <c r="Q1002" s="97">
        <f ca="1">P1002/'Rtos Gestantes'!O81*1000</f>
        <v>2.8080607862570202</v>
      </c>
      <c r="R1002" s="362">
        <v>11</v>
      </c>
      <c r="S1002" s="97">
        <f ca="1">R1002/'Rtos Gestantes'!P81*1000</f>
        <v>1.9801980198019802</v>
      </c>
      <c r="T1002" s="611" t="s">
        <v>431</v>
      </c>
      <c r="U1002" s="50">
        <v>1.8655427347474607</v>
      </c>
      <c r="V1002" s="50">
        <v>1.7</v>
      </c>
      <c r="W1002" s="387"/>
    </row>
    <row r="1003" spans="1:29" ht="11.25" customHeight="1">
      <c r="A1003" s="245" t="s">
        <v>472</v>
      </c>
      <c r="B1003" s="360">
        <v>9</v>
      </c>
      <c r="C1003" s="97">
        <f ca="1">B1003/'Rtos Gestantes'!H82*1000</f>
        <v>2.159309021113244</v>
      </c>
      <c r="D1003" s="360">
        <v>10</v>
      </c>
      <c r="E1003" s="97">
        <f ca="1">D1003/'Rtos Gestantes'!I82*1000</f>
        <v>2.4993751562109474</v>
      </c>
      <c r="F1003" s="360">
        <v>8</v>
      </c>
      <c r="G1003" s="97">
        <f ca="1">F1003/'Rtos Gestantes'!J82*1000</f>
        <v>2.1350413664264747</v>
      </c>
      <c r="H1003" s="360">
        <v>13</v>
      </c>
      <c r="I1003" s="97">
        <f ca="1">H1003/'Rtos Gestantes'!K82*1000</f>
        <v>3.4703683929524827</v>
      </c>
      <c r="J1003" s="360">
        <v>6</v>
      </c>
      <c r="K1003" s="97">
        <f ca="1">J1003/'Rtos Gestantes'!L82*1000</f>
        <v>1.6722408026755853</v>
      </c>
      <c r="L1003" s="360">
        <v>6</v>
      </c>
      <c r="M1003" s="97">
        <f ca="1">L1003/'Rtos Gestantes'!M82*1000</f>
        <v>1.8298261665141813</v>
      </c>
      <c r="N1003" s="360">
        <v>6</v>
      </c>
      <c r="O1003" s="97">
        <f ca="1">N1003/'Rtos Gestantes'!N82*1000</f>
        <v>1.932367149758454</v>
      </c>
      <c r="P1003" s="360">
        <v>7</v>
      </c>
      <c r="Q1003" s="97">
        <f ca="1">P1003/'Rtos Gestantes'!O82*1000</f>
        <v>2.3458445040214477</v>
      </c>
      <c r="R1003" s="360">
        <v>8</v>
      </c>
      <c r="S1003" s="97">
        <f ca="1">R1003/'Rtos Gestantes'!P82*1000</f>
        <v>2.7183146449201496</v>
      </c>
      <c r="T1003" s="611" t="s">
        <v>433</v>
      </c>
      <c r="U1003" s="50">
        <v>1.7127799736495388</v>
      </c>
      <c r="V1003" s="50">
        <v>1.7</v>
      </c>
      <c r="W1003" s="387"/>
    </row>
    <row r="1004" spans="1:29" ht="11.25" customHeight="1">
      <c r="A1004" s="245" t="s">
        <v>432</v>
      </c>
      <c r="B1004" s="361">
        <v>17</v>
      </c>
      <c r="C1004" s="97">
        <f ca="1">B1004/'Rtos Gestantes'!H83*1000</f>
        <v>1.8146883005977796</v>
      </c>
      <c r="D1004" s="361">
        <v>25</v>
      </c>
      <c r="E1004" s="97">
        <f ca="1">D1004/'Rtos Gestantes'!I83*1000</f>
        <v>2.601186140880241</v>
      </c>
      <c r="F1004" s="361">
        <v>23</v>
      </c>
      <c r="G1004" s="97">
        <f ca="1">F1004/'Rtos Gestantes'!J83*1000</f>
        <v>2.2869643034702198</v>
      </c>
      <c r="H1004" s="361">
        <v>18</v>
      </c>
      <c r="I1004" s="97">
        <f ca="1">H1004/'Rtos Gestantes'!K83*1000</f>
        <v>1.6200162001620018</v>
      </c>
      <c r="J1004" s="361">
        <v>25</v>
      </c>
      <c r="K1004" s="97">
        <f ca="1">J1004/'Rtos Gestantes'!L83*1000</f>
        <v>2.2801897117840202</v>
      </c>
      <c r="L1004" s="361">
        <v>31</v>
      </c>
      <c r="M1004" s="97">
        <f ca="1">L1004/'Rtos Gestantes'!M83*1000</f>
        <v>2.9132600319518844</v>
      </c>
      <c r="N1004" s="361">
        <v>34</v>
      </c>
      <c r="O1004" s="97">
        <f ca="1">N1004/'Rtos Gestantes'!N83*1000</f>
        <v>3.2592024539877298</v>
      </c>
      <c r="P1004" s="361">
        <v>25</v>
      </c>
      <c r="Q1004" s="97">
        <f ca="1">P1004/'Rtos Gestantes'!O83*1000</f>
        <v>2.4267132595612502</v>
      </c>
      <c r="R1004" s="361">
        <v>19</v>
      </c>
      <c r="S1004" s="97">
        <f ca="1">R1004/'Rtos Gestantes'!P83*1000</f>
        <v>1.8726591760299625</v>
      </c>
      <c r="T1004" s="611" t="s">
        <v>441</v>
      </c>
      <c r="U1004" s="50">
        <v>1.607717041800643</v>
      </c>
      <c r="V1004" s="50">
        <v>1.7</v>
      </c>
      <c r="W1004" s="387"/>
    </row>
    <row r="1005" spans="1:29" ht="11.25" customHeight="1">
      <c r="A1005" s="245" t="s">
        <v>433</v>
      </c>
      <c r="B1005" s="360">
        <v>32</v>
      </c>
      <c r="C1005" s="97">
        <f ca="1">B1005/'Rtos Gestantes'!H84*1000</f>
        <v>2.2821280844387388</v>
      </c>
      <c r="D1005" s="360">
        <v>36</v>
      </c>
      <c r="E1005" s="97">
        <f ca="1">D1005/'Rtos Gestantes'!I84*1000</f>
        <v>2.5323579065841306</v>
      </c>
      <c r="F1005" s="360">
        <v>29</v>
      </c>
      <c r="G1005" s="97">
        <f ca="1">F1005/'Rtos Gestantes'!J84*1000</f>
        <v>1.9115417573001121</v>
      </c>
      <c r="H1005" s="360">
        <v>34</v>
      </c>
      <c r="I1005" s="97">
        <f ca="1">H1005/'Rtos Gestantes'!K84*1000</f>
        <v>2.0914067786184409</v>
      </c>
      <c r="J1005" s="360">
        <v>31</v>
      </c>
      <c r="K1005" s="97">
        <f ca="1">J1005/'Rtos Gestantes'!L84*1000</f>
        <v>1.9347188416651062</v>
      </c>
      <c r="L1005" s="360">
        <v>35</v>
      </c>
      <c r="M1005" s="97">
        <f ca="1">L1005/'Rtos Gestantes'!M84*1000</f>
        <v>2.228589621139764</v>
      </c>
      <c r="N1005" s="360">
        <v>30</v>
      </c>
      <c r="O1005" s="97">
        <f ca="1">N1005/'Rtos Gestantes'!N84*1000</f>
        <v>1.9551616266944736</v>
      </c>
      <c r="P1005" s="360">
        <v>41</v>
      </c>
      <c r="Q1005" s="97">
        <f ca="1">P1005/'Rtos Gestantes'!O84*1000</f>
        <v>2.6368255193260017</v>
      </c>
      <c r="R1005" s="360">
        <v>26</v>
      </c>
      <c r="S1005" s="97">
        <f ca="1">R1005/'Rtos Gestantes'!P84*1000</f>
        <v>1.7127799736495388</v>
      </c>
      <c r="T1005" s="611" t="s">
        <v>436</v>
      </c>
      <c r="U1005" s="50">
        <v>1.5540015540015539</v>
      </c>
      <c r="V1005" s="50">
        <v>1.7</v>
      </c>
      <c r="W1005" s="387"/>
    </row>
    <row r="1006" spans="1:29" ht="11.25" customHeight="1">
      <c r="A1006" s="245" t="s">
        <v>441</v>
      </c>
      <c r="B1006" s="361">
        <v>8</v>
      </c>
      <c r="C1006" s="97">
        <f ca="1">B1006/'Rtos Gestantes'!H85*1000</f>
        <v>1.5267175572519083</v>
      </c>
      <c r="D1006" s="361">
        <v>11</v>
      </c>
      <c r="E1006" s="97">
        <f ca="1">D1006/'Rtos Gestantes'!I85*1000</f>
        <v>2.0896656534954405</v>
      </c>
      <c r="F1006" s="361">
        <v>15</v>
      </c>
      <c r="G1006" s="97">
        <f ca="1">F1006/'Rtos Gestantes'!J85*1000</f>
        <v>2.796420581655481</v>
      </c>
      <c r="H1006" s="361">
        <v>17</v>
      </c>
      <c r="I1006" s="97">
        <f ca="1">H1006/'Rtos Gestantes'!K85*1000</f>
        <v>3.3596837944664033</v>
      </c>
      <c r="J1006" s="361">
        <v>11</v>
      </c>
      <c r="K1006" s="97">
        <f ca="1">J1006/'Rtos Gestantes'!L85*1000</f>
        <v>2.2026431718061676</v>
      </c>
      <c r="L1006" s="361">
        <v>8</v>
      </c>
      <c r="M1006" s="97">
        <f ca="1">L1006/'Rtos Gestantes'!M85*1000</f>
        <v>1.7189514396218306</v>
      </c>
      <c r="N1006" s="361">
        <v>16</v>
      </c>
      <c r="O1006" s="97">
        <f ca="1">N1006/'Rtos Gestantes'!N85*1000</f>
        <v>3.6446469248291575</v>
      </c>
      <c r="P1006" s="361">
        <v>10</v>
      </c>
      <c r="Q1006" s="97">
        <f ca="1">P1006/'Rtos Gestantes'!O85*1000</f>
        <v>2.2810218978102186</v>
      </c>
      <c r="R1006" s="361">
        <v>7</v>
      </c>
      <c r="S1006" s="97">
        <f ca="1">R1006/'Rtos Gestantes'!P85*1000</f>
        <v>1.607717041800643</v>
      </c>
      <c r="T1006" s="611" t="s">
        <v>435</v>
      </c>
      <c r="U1006" s="50">
        <v>1.6436554898093361</v>
      </c>
      <c r="V1006" s="50">
        <v>1.7</v>
      </c>
      <c r="W1006" s="387"/>
    </row>
    <row r="1007" spans="1:29" ht="11.25" customHeight="1">
      <c r="A1007" s="245" t="s">
        <v>487</v>
      </c>
      <c r="B1007" s="360">
        <v>29</v>
      </c>
      <c r="C1007" s="97">
        <f ca="1">B1007/'Rtos Gestantes'!H86*1000</f>
        <v>2.3803660838873841</v>
      </c>
      <c r="D1007" s="360">
        <v>27</v>
      </c>
      <c r="E1007" s="97">
        <f ca="1">D1007/'Rtos Gestantes'!I86*1000</f>
        <v>2.227538981932184</v>
      </c>
      <c r="F1007" s="360">
        <v>34</v>
      </c>
      <c r="G1007" s="97">
        <f ca="1">F1007/'Rtos Gestantes'!J86*1000</f>
        <v>2.8199386248652236</v>
      </c>
      <c r="H1007" s="360">
        <v>15</v>
      </c>
      <c r="I1007" s="97">
        <f ca="1">H1007/'Rtos Gestantes'!K86*1000</f>
        <v>1.3054830287206267</v>
      </c>
      <c r="J1007" s="360">
        <v>30</v>
      </c>
      <c r="K1007" s="97">
        <f ca="1">J1007/'Rtos Gestantes'!L86*1000</f>
        <v>2.6579250465136885</v>
      </c>
      <c r="L1007" s="360">
        <v>15</v>
      </c>
      <c r="M1007" s="97">
        <f ca="1">L1007/'Rtos Gestantes'!M86*1000</f>
        <v>1.419916698220371</v>
      </c>
      <c r="N1007" s="360">
        <v>20</v>
      </c>
      <c r="O1007" s="97">
        <f ca="1">N1007/'Rtos Gestantes'!N86*1000</f>
        <v>1.9594396002743215</v>
      </c>
      <c r="P1007" s="360">
        <v>20</v>
      </c>
      <c r="Q1007" s="97">
        <f ca="1">P1007/'Rtos Gestantes'!O86*1000</f>
        <v>2.0887728459530024</v>
      </c>
      <c r="R1007" s="360">
        <v>13</v>
      </c>
      <c r="S1007" s="97">
        <f ca="1">R1007/'Rtos Gestantes'!P86*1000</f>
        <v>1.387554701675739</v>
      </c>
      <c r="T1007" s="611" t="s">
        <v>471</v>
      </c>
      <c r="U1007" s="50">
        <v>1.4935280451377364</v>
      </c>
      <c r="V1007" s="50">
        <v>1.7</v>
      </c>
      <c r="W1007" s="387"/>
    </row>
    <row r="1008" spans="1:29" ht="11.25" customHeight="1">
      <c r="A1008" s="245" t="s">
        <v>431</v>
      </c>
      <c r="B1008" s="361">
        <v>38</v>
      </c>
      <c r="C1008" s="97">
        <f ca="1">B1008/'Rtos Gestantes'!H87*1000</f>
        <v>2.5866176570689539</v>
      </c>
      <c r="D1008" s="361">
        <v>32</v>
      </c>
      <c r="E1008" s="97">
        <f ca="1">D1008/'Rtos Gestantes'!I87*1000</f>
        <v>2.1473627700979736</v>
      </c>
      <c r="F1008" s="361">
        <v>43</v>
      </c>
      <c r="G1008" s="97">
        <f ca="1">F1008/'Rtos Gestantes'!J87*1000</f>
        <v>2.7549974372116863</v>
      </c>
      <c r="H1008" s="361">
        <v>39</v>
      </c>
      <c r="I1008" s="97">
        <f ca="1">H1008/'Rtos Gestantes'!K87*1000</f>
        <v>2.4842346646283202</v>
      </c>
      <c r="J1008" s="361">
        <v>40</v>
      </c>
      <c r="K1008" s="97">
        <f ca="1">J1008/'Rtos Gestantes'!L87*1000</f>
        <v>2.5440437575526298</v>
      </c>
      <c r="L1008" s="361">
        <v>35</v>
      </c>
      <c r="M1008" s="97">
        <f ca="1">L1008/'Rtos Gestantes'!M87*1000</f>
        <v>2.3841961852861036</v>
      </c>
      <c r="N1008" s="361">
        <v>34</v>
      </c>
      <c r="O1008" s="97">
        <f ca="1">N1008/'Rtos Gestantes'!N87*1000</f>
        <v>2.3552230534774172</v>
      </c>
      <c r="P1008" s="361">
        <v>29</v>
      </c>
      <c r="Q1008" s="97">
        <f ca="1">P1008/'Rtos Gestantes'!O87*1000</f>
        <v>2.017391304347826</v>
      </c>
      <c r="R1008" s="361">
        <v>27</v>
      </c>
      <c r="S1008" s="97">
        <f ca="1">R1008/'Rtos Gestantes'!P87*1000</f>
        <v>1.8655427347474607</v>
      </c>
      <c r="T1008" s="611" t="s">
        <v>487</v>
      </c>
      <c r="U1008" s="50">
        <v>1.387554701675739</v>
      </c>
      <c r="V1008" s="50">
        <v>1.7</v>
      </c>
      <c r="W1008" s="387"/>
    </row>
    <row r="1009" spans="1:23" ht="11.25" customHeight="1">
      <c r="A1009" s="245" t="s">
        <v>434</v>
      </c>
      <c r="B1009" s="360">
        <v>2</v>
      </c>
      <c r="C1009" s="97">
        <f ca="1">B1009/'Rtos Gestantes'!H88*1000</f>
        <v>1.3486176668914363</v>
      </c>
      <c r="D1009" s="360">
        <v>2</v>
      </c>
      <c r="E1009" s="97">
        <f ca="1">D1009/'Rtos Gestantes'!I88*1000</f>
        <v>1.1261261261261262</v>
      </c>
      <c r="F1009" s="360">
        <v>4</v>
      </c>
      <c r="G1009" s="97">
        <f ca="1">F1009/'Rtos Gestantes'!J88*1000</f>
        <v>2.1881838074398248</v>
      </c>
      <c r="H1009" s="360">
        <v>3</v>
      </c>
      <c r="I1009" s="97">
        <f ca="1">H1009/'Rtos Gestantes'!K88*1000</f>
        <v>1.7291066282420748</v>
      </c>
      <c r="J1009" s="360">
        <v>6</v>
      </c>
      <c r="K1009" s="97">
        <f ca="1">J1009/'Rtos Gestantes'!L88*1000</f>
        <v>3.4403669724770642</v>
      </c>
      <c r="L1009" s="360">
        <v>4</v>
      </c>
      <c r="M1009" s="97">
        <f ca="1">L1009/'Rtos Gestantes'!M88*1000</f>
        <v>2.3852116875372689</v>
      </c>
      <c r="N1009" s="360">
        <v>6</v>
      </c>
      <c r="O1009" s="97">
        <f ca="1">N1009/'Rtos Gestantes'!N88*1000</f>
        <v>3.3707865168539328</v>
      </c>
      <c r="P1009" s="360">
        <v>3</v>
      </c>
      <c r="Q1009" s="97">
        <f ca="1">P1009/'Rtos Gestantes'!O88*1000</f>
        <v>1.8303843807199511</v>
      </c>
      <c r="R1009" s="360">
        <v>2</v>
      </c>
      <c r="S1009" s="97">
        <f ca="1">R1009/'Rtos Gestantes'!P88*1000</f>
        <v>1.2033694344163659</v>
      </c>
      <c r="T1009" s="611" t="s">
        <v>430</v>
      </c>
      <c r="U1009" s="50">
        <v>1.4009806864805363</v>
      </c>
      <c r="V1009" s="50">
        <v>1.7</v>
      </c>
      <c r="W1009" s="387"/>
    </row>
    <row r="1010" spans="1:23" ht="11.25" customHeight="1">
      <c r="A1010" s="245" t="s">
        <v>436</v>
      </c>
      <c r="B1010" s="361">
        <v>4</v>
      </c>
      <c r="C1010" s="97">
        <f ca="1">B1010/'Rtos Gestantes'!H89*1000</f>
        <v>3.3195020746887964</v>
      </c>
      <c r="D1010" s="361">
        <v>2</v>
      </c>
      <c r="E1010" s="97">
        <f ca="1">D1010/'Rtos Gestantes'!I89*1000</f>
        <v>1.6949152542372881</v>
      </c>
      <c r="F1010" s="361">
        <v>3</v>
      </c>
      <c r="G1010" s="97">
        <f ca="1">F1010/'Rtos Gestantes'!J89*1000</f>
        <v>2.4650780608052587</v>
      </c>
      <c r="H1010" s="361"/>
      <c r="I1010" s="97">
        <f ca="1">H1010/'Rtos Gestantes'!K89*1000</f>
        <v>0</v>
      </c>
      <c r="J1010" s="361">
        <v>3</v>
      </c>
      <c r="K1010" s="97">
        <f ca="1">J1010/'Rtos Gestantes'!L89*1000</f>
        <v>2.2075055187637971</v>
      </c>
      <c r="L1010" s="361">
        <v>3</v>
      </c>
      <c r="M1010" s="97">
        <f ca="1">L1010/'Rtos Gestantes'!M89*1000</f>
        <v>2.4291497975708505</v>
      </c>
      <c r="N1010" s="361"/>
      <c r="O1010" s="97">
        <f ca="1">N1010/'Rtos Gestantes'!N89*1000</f>
        <v>0</v>
      </c>
      <c r="P1010" s="361">
        <v>4</v>
      </c>
      <c r="Q1010" s="97">
        <f ca="1">P1010/'Rtos Gestantes'!O89*1000</f>
        <v>3.4275921165381322</v>
      </c>
      <c r="R1010" s="361">
        <v>2</v>
      </c>
      <c r="S1010" s="97">
        <f ca="1">R1010/'Rtos Gestantes'!P89*1000</f>
        <v>1.5540015540015539</v>
      </c>
      <c r="T1010" s="610" t="s">
        <v>481</v>
      </c>
      <c r="U1010" s="392">
        <v>1.2399256044637321</v>
      </c>
      <c r="V1010" s="50">
        <v>1.7</v>
      </c>
      <c r="W1010" s="387"/>
    </row>
    <row r="1011" spans="1:23" ht="11.25" customHeight="1">
      <c r="A1011" s="245" t="s">
        <v>439</v>
      </c>
      <c r="B1011" s="360">
        <v>9</v>
      </c>
      <c r="C1011" s="97">
        <f ca="1">B1011/'Rtos Gestantes'!H90*1000</f>
        <v>5.6497175141242941</v>
      </c>
      <c r="D1011" s="360">
        <v>1</v>
      </c>
      <c r="E1011" s="97">
        <f ca="1">D1011/'Rtos Gestantes'!I90*1000</f>
        <v>0.64516129032258063</v>
      </c>
      <c r="F1011" s="360">
        <v>3</v>
      </c>
      <c r="G1011" s="97">
        <f ca="1">F1011/'Rtos Gestantes'!J90*1000</f>
        <v>2.0147750167897915</v>
      </c>
      <c r="H1011" s="360">
        <v>6</v>
      </c>
      <c r="I1011" s="97">
        <f ca="1">H1011/'Rtos Gestantes'!K90*1000</f>
        <v>4.1870202372644805</v>
      </c>
      <c r="J1011" s="360">
        <v>3</v>
      </c>
      <c r="K1011" s="97">
        <f ca="1">J1011/'Rtos Gestantes'!L90*1000</f>
        <v>2.255639097744361</v>
      </c>
      <c r="L1011" s="360">
        <v>5</v>
      </c>
      <c r="M1011" s="97">
        <f ca="1">L1011/'Rtos Gestantes'!M90*1000</f>
        <v>3.9682539682539679</v>
      </c>
      <c r="N1011" s="360">
        <v>2</v>
      </c>
      <c r="O1011" s="97">
        <f ca="1">N1011/'Rtos Gestantes'!N90*1000</f>
        <v>1.6515276630883566</v>
      </c>
      <c r="P1011" s="360">
        <v>3</v>
      </c>
      <c r="Q1011" s="97">
        <f ca="1">P1011/'Rtos Gestantes'!O90*1000</f>
        <v>2.4489795918367347</v>
      </c>
      <c r="R1011" s="360">
        <v>1</v>
      </c>
      <c r="S1011" s="97">
        <f ca="1">R1011/'Rtos Gestantes'!P90*1000</f>
        <v>0.82850041425020704</v>
      </c>
      <c r="T1011" s="611" t="s">
        <v>434</v>
      </c>
      <c r="U1011" s="50">
        <v>1.2033694344163659</v>
      </c>
      <c r="V1011" s="50">
        <v>1.7</v>
      </c>
      <c r="W1011" s="387"/>
    </row>
    <row r="1012" spans="1:23" ht="11.25" customHeight="1">
      <c r="A1012" s="245" t="s">
        <v>474</v>
      </c>
      <c r="B1012" s="362">
        <v>4</v>
      </c>
      <c r="C1012" s="97">
        <f ca="1">B1012/'Rtos Gestantes'!H91*1000</f>
        <v>3.6529680365296802</v>
      </c>
      <c r="D1012" s="362">
        <v>1</v>
      </c>
      <c r="E1012" s="97">
        <f ca="1">D1012/'Rtos Gestantes'!I91*1000</f>
        <v>0.93984962406015038</v>
      </c>
      <c r="F1012" s="362">
        <v>4</v>
      </c>
      <c r="G1012" s="97">
        <f ca="1">F1012/'Rtos Gestantes'!J91*1000</f>
        <v>3.3585222502099077</v>
      </c>
      <c r="H1012" s="362">
        <v>6</v>
      </c>
      <c r="I1012" s="97">
        <f ca="1">H1012/'Rtos Gestantes'!K91*1000</f>
        <v>4.803843074459567</v>
      </c>
      <c r="J1012" s="362">
        <v>1</v>
      </c>
      <c r="K1012" s="97">
        <f ca="1">J1012/'Rtos Gestantes'!L91*1000</f>
        <v>0.77041602465331283</v>
      </c>
      <c r="L1012" s="362">
        <v>4</v>
      </c>
      <c r="M1012" s="97">
        <f ca="1">L1012/'Rtos Gestantes'!M91*1000</f>
        <v>3.5304501323918802</v>
      </c>
      <c r="N1012" s="362">
        <v>6</v>
      </c>
      <c r="O1012" s="97">
        <f ca="1">N1012/'Rtos Gestantes'!N91*1000</f>
        <v>4.5977011494252871</v>
      </c>
      <c r="P1012" s="362">
        <v>3</v>
      </c>
      <c r="Q1012" s="97">
        <f ca="1">P1012/'Rtos Gestantes'!O91*1000</f>
        <v>2.8517110266159698</v>
      </c>
      <c r="R1012" s="362">
        <v>1</v>
      </c>
      <c r="S1012" s="97">
        <f ca="1">R1012/'Rtos Gestantes'!P91*1000</f>
        <v>0.76628352490421459</v>
      </c>
      <c r="T1012" s="611" t="s">
        <v>437</v>
      </c>
      <c r="U1012" s="50">
        <v>1.0405827263267431</v>
      </c>
      <c r="V1012" s="50">
        <v>1.7</v>
      </c>
      <c r="W1012" s="387"/>
    </row>
    <row r="1013" spans="1:23" ht="11.25" customHeight="1">
      <c r="A1013" s="245" t="s">
        <v>435</v>
      </c>
      <c r="B1013" s="360">
        <v>11</v>
      </c>
      <c r="C1013" s="97">
        <f ca="1">B1013/'Rtos Gestantes'!H92*1000</f>
        <v>2.8833551769331582</v>
      </c>
      <c r="D1013" s="360">
        <v>13</v>
      </c>
      <c r="E1013" s="97">
        <f ca="1">D1013/'Rtos Gestantes'!I92*1000</f>
        <v>3.2186184699182965</v>
      </c>
      <c r="F1013" s="360">
        <v>14</v>
      </c>
      <c r="G1013" s="97">
        <f ca="1">F1013/'Rtos Gestantes'!J92*1000</f>
        <v>3.455936805726981</v>
      </c>
      <c r="H1013" s="360">
        <v>8</v>
      </c>
      <c r="I1013" s="97">
        <f ca="1">H1013/'Rtos Gestantes'!K92*1000</f>
        <v>2.1225789334040859</v>
      </c>
      <c r="J1013" s="360">
        <v>6</v>
      </c>
      <c r="K1013" s="97">
        <f ca="1">J1013/'Rtos Gestantes'!L92*1000</f>
        <v>1.7371163867979154</v>
      </c>
      <c r="L1013" s="360">
        <v>8</v>
      </c>
      <c r="M1013" s="97">
        <f ca="1">L1013/'Rtos Gestantes'!M92*1000</f>
        <v>2.545338848234171</v>
      </c>
      <c r="N1013" s="360">
        <v>7</v>
      </c>
      <c r="O1013" s="97">
        <f ca="1">N1013/'Rtos Gestantes'!N92*1000</f>
        <v>2.2068095838587642</v>
      </c>
      <c r="P1013" s="360">
        <v>3</v>
      </c>
      <c r="Q1013" s="97">
        <f ca="1">P1013/'Rtos Gestantes'!O92*1000</f>
        <v>1.0053619302949062</v>
      </c>
      <c r="R1013" s="360">
        <v>5</v>
      </c>
      <c r="S1013" s="97">
        <f ca="1">R1013/'Rtos Gestantes'!P92*1000</f>
        <v>1.6436554898093361</v>
      </c>
      <c r="T1013" s="611" t="s">
        <v>439</v>
      </c>
      <c r="U1013" s="50">
        <v>0.82850041425020704</v>
      </c>
      <c r="V1013" s="50">
        <v>1.7</v>
      </c>
      <c r="W1013" s="387"/>
    </row>
    <row r="1014" spans="1:23" ht="11.25" customHeight="1">
      <c r="A1014" s="245" t="s">
        <v>440</v>
      </c>
      <c r="B1014" s="361"/>
      <c r="C1014" s="97">
        <f ca="1">B1014/'Rtos Gestantes'!H93*1000</f>
        <v>0</v>
      </c>
      <c r="D1014" s="361">
        <v>1</v>
      </c>
      <c r="E1014" s="97">
        <f ca="1">D1014/'Rtos Gestantes'!I93*1000</f>
        <v>6.25</v>
      </c>
      <c r="F1014" s="361">
        <v>1</v>
      </c>
      <c r="G1014" s="97">
        <f ca="1">F1014/'Rtos Gestantes'!J93*1000</f>
        <v>4.329004329004329</v>
      </c>
      <c r="H1014" s="361"/>
      <c r="I1014" s="97">
        <f ca="1">H1014/'Rtos Gestantes'!K93*1000</f>
        <v>0</v>
      </c>
      <c r="J1014" s="361"/>
      <c r="K1014" s="97">
        <f ca="1">J1014/'Rtos Gestantes'!L93*1000</f>
        <v>0</v>
      </c>
      <c r="L1014" s="361">
        <v>1</v>
      </c>
      <c r="M1014" s="97">
        <f ca="1">L1014/'Rtos Gestantes'!M93*1000</f>
        <v>2.6041666666666665</v>
      </c>
      <c r="N1014" s="361">
        <v>1</v>
      </c>
      <c r="O1014" s="97">
        <f ca="1">N1014/'Rtos Gestantes'!N93*1000</f>
        <v>3.278688524590164</v>
      </c>
      <c r="P1014" s="361">
        <v>0</v>
      </c>
      <c r="Q1014" s="97">
        <f ca="1">P1014/'Rtos Gestantes'!O93*1000</f>
        <v>0</v>
      </c>
      <c r="R1014" s="361">
        <v>0</v>
      </c>
      <c r="S1014" s="97">
        <f ca="1">R1014/'Rtos Gestantes'!P93*1000</f>
        <v>0</v>
      </c>
      <c r="T1014" s="611" t="s">
        <v>474</v>
      </c>
      <c r="U1014" s="50">
        <v>0.76628352490421459</v>
      </c>
      <c r="V1014" s="50">
        <v>1.7</v>
      </c>
      <c r="W1014" s="387"/>
    </row>
    <row r="1015" spans="1:23" ht="11.25" customHeight="1">
      <c r="A1015" s="245" t="s">
        <v>482</v>
      </c>
      <c r="B1015" s="360">
        <v>25</v>
      </c>
      <c r="C1015" s="97">
        <f ca="1">B1015/'Rtos Gestantes'!H94*1000</f>
        <v>3.6163749457543757</v>
      </c>
      <c r="D1015" s="360">
        <v>19</v>
      </c>
      <c r="E1015" s="97">
        <f ca="1">D1015/'Rtos Gestantes'!I94*1000</f>
        <v>2.8396353310416975</v>
      </c>
      <c r="F1015" s="360">
        <v>29</v>
      </c>
      <c r="G1015" s="97">
        <f ca="1">F1015/'Rtos Gestantes'!J94*1000</f>
        <v>4.2422469280280861</v>
      </c>
      <c r="H1015" s="360">
        <v>19</v>
      </c>
      <c r="I1015" s="97">
        <f ca="1">H1015/'Rtos Gestantes'!K94*1000</f>
        <v>2.6666666666666665</v>
      </c>
      <c r="J1015" s="360">
        <v>13</v>
      </c>
      <c r="K1015" s="97">
        <f ca="1">J1015/'Rtos Gestantes'!L94*1000</f>
        <v>1.9222238651486028</v>
      </c>
      <c r="L1015" s="360">
        <v>16</v>
      </c>
      <c r="M1015" s="97">
        <f ca="1">L1015/'Rtos Gestantes'!M94*1000</f>
        <v>2.5769044934772105</v>
      </c>
      <c r="N1015" s="360">
        <v>21</v>
      </c>
      <c r="O1015" s="97">
        <f ca="1">N1015/'Rtos Gestantes'!N94*1000</f>
        <v>3.5211267605633805</v>
      </c>
      <c r="P1015" s="361">
        <v>10</v>
      </c>
      <c r="Q1015" s="97">
        <f ca="1">P1015/'Rtos Gestantes'!O94*1000</f>
        <v>1.7574692442882249</v>
      </c>
      <c r="R1015" s="360">
        <v>13</v>
      </c>
      <c r="S1015" s="97">
        <f ca="1">R1015/'Rtos Gestantes'!P94*1000</f>
        <v>2.2475795297372061</v>
      </c>
      <c r="T1015" s="611" t="s">
        <v>440</v>
      </c>
      <c r="U1015" s="50">
        <v>0</v>
      </c>
      <c r="V1015" s="50">
        <v>1.7</v>
      </c>
      <c r="W1015" s="387"/>
    </row>
    <row r="1016" spans="1:23" ht="11.25" customHeight="1">
      <c r="A1016" s="245" t="s">
        <v>430</v>
      </c>
      <c r="B1016" s="361">
        <v>39</v>
      </c>
      <c r="C1016" s="97">
        <f ca="1">B1016/'Rtos Gestantes'!H95*1000</f>
        <v>3.6168042288787907</v>
      </c>
      <c r="D1016" s="361">
        <v>28</v>
      </c>
      <c r="E1016" s="97">
        <f ca="1">D1016/'Rtos Gestantes'!I95*1000</f>
        <v>2.6092628832354858</v>
      </c>
      <c r="F1016" s="361">
        <v>32</v>
      </c>
      <c r="G1016" s="97">
        <f ca="1">F1016/'Rtos Gestantes'!J95*1000</f>
        <v>2.7614773904038659</v>
      </c>
      <c r="H1016" s="361">
        <v>22</v>
      </c>
      <c r="I1016" s="97">
        <f ca="1">H1016/'Rtos Gestantes'!K95*1000</f>
        <v>1.8393110943901012</v>
      </c>
      <c r="J1016" s="361">
        <v>28</v>
      </c>
      <c r="K1016" s="97">
        <f ca="1">J1016/'Rtos Gestantes'!L95*1000</f>
        <v>2.4092238857339532</v>
      </c>
      <c r="L1016" s="361">
        <v>22</v>
      </c>
      <c r="M1016" s="97">
        <f ca="1">L1016/'Rtos Gestantes'!M95*1000</f>
        <v>1.9746880890404812</v>
      </c>
      <c r="N1016" s="361">
        <v>24</v>
      </c>
      <c r="O1016" s="97">
        <f ca="1">N1016/'Rtos Gestantes'!N95*1000</f>
        <v>2.2275849266753296</v>
      </c>
      <c r="P1016" s="360">
        <v>26</v>
      </c>
      <c r="Q1016" s="97">
        <f ca="1">P1016/'Rtos Gestantes'!O95*1000</f>
        <v>2.3853211009174311</v>
      </c>
      <c r="R1016" s="361">
        <v>14</v>
      </c>
      <c r="S1016" s="97">
        <f ca="1">R1016/'Rtos Gestantes'!P95*1000</f>
        <v>1.4009806864805363</v>
      </c>
      <c r="T1016" s="611" t="s">
        <v>475</v>
      </c>
      <c r="U1016" s="50">
        <v>0</v>
      </c>
      <c r="V1016" s="50">
        <v>1.7</v>
      </c>
      <c r="W1016" s="387"/>
    </row>
    <row r="1017" spans="1:23" ht="11.25" customHeight="1">
      <c r="A1017" s="245" t="s">
        <v>475</v>
      </c>
      <c r="B1017" s="360"/>
      <c r="C1017" s="97">
        <f ca="1">B1017/'Rtos Gestantes'!H96*1000</f>
        <v>0</v>
      </c>
      <c r="D1017" s="360"/>
      <c r="E1017" s="97">
        <f ca="1">D1017/'Rtos Gestantes'!I96*1000</f>
        <v>0</v>
      </c>
      <c r="F1017" s="360"/>
      <c r="G1017" s="97">
        <f ca="1">F1017/'Rtos Gestantes'!J96*1000</f>
        <v>0</v>
      </c>
      <c r="H1017" s="360">
        <v>0</v>
      </c>
      <c r="I1017" s="97">
        <f ca="1">H1017/'Rtos Gestantes'!K96*1000</f>
        <v>0</v>
      </c>
      <c r="J1017" s="360">
        <v>1</v>
      </c>
      <c r="K1017" s="97">
        <f ca="1">J1017/'Rtos Gestantes'!L96*1000</f>
        <v>23.255813953488371</v>
      </c>
      <c r="L1017" s="360"/>
      <c r="M1017" s="97">
        <f ca="1">L1017/'Rtos Gestantes'!M96*1000</f>
        <v>0</v>
      </c>
      <c r="N1017" s="360">
        <v>0</v>
      </c>
      <c r="O1017" s="97">
        <f ca="1">N1017/'Rtos Gestantes'!N96*1000</f>
        <v>0</v>
      </c>
      <c r="P1017" s="361">
        <v>0</v>
      </c>
      <c r="Q1017" s="97">
        <f ca="1">P1017/'Rtos Gestantes'!O96*1000</f>
        <v>0</v>
      </c>
      <c r="R1017" s="360">
        <v>0</v>
      </c>
      <c r="S1017" s="97">
        <f ca="1">R1017/'Rtos Gestantes'!P96*1000</f>
        <v>0</v>
      </c>
      <c r="T1017" s="611" t="s">
        <v>483</v>
      </c>
      <c r="U1017" s="45">
        <v>24.793388429752067</v>
      </c>
      <c r="V1017" s="50">
        <v>1.7</v>
      </c>
      <c r="W1017" s="387"/>
    </row>
    <row r="1018" spans="1:23" ht="11.25" customHeight="1">
      <c r="A1018" s="247" t="s">
        <v>483</v>
      </c>
      <c r="B1018" s="361">
        <v>9</v>
      </c>
      <c r="C1018" s="97">
        <f ca="1">B1018/'Rtos Gestantes'!H97*1000</f>
        <v>3.935286401399213</v>
      </c>
      <c r="D1018" s="361">
        <v>12</v>
      </c>
      <c r="E1018" s="97">
        <f ca="1">D1018/'Rtos Gestantes'!I97*1000</f>
        <v>4.2268404367735117</v>
      </c>
      <c r="F1018" s="361">
        <v>13</v>
      </c>
      <c r="G1018" s="97">
        <f ca="1">F1018/'Rtos Gestantes'!J97*1000</f>
        <v>5.4416073670992047</v>
      </c>
      <c r="H1018" s="361">
        <v>11</v>
      </c>
      <c r="I1018" s="97">
        <f ca="1">H1018/'Rtos Gestantes'!K97*1000</f>
        <v>14.45466491458607</v>
      </c>
      <c r="J1018" s="361">
        <v>9</v>
      </c>
      <c r="K1018" s="97">
        <f ca="1">J1018/'Rtos Gestantes'!L97*1000</f>
        <v>15.873015873015872</v>
      </c>
      <c r="L1018" s="361">
        <v>8</v>
      </c>
      <c r="M1018" s="97">
        <f ca="1">L1018/'Rtos Gestantes'!M97*1000</f>
        <v>12.598425196850393</v>
      </c>
      <c r="N1018" s="361">
        <v>3</v>
      </c>
      <c r="O1018" s="97">
        <f ca="1">N1018/'Rtos Gestantes'!N97*1000</f>
        <v>25.641025641025639</v>
      </c>
      <c r="P1018" s="361">
        <v>9</v>
      </c>
      <c r="Q1018" s="97">
        <f ca="1">P1018/'Rtos Gestantes'!O97*1000</f>
        <v>32.727272727272727</v>
      </c>
      <c r="R1018" s="361">
        <v>3</v>
      </c>
      <c r="S1018" s="97">
        <f ca="1">R1018/'Rtos Gestantes'!P97*1000</f>
        <v>24.793388429752067</v>
      </c>
      <c r="T1018" s="612" t="s">
        <v>485</v>
      </c>
      <c r="U1018" s="513" t="s">
        <v>181</v>
      </c>
      <c r="V1018" s="47"/>
      <c r="W1018" s="387"/>
    </row>
    <row r="1019" spans="1:23" ht="11.25" customHeight="1">
      <c r="A1019" s="238" t="s">
        <v>485</v>
      </c>
      <c r="B1019" s="534">
        <f>SUM(B998:B1018)</f>
        <v>307</v>
      </c>
      <c r="C1019" s="240">
        <f ca="1">B1019/'Rtos Gestantes'!H98*1000</f>
        <v>2.7294226426501185</v>
      </c>
      <c r="D1019" s="534">
        <f ca="1">SUM(D998:D1018)</f>
        <v>283</v>
      </c>
      <c r="E1019" s="240">
        <f ca="1">D1019/'Rtos Gestantes'!I98*1000</f>
        <v>2.4842430520198739</v>
      </c>
      <c r="F1019" s="534">
        <f ca="1">SUM(F998:F1018)</f>
        <v>323</v>
      </c>
      <c r="G1019" s="240">
        <f ca="1">F1019/'Rtos Gestantes'!J98*1000</f>
        <v>2.7553144299996588</v>
      </c>
      <c r="H1019" s="534">
        <f ca="1">SUM(H998:H1018)</f>
        <v>260</v>
      </c>
      <c r="I1019" s="240">
        <f ca="1">H1019/'Rtos Gestantes'!K98*1000</f>
        <v>2.2115801740343475</v>
      </c>
      <c r="J1019" s="534">
        <f ca="1">SUM(J998:J1018)</f>
        <v>275</v>
      </c>
      <c r="K1019" s="240">
        <f ca="1">J1019/'Rtos Gestantes'!L98*1000</f>
        <v>2.3776792121668007</v>
      </c>
      <c r="L1019" s="534">
        <f ca="1">SUM(L998:L1018)</f>
        <v>259</v>
      </c>
      <c r="M1019" s="240">
        <f ca="1">L1019/'Rtos Gestantes'!M98*1000</f>
        <v>2.3538606950705248</v>
      </c>
      <c r="N1019" s="534">
        <f ca="1">SUM(N998:N1018)</f>
        <v>275</v>
      </c>
      <c r="O1019" s="240">
        <f ca="1">N1019/'Rtos Gestantes'!N98*1000</f>
        <v>2.5887713220619801</v>
      </c>
      <c r="P1019" s="534">
        <f ca="1">SUM(P998:P1018)</f>
        <v>257</v>
      </c>
      <c r="Q1019" s="240">
        <f ca="1">P1019/'Rtos Gestantes'!O98*1000</f>
        <v>2.4564388327614388</v>
      </c>
      <c r="R1019" s="105">
        <v>176</v>
      </c>
      <c r="S1019" s="123">
        <f ca="1">R1019/'Rtos Gestantes'!P98*1000</f>
        <v>1.7212040604768517</v>
      </c>
      <c r="W1019" s="387"/>
    </row>
    <row r="1020" spans="1:23" ht="11.25" customHeight="1">
      <c r="A1020" s="381" t="s">
        <v>480</v>
      </c>
      <c r="D1020" s="27"/>
      <c r="S1020" s="38"/>
      <c r="W1020" s="387"/>
    </row>
    <row r="1021" spans="1:23" ht="11.25" customHeight="1">
      <c r="A1021" s="43" t="s">
        <v>477</v>
      </c>
      <c r="B1021" s="4" t="s">
        <v>552</v>
      </c>
      <c r="D1021" s="27"/>
      <c r="S1021" s="38"/>
      <c r="W1021" s="387"/>
    </row>
    <row r="1022" spans="1:23" ht="11.25" customHeight="1">
      <c r="A1022" s="43" t="s">
        <v>478</v>
      </c>
      <c r="B1022" s="4" t="s">
        <v>550</v>
      </c>
      <c r="D1022" s="27"/>
      <c r="S1022" s="38"/>
      <c r="W1022" s="387"/>
    </row>
    <row r="1023" spans="1:23" ht="11.25" customHeight="1">
      <c r="A1023" s="43" t="s">
        <v>479</v>
      </c>
      <c r="B1023" s="4" t="s">
        <v>553</v>
      </c>
      <c r="D1023" s="27"/>
      <c r="S1023" s="38"/>
    </row>
    <row r="1026" spans="1:27" ht="11.25" customHeight="1">
      <c r="T1026" s="4"/>
    </row>
    <row r="1030" spans="1:27" ht="11.25" customHeight="1">
      <c r="A1030" s="41"/>
    </row>
    <row r="1033" spans="1:27" ht="11.25" customHeight="1">
      <c r="T1033" s="4" t="s">
        <v>558</v>
      </c>
    </row>
    <row r="1039" spans="1:27" ht="14.25" customHeight="1">
      <c r="A1039" s="112" t="s">
        <v>182</v>
      </c>
      <c r="T1039" s="41"/>
      <c r="AA1039" s="41"/>
    </row>
    <row r="1040" spans="1:27" ht="13.5" customHeight="1">
      <c r="A1040" s="609" t="s">
        <v>1114</v>
      </c>
    </row>
    <row r="1041" spans="1:29" ht="14.25" customHeight="1">
      <c r="A1041" s="224" t="s">
        <v>1115</v>
      </c>
    </row>
    <row r="1042" spans="1:29" ht="11.25" customHeight="1">
      <c r="A1042" s="78"/>
      <c r="T1042" s="38"/>
      <c r="U1042" s="77"/>
      <c r="V1042" s="28"/>
      <c r="W1042" s="387"/>
    </row>
    <row r="1043" spans="1:29" ht="14.25" customHeight="1">
      <c r="A1043" s="671" t="s">
        <v>1116</v>
      </c>
      <c r="T1043" s="41" t="s">
        <v>1239</v>
      </c>
      <c r="AC1043" s="41" t="s">
        <v>1240</v>
      </c>
    </row>
    <row r="1044" spans="1:29" ht="11.25" customHeight="1">
      <c r="A1044" s="764" t="s">
        <v>490</v>
      </c>
      <c r="B1044" s="762">
        <v>2005</v>
      </c>
      <c r="C1044" s="763"/>
      <c r="D1044" s="762">
        <v>2006</v>
      </c>
      <c r="E1044" s="763"/>
      <c r="F1044" s="762">
        <v>2007</v>
      </c>
      <c r="G1044" s="763"/>
      <c r="H1044" s="762">
        <v>2008</v>
      </c>
      <c r="I1044" s="763"/>
      <c r="J1044" s="762">
        <v>2009</v>
      </c>
      <c r="K1044" s="763"/>
      <c r="L1044" s="762">
        <v>2010</v>
      </c>
      <c r="M1044" s="763"/>
      <c r="N1044" s="762">
        <v>2011</v>
      </c>
      <c r="O1044" s="763"/>
      <c r="P1044" s="762">
        <v>2012</v>
      </c>
      <c r="Q1044" s="768"/>
      <c r="R1044" s="766">
        <v>2013</v>
      </c>
      <c r="S1044" s="767"/>
      <c r="T1044" s="617"/>
      <c r="U1044" s="605" t="s">
        <v>176</v>
      </c>
      <c r="V1044" s="606" t="s">
        <v>103</v>
      </c>
    </row>
    <row r="1045" spans="1:29" ht="11.25" customHeight="1">
      <c r="A1045" s="765"/>
      <c r="B1045" s="618" t="s">
        <v>402</v>
      </c>
      <c r="C1045" s="619" t="s">
        <v>446</v>
      </c>
      <c r="D1045" s="618" t="s">
        <v>402</v>
      </c>
      <c r="E1045" s="619" t="s">
        <v>446</v>
      </c>
      <c r="F1045" s="618" t="s">
        <v>402</v>
      </c>
      <c r="G1045" s="619" t="s">
        <v>446</v>
      </c>
      <c r="H1045" s="620" t="s">
        <v>402</v>
      </c>
      <c r="I1045" s="619" t="s">
        <v>446</v>
      </c>
      <c r="J1045" s="618" t="s">
        <v>402</v>
      </c>
      <c r="K1045" s="619" t="s">
        <v>446</v>
      </c>
      <c r="L1045" s="618" t="s">
        <v>402</v>
      </c>
      <c r="M1045" s="619" t="s">
        <v>446</v>
      </c>
      <c r="N1045" s="618" t="s">
        <v>402</v>
      </c>
      <c r="O1045" s="619" t="s">
        <v>446</v>
      </c>
      <c r="P1045" s="618" t="s">
        <v>402</v>
      </c>
      <c r="Q1045" s="619" t="s">
        <v>446</v>
      </c>
      <c r="R1045" s="620" t="s">
        <v>402</v>
      </c>
      <c r="S1045" s="621" t="s">
        <v>446</v>
      </c>
      <c r="T1045" s="611" t="s">
        <v>472</v>
      </c>
      <c r="U1045" s="51">
        <v>2.7183146449201496</v>
      </c>
      <c r="V1045" s="50">
        <v>1.7</v>
      </c>
    </row>
    <row r="1046" spans="1:29" ht="11.25" customHeight="1">
      <c r="A1046" s="246" t="s">
        <v>486</v>
      </c>
      <c r="B1046" s="361">
        <v>15</v>
      </c>
      <c r="C1046" s="97">
        <f ca="1">B1046/'Rtos Gestantes'!H77*1000</f>
        <v>2.6695141484249869</v>
      </c>
      <c r="D1046" s="361">
        <v>29</v>
      </c>
      <c r="E1046" s="97">
        <f ca="1">D1046/'Rtos Gestantes'!I77*1000</f>
        <v>5.1518919879197016</v>
      </c>
      <c r="F1046" s="361">
        <v>26</v>
      </c>
      <c r="G1046" s="97">
        <f ca="1">F1046/'Rtos Gestantes'!J77*1000</f>
        <v>4.3704824340225246</v>
      </c>
      <c r="H1046" s="361">
        <v>24</v>
      </c>
      <c r="I1046" s="97">
        <f ca="1">H1046/'Rtos Gestantes'!K77*1000</f>
        <v>3.7307632519819682</v>
      </c>
      <c r="J1046" s="361">
        <v>20</v>
      </c>
      <c r="K1046" s="97">
        <f ca="1">J1046/'Rtos Gestantes'!M77*1000</f>
        <v>3.1550717778829469</v>
      </c>
      <c r="L1046" s="361">
        <v>13</v>
      </c>
      <c r="M1046" s="97">
        <f ca="1">L1046/'Rtos Gestantes'!M77*1000</f>
        <v>2.0507966556239157</v>
      </c>
      <c r="N1046" s="361">
        <v>18</v>
      </c>
      <c r="O1046" s="97">
        <f ca="1">N1046/'Rtos Gestantes'!N77*1000</f>
        <v>3.058623619371283</v>
      </c>
      <c r="P1046" s="361">
        <v>16</v>
      </c>
      <c r="Q1046" s="97">
        <f ca="1">P1046/'Rtos Gestantes'!O77*1000</f>
        <v>2.6088374368172182</v>
      </c>
      <c r="R1046" s="361">
        <v>15</v>
      </c>
      <c r="S1046" s="97">
        <f ca="1">R1046/'Rtos Gestantes'!P77*1000</f>
        <v>2.5432349949135302</v>
      </c>
      <c r="T1046" s="611" t="s">
        <v>482</v>
      </c>
      <c r="U1046" s="51">
        <v>2.2475795297372061</v>
      </c>
      <c r="V1046" s="50">
        <v>1.7</v>
      </c>
    </row>
    <row r="1047" spans="1:29" ht="11.25" customHeight="1">
      <c r="A1047" s="245" t="s">
        <v>437</v>
      </c>
      <c r="B1047" s="360">
        <v>7</v>
      </c>
      <c r="C1047" s="97">
        <f ca="1">B1047/'Rtos Gestantes'!H78*1000</f>
        <v>3.9592760180995472</v>
      </c>
      <c r="D1047" s="360">
        <v>7</v>
      </c>
      <c r="E1047" s="97">
        <f ca="1">D1047/'Rtos Gestantes'!I78*1000</f>
        <v>3.9414414414414409</v>
      </c>
      <c r="F1047" s="360">
        <v>4</v>
      </c>
      <c r="G1047" s="97">
        <f ca="1">F1047/'Rtos Gestantes'!J78*1000</f>
        <v>2.2123893805309733</v>
      </c>
      <c r="H1047" s="360">
        <v>4</v>
      </c>
      <c r="I1047" s="97">
        <f ca="1">H1047/'Rtos Gestantes'!K78*1000</f>
        <v>2.2779043280182232</v>
      </c>
      <c r="J1047" s="360">
        <v>7</v>
      </c>
      <c r="K1047" s="97">
        <f ca="1">J1047/'Rtos Gestantes'!M78*1000</f>
        <v>3.278688524590164</v>
      </c>
      <c r="L1047" s="360">
        <v>6</v>
      </c>
      <c r="M1047" s="97">
        <f ca="1">L1047/'Rtos Gestantes'!M78*1000</f>
        <v>2.810304449648712</v>
      </c>
      <c r="N1047" s="360">
        <v>7</v>
      </c>
      <c r="O1047" s="97">
        <f ca="1">N1047/'Rtos Gestantes'!N78*1000</f>
        <v>3.7135278514588861</v>
      </c>
      <c r="P1047" s="360">
        <v>2</v>
      </c>
      <c r="Q1047" s="97">
        <f ca="1">P1047/'Rtos Gestantes'!O78*1000</f>
        <v>1.0131712259371835</v>
      </c>
      <c r="R1047" s="360">
        <v>6</v>
      </c>
      <c r="S1047" s="97">
        <f ca="1">R1047/'Rtos Gestantes'!P78*1000</f>
        <v>3.1217481789802286</v>
      </c>
      <c r="T1047" s="611" t="s">
        <v>438</v>
      </c>
      <c r="U1047" s="51">
        <v>1.9801980198019802</v>
      </c>
      <c r="V1047" s="50">
        <v>1.7</v>
      </c>
    </row>
    <row r="1048" spans="1:29" ht="11.25" customHeight="1">
      <c r="A1048" s="245" t="s">
        <v>481</v>
      </c>
      <c r="B1048" s="361">
        <v>22</v>
      </c>
      <c r="C1048" s="97">
        <f ca="1">B1048/'Rtos Gestantes'!H79*1000</f>
        <v>9.2748735244519391</v>
      </c>
      <c r="D1048" s="361">
        <v>12</v>
      </c>
      <c r="E1048" s="97">
        <f ca="1">D1048/'Rtos Gestantes'!I79*1000</f>
        <v>4.9160180253994268</v>
      </c>
      <c r="F1048" s="361">
        <v>19</v>
      </c>
      <c r="G1048" s="97">
        <f ca="1">F1048/'Rtos Gestantes'!J79*1000</f>
        <v>8.5163603765127753</v>
      </c>
      <c r="H1048" s="361">
        <v>12</v>
      </c>
      <c r="I1048" s="97">
        <f ca="1">H1048/'Rtos Gestantes'!K79*1000</f>
        <v>5.7692307692307692</v>
      </c>
      <c r="J1048" s="361">
        <v>9</v>
      </c>
      <c r="K1048" s="97">
        <f ca="1">J1048/'Rtos Gestantes'!M79*1000</f>
        <v>5.2910052910052912</v>
      </c>
      <c r="L1048" s="361">
        <v>10</v>
      </c>
      <c r="M1048" s="97">
        <f ca="1">L1048/'Rtos Gestantes'!M79*1000</f>
        <v>5.8788947677836569</v>
      </c>
      <c r="N1048" s="361">
        <v>10</v>
      </c>
      <c r="O1048" s="97">
        <f ca="1">N1048/'Rtos Gestantes'!N79*1000</f>
        <v>6.4350064350064349</v>
      </c>
      <c r="P1048" s="361">
        <v>9</v>
      </c>
      <c r="Q1048" s="97">
        <f ca="1">P1048/'Rtos Gestantes'!O79*1000</f>
        <v>5.7361376673040159</v>
      </c>
      <c r="R1048" s="361">
        <v>9</v>
      </c>
      <c r="S1048" s="97">
        <f ca="1">R1048/'Rtos Gestantes'!P79*1000</f>
        <v>5.5796652200867944</v>
      </c>
      <c r="T1048" s="611" t="s">
        <v>486</v>
      </c>
      <c r="U1048" s="51">
        <v>1.8650389962699221</v>
      </c>
      <c r="V1048" s="50">
        <v>1.7</v>
      </c>
      <c r="W1048" s="159"/>
    </row>
    <row r="1049" spans="1:29" ht="11.25" customHeight="1">
      <c r="A1049" s="245" t="s">
        <v>471</v>
      </c>
      <c r="B1049" s="360">
        <v>54</v>
      </c>
      <c r="C1049" s="97">
        <f ca="1">B1049/'Rtos Gestantes'!H80*1000</f>
        <v>6.9966312516195899</v>
      </c>
      <c r="D1049" s="360">
        <v>49</v>
      </c>
      <c r="E1049" s="97">
        <f ca="1">D1049/'Rtos Gestantes'!I80*1000</f>
        <v>6.3282965258943564</v>
      </c>
      <c r="F1049" s="360">
        <v>41</v>
      </c>
      <c r="G1049" s="97">
        <f ca="1">F1049/'Rtos Gestantes'!J80*1000</f>
        <v>5.1147704590818366</v>
      </c>
      <c r="H1049" s="360">
        <v>43</v>
      </c>
      <c r="I1049" s="97">
        <f ca="1">H1049/'Rtos Gestantes'!K80*1000</f>
        <v>5.6245912361020274</v>
      </c>
      <c r="J1049" s="360">
        <v>37</v>
      </c>
      <c r="K1049" s="97">
        <f ca="1">J1049/'Rtos Gestantes'!M80*1000</f>
        <v>5.0142295704024935</v>
      </c>
      <c r="L1049" s="360">
        <v>32</v>
      </c>
      <c r="M1049" s="97">
        <f ca="1">L1049/'Rtos Gestantes'!M80*1000</f>
        <v>4.3366309798075617</v>
      </c>
      <c r="N1049" s="360">
        <v>39</v>
      </c>
      <c r="O1049" s="97">
        <f ca="1">N1049/'Rtos Gestantes'!N80*1000</f>
        <v>5.6448111159357364</v>
      </c>
      <c r="P1049" s="360">
        <v>34</v>
      </c>
      <c r="Q1049" s="97">
        <f ca="1">P1049/'Rtos Gestantes'!O80*1000</f>
        <v>5.2893590541381457</v>
      </c>
      <c r="R1049" s="360">
        <v>26</v>
      </c>
      <c r="S1049" s="97">
        <f ca="1">R1049/'Rtos Gestantes'!P80*1000</f>
        <v>4.3146365748423499</v>
      </c>
      <c r="T1049" s="611" t="s">
        <v>432</v>
      </c>
      <c r="U1049" s="51">
        <v>1.8726591760299625</v>
      </c>
      <c r="V1049" s="50">
        <v>1.7</v>
      </c>
      <c r="W1049" s="29"/>
    </row>
    <row r="1050" spans="1:29" ht="11.25" customHeight="1">
      <c r="A1050" s="245" t="s">
        <v>438</v>
      </c>
      <c r="B1050" s="362">
        <v>37</v>
      </c>
      <c r="C1050" s="97">
        <f ca="1">B1050/'Rtos Gestantes'!H81*1000</f>
        <v>6.2415654520917681</v>
      </c>
      <c r="D1050" s="362">
        <v>40</v>
      </c>
      <c r="E1050" s="97">
        <f ca="1">D1050/'Rtos Gestantes'!I81*1000</f>
        <v>6.5327453862485712</v>
      </c>
      <c r="F1050" s="362">
        <v>44</v>
      </c>
      <c r="G1050" s="97">
        <f ca="1">F1050/'Rtos Gestantes'!J81*1000</f>
        <v>6.9291338582677167</v>
      </c>
      <c r="H1050" s="362">
        <v>30</v>
      </c>
      <c r="I1050" s="97">
        <f ca="1">H1050/'Rtos Gestantes'!K81*1000</f>
        <v>4.5592705167173246</v>
      </c>
      <c r="J1050" s="362">
        <v>33</v>
      </c>
      <c r="K1050" s="97">
        <f ca="1">J1050/'Rtos Gestantes'!M81*1000</f>
        <v>5.4071767982959207</v>
      </c>
      <c r="L1050" s="362">
        <v>25</v>
      </c>
      <c r="M1050" s="97">
        <f ca="1">L1050/'Rtos Gestantes'!M81*1000</f>
        <v>4.0963460593150911</v>
      </c>
      <c r="N1050" s="362">
        <v>30</v>
      </c>
      <c r="O1050" s="97">
        <f ca="1">N1050/'Rtos Gestantes'!N81*1000</f>
        <v>4.9204526816467116</v>
      </c>
      <c r="P1050" s="362">
        <v>27</v>
      </c>
      <c r="Q1050" s="97">
        <f ca="1">P1050/'Rtos Gestantes'!O81*1000</f>
        <v>4.4598612487611495</v>
      </c>
      <c r="R1050" s="362">
        <v>30</v>
      </c>
      <c r="S1050" s="97">
        <f ca="1">R1050/'Rtos Gestantes'!P81*1000</f>
        <v>5.4005400540054005</v>
      </c>
      <c r="T1050" s="611" t="s">
        <v>431</v>
      </c>
      <c r="U1050" s="51">
        <v>1.8655427347474607</v>
      </c>
      <c r="V1050" s="50">
        <v>1.7</v>
      </c>
      <c r="W1050" s="387"/>
    </row>
    <row r="1051" spans="1:29" ht="11.25" customHeight="1">
      <c r="A1051" s="245" t="s">
        <v>472</v>
      </c>
      <c r="B1051" s="360">
        <v>14</v>
      </c>
      <c r="C1051" s="97">
        <f ca="1">B1051/'Rtos Gestantes'!H82*1000</f>
        <v>3.3589251439539347</v>
      </c>
      <c r="D1051" s="360">
        <v>12</v>
      </c>
      <c r="E1051" s="97">
        <f ca="1">D1051/'Rtos Gestantes'!I82*1000</f>
        <v>2.9992501874531365</v>
      </c>
      <c r="F1051" s="360">
        <v>12</v>
      </c>
      <c r="G1051" s="97">
        <f ca="1">F1051/'Rtos Gestantes'!J82*1000</f>
        <v>3.2025620496397114</v>
      </c>
      <c r="H1051" s="360">
        <v>14</v>
      </c>
      <c r="I1051" s="97">
        <f ca="1">H1051/'Rtos Gestantes'!K82*1000</f>
        <v>3.7373198077949814</v>
      </c>
      <c r="J1051" s="360">
        <v>9</v>
      </c>
      <c r="K1051" s="97">
        <f ca="1">J1051/'Rtos Gestantes'!M82*1000</f>
        <v>2.7447392497712717</v>
      </c>
      <c r="L1051" s="360">
        <v>9</v>
      </c>
      <c r="M1051" s="97">
        <f ca="1">L1051/'Rtos Gestantes'!M82*1000</f>
        <v>2.7447392497712717</v>
      </c>
      <c r="N1051" s="360">
        <v>7</v>
      </c>
      <c r="O1051" s="97">
        <f ca="1">N1051/'Rtos Gestantes'!N82*1000</f>
        <v>2.2544283413848634</v>
      </c>
      <c r="P1051" s="360">
        <v>12</v>
      </c>
      <c r="Q1051" s="97">
        <f ca="1">P1051/'Rtos Gestantes'!O82*1000</f>
        <v>4.0214477211796247</v>
      </c>
      <c r="R1051" s="360">
        <v>13</v>
      </c>
      <c r="S1051" s="97">
        <f ca="1">R1051/'Rtos Gestantes'!P82*1000</f>
        <v>4.4172612979952426</v>
      </c>
      <c r="T1051" s="611" t="s">
        <v>433</v>
      </c>
      <c r="U1051" s="51">
        <v>1.7127799736495388</v>
      </c>
      <c r="V1051" s="50">
        <v>1.7</v>
      </c>
      <c r="W1051" s="387"/>
    </row>
    <row r="1052" spans="1:29" ht="11.25" customHeight="1">
      <c r="A1052" s="245" t="s">
        <v>432</v>
      </c>
      <c r="B1052" s="361">
        <v>48</v>
      </c>
      <c r="C1052" s="97">
        <f ca="1">B1052/'Rtos Gestantes'!H83*1000</f>
        <v>5.123825789923143</v>
      </c>
      <c r="D1052" s="361">
        <v>41</v>
      </c>
      <c r="E1052" s="97">
        <f ca="1">D1052/'Rtos Gestantes'!I83*1000</f>
        <v>4.2659452710435959</v>
      </c>
      <c r="F1052" s="361">
        <v>58</v>
      </c>
      <c r="G1052" s="97">
        <f ca="1">F1052/'Rtos Gestantes'!J83*1000</f>
        <v>5.7671273739683802</v>
      </c>
      <c r="H1052" s="361">
        <v>53</v>
      </c>
      <c r="I1052" s="97">
        <f ca="1">H1052/'Rtos Gestantes'!K83*1000</f>
        <v>4.7700477004770052</v>
      </c>
      <c r="J1052" s="361">
        <v>30</v>
      </c>
      <c r="K1052" s="97">
        <f ca="1">J1052/'Rtos Gestantes'!M83*1000</f>
        <v>2.81928390188892</v>
      </c>
      <c r="L1052" s="361">
        <v>48</v>
      </c>
      <c r="M1052" s="97">
        <f ca="1">L1052/'Rtos Gestantes'!M83*1000</f>
        <v>4.5108542430222727</v>
      </c>
      <c r="N1052" s="361">
        <v>39</v>
      </c>
      <c r="O1052" s="97">
        <f ca="1">N1052/'Rtos Gestantes'!N83*1000</f>
        <v>3.7384969325153374</v>
      </c>
      <c r="P1052" s="361">
        <v>44</v>
      </c>
      <c r="Q1052" s="97">
        <f ca="1">P1052/'Rtos Gestantes'!O83*1000</f>
        <v>4.2710153368278005</v>
      </c>
      <c r="R1052" s="361">
        <v>37</v>
      </c>
      <c r="S1052" s="97">
        <f ca="1">R1052/'Rtos Gestantes'!P83*1000</f>
        <v>3.6467573427951905</v>
      </c>
      <c r="T1052" s="611" t="s">
        <v>435</v>
      </c>
      <c r="U1052" s="51">
        <v>1.6436554898093361</v>
      </c>
      <c r="V1052" s="50">
        <v>1.7</v>
      </c>
      <c r="W1052" s="387"/>
    </row>
    <row r="1053" spans="1:29" ht="11.25" customHeight="1">
      <c r="A1053" s="245" t="s">
        <v>433</v>
      </c>
      <c r="B1053" s="360">
        <v>75</v>
      </c>
      <c r="C1053" s="97">
        <f ca="1">B1053/'Rtos Gestantes'!H84*1000</f>
        <v>5.348737697903295</v>
      </c>
      <c r="D1053" s="360">
        <v>68</v>
      </c>
      <c r="E1053" s="97">
        <f ca="1">D1053/'Rtos Gestantes'!I84*1000</f>
        <v>4.7833427124366903</v>
      </c>
      <c r="F1053" s="360">
        <v>72</v>
      </c>
      <c r="G1053" s="97">
        <f ca="1">F1053/'Rtos Gestantes'!J84*1000</f>
        <v>4.7458967767451057</v>
      </c>
      <c r="H1053" s="360">
        <v>89</v>
      </c>
      <c r="I1053" s="97">
        <f ca="1">H1053/'Rtos Gestantes'!K84*1000</f>
        <v>5.4745648028541547</v>
      </c>
      <c r="J1053" s="360">
        <v>68</v>
      </c>
      <c r="K1053" s="97">
        <f ca="1">J1053/'Rtos Gestantes'!M84*1000</f>
        <v>4.3298312639286856</v>
      </c>
      <c r="L1053" s="360">
        <v>68</v>
      </c>
      <c r="M1053" s="97">
        <f ca="1">L1053/'Rtos Gestantes'!M84*1000</f>
        <v>4.3298312639286856</v>
      </c>
      <c r="N1053" s="360">
        <v>53</v>
      </c>
      <c r="O1053" s="97">
        <f ca="1">N1053/'Rtos Gestantes'!N84*1000</f>
        <v>3.4541188738269031</v>
      </c>
      <c r="P1053" s="360">
        <v>63</v>
      </c>
      <c r="Q1053" s="97">
        <f ca="1">P1053/'Rtos Gestantes'!O84*1000</f>
        <v>4.0517075053058074</v>
      </c>
      <c r="R1053" s="360">
        <v>54</v>
      </c>
      <c r="S1053" s="97">
        <f ca="1">R1053/'Rtos Gestantes'!P84*1000</f>
        <v>3.5573122529644268</v>
      </c>
      <c r="T1053" s="611" t="s">
        <v>441</v>
      </c>
      <c r="U1053" s="51">
        <v>1.607717041800643</v>
      </c>
      <c r="V1053" s="50">
        <v>1.7</v>
      </c>
      <c r="W1053" s="387"/>
    </row>
    <row r="1054" spans="1:29" ht="11.25" customHeight="1">
      <c r="A1054" s="245" t="s">
        <v>441</v>
      </c>
      <c r="B1054" s="361">
        <v>18</v>
      </c>
      <c r="C1054" s="97">
        <f ca="1">B1054/'Rtos Gestantes'!H85*1000</f>
        <v>3.4351145038167936</v>
      </c>
      <c r="D1054" s="361">
        <v>17</v>
      </c>
      <c r="E1054" s="97">
        <f ca="1">D1054/'Rtos Gestantes'!I85*1000</f>
        <v>3.2294832826747721</v>
      </c>
      <c r="F1054" s="361">
        <v>24</v>
      </c>
      <c r="G1054" s="97">
        <f ca="1">F1054/'Rtos Gestantes'!J85*1000</f>
        <v>4.4742729306487696</v>
      </c>
      <c r="H1054" s="361">
        <v>26</v>
      </c>
      <c r="I1054" s="97">
        <f ca="1">H1054/'Rtos Gestantes'!K85*1000</f>
        <v>5.1383399209486162</v>
      </c>
      <c r="J1054" s="361">
        <v>13</v>
      </c>
      <c r="K1054" s="97">
        <f ca="1">J1054/'Rtos Gestantes'!M85*1000</f>
        <v>2.7932960893854748</v>
      </c>
      <c r="L1054" s="361">
        <v>14</v>
      </c>
      <c r="M1054" s="97">
        <f ca="1">L1054/'Rtos Gestantes'!M85*1000</f>
        <v>3.0081650193382035</v>
      </c>
      <c r="N1054" s="361">
        <v>14</v>
      </c>
      <c r="O1054" s="97">
        <f ca="1">N1054/'Rtos Gestantes'!N85*1000</f>
        <v>3.1890660592255125</v>
      </c>
      <c r="P1054" s="361">
        <v>8</v>
      </c>
      <c r="Q1054" s="97">
        <f ca="1">P1054/'Rtos Gestantes'!O85*1000</f>
        <v>1.8248175182481752</v>
      </c>
      <c r="R1054" s="361">
        <v>9</v>
      </c>
      <c r="S1054" s="97">
        <f ca="1">R1054/'Rtos Gestantes'!P85*1000</f>
        <v>2.0670647680293981</v>
      </c>
      <c r="T1054" s="611" t="s">
        <v>436</v>
      </c>
      <c r="U1054" s="51">
        <v>1.5540015540015539</v>
      </c>
      <c r="V1054" s="50">
        <v>1.7</v>
      </c>
      <c r="W1054" s="387"/>
    </row>
    <row r="1055" spans="1:29" ht="11.25" customHeight="1">
      <c r="A1055" s="245" t="s">
        <v>487</v>
      </c>
      <c r="B1055" s="360">
        <v>56</v>
      </c>
      <c r="C1055" s="97">
        <f ca="1">B1055/'Rtos Gestantes'!H86*1000</f>
        <v>4.5965689895756379</v>
      </c>
      <c r="D1055" s="360">
        <v>45</v>
      </c>
      <c r="E1055" s="97">
        <f ca="1">D1055/'Rtos Gestantes'!I86*1000</f>
        <v>3.7125649698869729</v>
      </c>
      <c r="F1055" s="360">
        <v>48</v>
      </c>
      <c r="G1055" s="97">
        <f ca="1">F1055/'Rtos Gestantes'!J86*1000</f>
        <v>3.9810898233391394</v>
      </c>
      <c r="H1055" s="360">
        <v>40</v>
      </c>
      <c r="I1055" s="97">
        <f ca="1">H1055/'Rtos Gestantes'!K86*1000</f>
        <v>3.4812880765883376</v>
      </c>
      <c r="J1055" s="360">
        <v>37</v>
      </c>
      <c r="K1055" s="97">
        <f ca="1">J1055/'Rtos Gestantes'!M86*1000</f>
        <v>3.5024611889435819</v>
      </c>
      <c r="L1055" s="360">
        <v>27</v>
      </c>
      <c r="M1055" s="97">
        <f ca="1">L1055/'Rtos Gestantes'!M86*1000</f>
        <v>2.5558500567966678</v>
      </c>
      <c r="N1055" s="360">
        <v>29</v>
      </c>
      <c r="O1055" s="97">
        <f ca="1">N1055/'Rtos Gestantes'!N86*1000</f>
        <v>2.8411874203977665</v>
      </c>
      <c r="P1055" s="360">
        <v>24</v>
      </c>
      <c r="Q1055" s="97">
        <f ca="1">P1055/'Rtos Gestantes'!O86*1000</f>
        <v>2.5065274151436032</v>
      </c>
      <c r="R1055" s="360">
        <v>32</v>
      </c>
      <c r="S1055" s="97">
        <f ca="1">R1055/'Rtos Gestantes'!P86*1000</f>
        <v>3.4155192656633577</v>
      </c>
      <c r="T1055" s="611" t="s">
        <v>471</v>
      </c>
      <c r="U1055" s="51">
        <v>1.4935280451377364</v>
      </c>
      <c r="V1055" s="50">
        <v>1.7</v>
      </c>
      <c r="W1055" s="387"/>
    </row>
    <row r="1056" spans="1:29" ht="11.25" customHeight="1">
      <c r="A1056" s="245" t="s">
        <v>431</v>
      </c>
      <c r="B1056" s="361">
        <v>72</v>
      </c>
      <c r="C1056" s="97">
        <f ca="1">B1056/'Rtos Gestantes'!H87*1000</f>
        <v>4.9009597712885444</v>
      </c>
      <c r="D1056" s="361">
        <v>77</v>
      </c>
      <c r="E1056" s="97">
        <f ca="1">D1056/'Rtos Gestantes'!I87*1000</f>
        <v>5.1670916655482486</v>
      </c>
      <c r="F1056" s="361">
        <v>66</v>
      </c>
      <c r="G1056" s="97">
        <f ca="1">F1056/'Rtos Gestantes'!J87*1000</f>
        <v>4.2286007175807283</v>
      </c>
      <c r="H1056" s="361">
        <v>67</v>
      </c>
      <c r="I1056" s="97">
        <f ca="1">H1056/'Rtos Gestantes'!K87*1000</f>
        <v>4.2677877571819858</v>
      </c>
      <c r="J1056" s="361">
        <v>64</v>
      </c>
      <c r="K1056" s="97">
        <f ca="1">J1056/'Rtos Gestantes'!M87*1000</f>
        <v>4.3596730245231612</v>
      </c>
      <c r="L1056" s="361">
        <v>59</v>
      </c>
      <c r="M1056" s="97">
        <f ca="1">L1056/'Rtos Gestantes'!M87*1000</f>
        <v>4.0190735694822894</v>
      </c>
      <c r="N1056" s="361">
        <v>51</v>
      </c>
      <c r="O1056" s="97">
        <f ca="1">N1056/'Rtos Gestantes'!N87*1000</f>
        <v>3.5328345802161265</v>
      </c>
      <c r="P1056" s="361">
        <v>45</v>
      </c>
      <c r="Q1056" s="97">
        <f ca="1">P1056/'Rtos Gestantes'!O87*1000</f>
        <v>3.1304347826086958</v>
      </c>
      <c r="R1056" s="361">
        <v>49</v>
      </c>
      <c r="S1056" s="97">
        <f ca="1">R1056/'Rtos Gestantes'!P87*1000</f>
        <v>3.3856145926898362</v>
      </c>
      <c r="T1056" s="611" t="s">
        <v>430</v>
      </c>
      <c r="U1056" s="51">
        <v>1.4009806864805363</v>
      </c>
      <c r="V1056" s="50">
        <v>1.7</v>
      </c>
      <c r="W1056" s="387"/>
    </row>
    <row r="1057" spans="1:23" ht="11.25" customHeight="1">
      <c r="A1057" s="245" t="s">
        <v>434</v>
      </c>
      <c r="B1057" s="360">
        <v>9</v>
      </c>
      <c r="C1057" s="97">
        <f ca="1">B1057/'Rtos Gestantes'!H88*1000</f>
        <v>6.0687795010114627</v>
      </c>
      <c r="D1057" s="360">
        <v>7</v>
      </c>
      <c r="E1057" s="97">
        <f ca="1">D1057/'Rtos Gestantes'!I88*1000</f>
        <v>3.9414414414414409</v>
      </c>
      <c r="F1057" s="360">
        <v>6</v>
      </c>
      <c r="G1057" s="97">
        <f ca="1">F1057/'Rtos Gestantes'!J88*1000</f>
        <v>3.2822757111597372</v>
      </c>
      <c r="H1057" s="360">
        <v>7</v>
      </c>
      <c r="I1057" s="97">
        <f ca="1">H1057/'Rtos Gestantes'!K88*1000</f>
        <v>4.0345821325648412</v>
      </c>
      <c r="J1057" s="360">
        <v>8</v>
      </c>
      <c r="K1057" s="97">
        <f ca="1">J1057/'Rtos Gestantes'!M88*1000</f>
        <v>4.7704233750745377</v>
      </c>
      <c r="L1057" s="360">
        <v>11</v>
      </c>
      <c r="M1057" s="97">
        <f ca="1">L1057/'Rtos Gestantes'!M88*1000</f>
        <v>6.5593321407274896</v>
      </c>
      <c r="N1057" s="360">
        <v>4</v>
      </c>
      <c r="O1057" s="97">
        <f ca="1">N1057/'Rtos Gestantes'!N88*1000</f>
        <v>2.2471910112359552</v>
      </c>
      <c r="P1057" s="360">
        <v>5</v>
      </c>
      <c r="Q1057" s="97">
        <f ca="1">P1057/'Rtos Gestantes'!O88*1000</f>
        <v>3.0506406345332522</v>
      </c>
      <c r="R1057" s="360">
        <v>8</v>
      </c>
      <c r="S1057" s="97">
        <f ca="1">R1057/'Rtos Gestantes'!P88*1000</f>
        <v>4.8134777376654636</v>
      </c>
      <c r="T1057" s="611" t="s">
        <v>487</v>
      </c>
      <c r="U1057" s="51">
        <v>1.387554701675739</v>
      </c>
      <c r="V1057" s="50">
        <v>1.7</v>
      </c>
      <c r="W1057" s="387"/>
    </row>
    <row r="1058" spans="1:23" ht="11.25" customHeight="1">
      <c r="A1058" s="245" t="s">
        <v>436</v>
      </c>
      <c r="B1058" s="361">
        <v>10</v>
      </c>
      <c r="C1058" s="97">
        <f ca="1">B1058/'Rtos Gestantes'!H89*1000</f>
        <v>8.2987551867219924</v>
      </c>
      <c r="D1058" s="361">
        <v>8</v>
      </c>
      <c r="E1058" s="97">
        <f ca="1">D1058/'Rtos Gestantes'!I89*1000</f>
        <v>6.7796610169491522</v>
      </c>
      <c r="F1058" s="361">
        <v>5</v>
      </c>
      <c r="G1058" s="97">
        <f ca="1">F1058/'Rtos Gestantes'!J89*1000</f>
        <v>4.1084634346754321</v>
      </c>
      <c r="H1058" s="361">
        <v>4</v>
      </c>
      <c r="I1058" s="97">
        <f ca="1">H1058/'Rtos Gestantes'!K89*1000</f>
        <v>3.1007751937984498</v>
      </c>
      <c r="J1058" s="361">
        <v>5</v>
      </c>
      <c r="K1058" s="97">
        <f ca="1">J1058/'Rtos Gestantes'!M89*1000</f>
        <v>4.048582995951417</v>
      </c>
      <c r="L1058" s="361">
        <v>3</v>
      </c>
      <c r="M1058" s="97">
        <f ca="1">L1058/'Rtos Gestantes'!M89*1000</f>
        <v>2.4291497975708505</v>
      </c>
      <c r="N1058" s="361">
        <v>7</v>
      </c>
      <c r="O1058" s="97">
        <f ca="1">N1058/'Rtos Gestantes'!N89*1000</f>
        <v>5.2316890881913301</v>
      </c>
      <c r="P1058" s="361">
        <v>7</v>
      </c>
      <c r="Q1058" s="97">
        <f ca="1">P1058/'Rtos Gestantes'!O89*1000</f>
        <v>5.9982862039417313</v>
      </c>
      <c r="R1058" s="361">
        <v>4</v>
      </c>
      <c r="S1058" s="97">
        <f ca="1">R1058/'Rtos Gestantes'!P89*1000</f>
        <v>3.1080031080031079</v>
      </c>
      <c r="T1058" s="610" t="s">
        <v>481</v>
      </c>
      <c r="U1058" s="622">
        <v>1.2399256044637321</v>
      </c>
      <c r="V1058" s="50">
        <v>1.7</v>
      </c>
      <c r="W1058" s="387"/>
    </row>
    <row r="1059" spans="1:23" ht="11.25" customHeight="1">
      <c r="A1059" s="245" t="s">
        <v>439</v>
      </c>
      <c r="B1059" s="360">
        <v>7</v>
      </c>
      <c r="C1059" s="97">
        <f ca="1">B1059/'Rtos Gestantes'!H90*1000</f>
        <v>4.3942247332077837</v>
      </c>
      <c r="D1059" s="360">
        <v>6</v>
      </c>
      <c r="E1059" s="97">
        <f ca="1">D1059/'Rtos Gestantes'!I90*1000</f>
        <v>3.870967741935484</v>
      </c>
      <c r="F1059" s="360">
        <v>7</v>
      </c>
      <c r="G1059" s="97">
        <f ca="1">F1059/'Rtos Gestantes'!J90*1000</f>
        <v>4.701141705842848</v>
      </c>
      <c r="H1059" s="360">
        <v>8</v>
      </c>
      <c r="I1059" s="97">
        <f ca="1">H1059/'Rtos Gestantes'!K90*1000</f>
        <v>5.5826936496859734</v>
      </c>
      <c r="J1059" s="360">
        <v>9</v>
      </c>
      <c r="K1059" s="97">
        <f ca="1">J1059/'Rtos Gestantes'!M90*1000</f>
        <v>7.1428571428571423</v>
      </c>
      <c r="L1059" s="360">
        <v>10</v>
      </c>
      <c r="M1059" s="97">
        <f ca="1">L1059/'Rtos Gestantes'!M90*1000</f>
        <v>7.9365079365079358</v>
      </c>
      <c r="N1059" s="360">
        <v>6</v>
      </c>
      <c r="O1059" s="97">
        <f ca="1">N1059/'Rtos Gestantes'!N90*1000</f>
        <v>4.9545829892650701</v>
      </c>
      <c r="P1059" s="360">
        <v>3</v>
      </c>
      <c r="Q1059" s="97">
        <f ca="1">P1059/'Rtos Gestantes'!O90*1000</f>
        <v>2.4489795918367347</v>
      </c>
      <c r="R1059" s="360">
        <v>5</v>
      </c>
      <c r="S1059" s="97">
        <f ca="1">R1059/'Rtos Gestantes'!P90*1000</f>
        <v>4.1425020712510356</v>
      </c>
      <c r="T1059" s="611" t="s">
        <v>434</v>
      </c>
      <c r="U1059" s="51">
        <v>1.2033694344163659</v>
      </c>
      <c r="V1059" s="50">
        <v>1.7</v>
      </c>
      <c r="W1059" s="387"/>
    </row>
    <row r="1060" spans="1:23" ht="11.25" customHeight="1">
      <c r="A1060" s="245" t="s">
        <v>474</v>
      </c>
      <c r="B1060" s="362">
        <v>6</v>
      </c>
      <c r="C1060" s="97">
        <f ca="1">B1060/'Rtos Gestantes'!H91*1000</f>
        <v>5.4794520547945202</v>
      </c>
      <c r="D1060" s="362">
        <v>10</v>
      </c>
      <c r="E1060" s="97">
        <f ca="1">D1060/'Rtos Gestantes'!I91*1000</f>
        <v>9.3984962406015029</v>
      </c>
      <c r="F1060" s="362">
        <v>7</v>
      </c>
      <c r="G1060" s="97">
        <f ca="1">F1060/'Rtos Gestantes'!J91*1000</f>
        <v>5.8774139378673382</v>
      </c>
      <c r="H1060" s="362">
        <v>2</v>
      </c>
      <c r="I1060" s="97">
        <f ca="1">H1060/'Rtos Gestantes'!K91*1000</f>
        <v>1.6012810248198557</v>
      </c>
      <c r="J1060" s="362">
        <v>3</v>
      </c>
      <c r="K1060" s="97">
        <f ca="1">J1060/'Rtos Gestantes'!M91*1000</f>
        <v>2.64783759929391</v>
      </c>
      <c r="L1060" s="362">
        <v>4</v>
      </c>
      <c r="M1060" s="97">
        <f ca="1">L1060/'Rtos Gestantes'!M91*1000</f>
        <v>3.5304501323918802</v>
      </c>
      <c r="N1060" s="362">
        <v>7</v>
      </c>
      <c r="O1060" s="97">
        <f ca="1">N1060/'Rtos Gestantes'!N91*1000</f>
        <v>5.3639846743295019</v>
      </c>
      <c r="P1060" s="362">
        <v>6</v>
      </c>
      <c r="Q1060" s="97">
        <f ca="1">P1060/'Rtos Gestantes'!O91*1000</f>
        <v>5.7034220532319395</v>
      </c>
      <c r="R1060" s="362">
        <v>4</v>
      </c>
      <c r="S1060" s="97">
        <f ca="1">R1060/'Rtos Gestantes'!P91*1000</f>
        <v>3.0651340996168583</v>
      </c>
      <c r="T1060" s="611" t="s">
        <v>437</v>
      </c>
      <c r="U1060" s="51">
        <v>1.0405827263267431</v>
      </c>
      <c r="V1060" s="50">
        <v>1.7</v>
      </c>
      <c r="W1060" s="387"/>
    </row>
    <row r="1061" spans="1:23" ht="11.25" customHeight="1">
      <c r="A1061" s="245" t="s">
        <v>435</v>
      </c>
      <c r="B1061" s="360">
        <v>18</v>
      </c>
      <c r="C1061" s="97">
        <f ca="1">B1061/'Rtos Gestantes'!H92*1000</f>
        <v>4.7182175622542601</v>
      </c>
      <c r="D1061" s="360">
        <v>16</v>
      </c>
      <c r="E1061" s="97">
        <f ca="1">D1061/'Rtos Gestantes'!I92*1000</f>
        <v>3.9613765783609804</v>
      </c>
      <c r="F1061" s="360">
        <v>10</v>
      </c>
      <c r="G1061" s="97">
        <f ca="1">F1061/'Rtos Gestantes'!J92*1000</f>
        <v>2.4685262898049865</v>
      </c>
      <c r="H1061" s="360">
        <v>20</v>
      </c>
      <c r="I1061" s="97">
        <f ca="1">H1061/'Rtos Gestantes'!K92*1000</f>
        <v>5.3064473335102145</v>
      </c>
      <c r="J1061" s="360">
        <v>10</v>
      </c>
      <c r="K1061" s="97">
        <f ca="1">J1061/'Rtos Gestantes'!M92*1000</f>
        <v>3.181673560292714</v>
      </c>
      <c r="L1061" s="360">
        <v>11</v>
      </c>
      <c r="M1061" s="97">
        <f ca="1">L1061/'Rtos Gestantes'!M92*1000</f>
        <v>3.4998409163219852</v>
      </c>
      <c r="N1061" s="360">
        <v>6</v>
      </c>
      <c r="O1061" s="97">
        <f ca="1">N1061/'Rtos Gestantes'!N92*1000</f>
        <v>1.8915510718789408</v>
      </c>
      <c r="P1061" s="360">
        <v>8</v>
      </c>
      <c r="Q1061" s="97">
        <f ca="1">P1061/'Rtos Gestantes'!O92*1000</f>
        <v>2.6809651474530831</v>
      </c>
      <c r="R1061" s="360">
        <v>2</v>
      </c>
      <c r="S1061" s="97">
        <f ca="1">R1061/'Rtos Gestantes'!P92*1000</f>
        <v>0.65746219592373445</v>
      </c>
      <c r="T1061" s="611" t="s">
        <v>439</v>
      </c>
      <c r="U1061" s="51">
        <v>0.82850041425020704</v>
      </c>
      <c r="V1061" s="50">
        <v>1.7</v>
      </c>
      <c r="W1061" s="387"/>
    </row>
    <row r="1062" spans="1:23" ht="11.25" customHeight="1">
      <c r="A1062" s="245" t="s">
        <v>440</v>
      </c>
      <c r="B1062" s="361">
        <v>2</v>
      </c>
      <c r="C1062" s="97">
        <f ca="1">B1062/'Rtos Gestantes'!H93*1000</f>
        <v>12.269938650306749</v>
      </c>
      <c r="D1062" s="361">
        <v>0</v>
      </c>
      <c r="E1062" s="97">
        <f ca="1">D1062/'Rtos Gestantes'!I93*1000</f>
        <v>0</v>
      </c>
      <c r="F1062" s="361">
        <v>1</v>
      </c>
      <c r="G1062" s="97">
        <f ca="1">F1062/'Rtos Gestantes'!J93*1000</f>
        <v>4.329004329004329</v>
      </c>
      <c r="H1062" s="361">
        <v>1</v>
      </c>
      <c r="I1062" s="97">
        <f ca="1">H1062/'Rtos Gestantes'!K93*1000</f>
        <v>3.0864197530864197</v>
      </c>
      <c r="J1062" s="361">
        <v>1</v>
      </c>
      <c r="K1062" s="97">
        <f ca="1">J1062/'Rtos Gestantes'!M93*1000</f>
        <v>2.6041666666666665</v>
      </c>
      <c r="L1062" s="361">
        <v>1</v>
      </c>
      <c r="M1062" s="97">
        <f ca="1">L1062/'Rtos Gestantes'!M93*1000</f>
        <v>2.6041666666666665</v>
      </c>
      <c r="N1062" s="361">
        <v>4</v>
      </c>
      <c r="O1062" s="97">
        <f ca="1">N1062/'Rtos Gestantes'!N93*1000</f>
        <v>13.114754098360656</v>
      </c>
      <c r="P1062" s="361">
        <v>1</v>
      </c>
      <c r="Q1062" s="97">
        <f ca="1">P1062/'Rtos Gestantes'!O93*1000</f>
        <v>2.9940119760479043</v>
      </c>
      <c r="R1062" s="361">
        <v>0</v>
      </c>
      <c r="S1062" s="97">
        <f ca="1">R1062/'Rtos Gestantes'!P93*1000</f>
        <v>0</v>
      </c>
      <c r="T1062" s="611" t="s">
        <v>474</v>
      </c>
      <c r="U1062" s="51">
        <v>0.76628352490421459</v>
      </c>
      <c r="V1062" s="50">
        <v>1.7</v>
      </c>
      <c r="W1062" s="387"/>
    </row>
    <row r="1063" spans="1:23" ht="11.25" customHeight="1">
      <c r="A1063" s="245" t="s">
        <v>482</v>
      </c>
      <c r="B1063" s="360">
        <v>61</v>
      </c>
      <c r="C1063" s="97">
        <f ca="1">B1063/'Rtos Gestantes'!H94*1000</f>
        <v>8.8239548676406763</v>
      </c>
      <c r="D1063" s="360">
        <v>59</v>
      </c>
      <c r="E1063" s="97">
        <f ca="1">D1063/'Rtos Gestantes'!I94*1000</f>
        <v>8.8178149753400081</v>
      </c>
      <c r="F1063" s="360">
        <v>36</v>
      </c>
      <c r="G1063" s="97">
        <f ca="1">F1063/'Rtos Gestantes'!J94*1000</f>
        <v>5.2662375658279696</v>
      </c>
      <c r="H1063" s="360">
        <v>33</v>
      </c>
      <c r="I1063" s="97">
        <f ca="1">H1063/'Rtos Gestantes'!K94*1000</f>
        <v>4.6315789473684212</v>
      </c>
      <c r="J1063" s="360">
        <v>31</v>
      </c>
      <c r="K1063" s="97">
        <f ca="1">J1063/'Rtos Gestantes'!M94*1000</f>
        <v>4.9927524561120959</v>
      </c>
      <c r="L1063" s="360">
        <v>32</v>
      </c>
      <c r="M1063" s="97">
        <f ca="1">L1063/'Rtos Gestantes'!M94*1000</f>
        <v>5.153808986954421</v>
      </c>
      <c r="N1063" s="360">
        <v>28</v>
      </c>
      <c r="O1063" s="97">
        <f ca="1">N1063/'Rtos Gestantes'!N94*1000</f>
        <v>4.694835680751174</v>
      </c>
      <c r="P1063" s="361">
        <v>32</v>
      </c>
      <c r="Q1063" s="97">
        <f ca="1">P1063/'Rtos Gestantes'!O94*1000</f>
        <v>5.6239015817223201</v>
      </c>
      <c r="R1063" s="360">
        <v>23</v>
      </c>
      <c r="S1063" s="97">
        <f ca="1">R1063/'Rtos Gestantes'!P94*1000</f>
        <v>3.9764868603042873</v>
      </c>
      <c r="T1063" s="611" t="s">
        <v>440</v>
      </c>
      <c r="U1063" s="51">
        <v>0</v>
      </c>
      <c r="V1063" s="50">
        <v>1.7</v>
      </c>
      <c r="W1063" s="387"/>
    </row>
    <row r="1064" spans="1:23" ht="11.25" customHeight="1">
      <c r="A1064" s="245" t="s">
        <v>430</v>
      </c>
      <c r="B1064" s="361">
        <v>90</v>
      </c>
      <c r="C1064" s="97">
        <f ca="1">B1064/'Rtos Gestantes'!H95*1000</f>
        <v>8.3464712974125934</v>
      </c>
      <c r="D1064" s="361">
        <v>75</v>
      </c>
      <c r="E1064" s="97">
        <f ca="1">D1064/'Rtos Gestantes'!I95*1000</f>
        <v>6.9890970086664801</v>
      </c>
      <c r="F1064" s="361">
        <v>72</v>
      </c>
      <c r="G1064" s="97">
        <f ca="1">F1064/'Rtos Gestantes'!J95*1000</f>
        <v>6.2133241284086989</v>
      </c>
      <c r="H1064" s="361">
        <v>64</v>
      </c>
      <c r="I1064" s="97">
        <f ca="1">H1064/'Rtos Gestantes'!K95*1000</f>
        <v>5.3507231836802944</v>
      </c>
      <c r="J1064" s="361">
        <v>71</v>
      </c>
      <c r="K1064" s="97">
        <f ca="1">J1064/'Rtos Gestantes'!M95*1000</f>
        <v>6.372857014630644</v>
      </c>
      <c r="L1064" s="361">
        <v>69</v>
      </c>
      <c r="M1064" s="97">
        <f ca="1">L1064/'Rtos Gestantes'!M95*1000</f>
        <v>6.1933399156269635</v>
      </c>
      <c r="N1064" s="361">
        <v>74</v>
      </c>
      <c r="O1064" s="97">
        <f ca="1">N1064/'Rtos Gestantes'!N95*1000</f>
        <v>6.8683868572489324</v>
      </c>
      <c r="P1064" s="360">
        <v>51</v>
      </c>
      <c r="Q1064" s="97">
        <f ca="1">P1064/'Rtos Gestantes'!O95*1000</f>
        <v>4.6788990825688073</v>
      </c>
      <c r="R1064" s="361">
        <v>54</v>
      </c>
      <c r="S1064" s="97">
        <f ca="1">R1064/'Rtos Gestantes'!P95*1000</f>
        <v>5.4037826478534976</v>
      </c>
      <c r="T1064" s="611" t="s">
        <v>475</v>
      </c>
      <c r="U1064" s="51">
        <v>0</v>
      </c>
      <c r="V1064" s="50">
        <v>1.7</v>
      </c>
      <c r="W1064" s="387"/>
    </row>
    <row r="1065" spans="1:23" ht="11.25" customHeight="1">
      <c r="A1065" s="245" t="s">
        <v>475</v>
      </c>
      <c r="B1065" s="360">
        <v>0</v>
      </c>
      <c r="C1065" s="97">
        <f ca="1">B1065/'Rtos Gestantes'!H96*1000</f>
        <v>0</v>
      </c>
      <c r="D1065" s="360">
        <v>0</v>
      </c>
      <c r="E1065" s="97">
        <f ca="1">D1065/'Rtos Gestantes'!I96*1000</f>
        <v>0</v>
      </c>
      <c r="F1065" s="360">
        <v>1</v>
      </c>
      <c r="G1065" s="97">
        <f ca="1">F1065/'Rtos Gestantes'!J96*1000</f>
        <v>20</v>
      </c>
      <c r="H1065" s="360">
        <v>0</v>
      </c>
      <c r="I1065" s="97">
        <f ca="1">H1065/'Rtos Gestantes'!K96*1000</f>
        <v>0</v>
      </c>
      <c r="J1065" s="360">
        <v>0</v>
      </c>
      <c r="K1065" s="97">
        <f ca="1">J1065/'Rtos Gestantes'!M96*1000</f>
        <v>0</v>
      </c>
      <c r="L1065" s="360">
        <v>0</v>
      </c>
      <c r="M1065" s="97">
        <f ca="1">L1065/'Rtos Gestantes'!M96*1000</f>
        <v>0</v>
      </c>
      <c r="N1065" s="360">
        <v>0</v>
      </c>
      <c r="O1065" s="97">
        <f ca="1">N1065/'Rtos Gestantes'!N96*1000</f>
        <v>0</v>
      </c>
      <c r="P1065" s="361">
        <v>0</v>
      </c>
      <c r="Q1065" s="97">
        <f ca="1">P1065/'Rtos Gestantes'!O96*1000</f>
        <v>0</v>
      </c>
      <c r="R1065" s="360">
        <v>0</v>
      </c>
      <c r="S1065" s="97">
        <f ca="1">R1065/'Rtos Gestantes'!P96*1000</f>
        <v>0</v>
      </c>
      <c r="T1065" s="611" t="s">
        <v>483</v>
      </c>
      <c r="U1065" s="51">
        <v>24.793388429752067</v>
      </c>
      <c r="V1065" s="50">
        <v>1.7</v>
      </c>
      <c r="W1065" s="387"/>
    </row>
    <row r="1066" spans="1:23" ht="11.25" customHeight="1">
      <c r="A1066" s="247" t="s">
        <v>483</v>
      </c>
      <c r="B1066" s="361">
        <v>28</v>
      </c>
      <c r="C1066" s="97">
        <f ca="1">B1066/'Rtos Gestantes'!H97*1000</f>
        <v>12.243113248797552</v>
      </c>
      <c r="D1066" s="361">
        <v>17</v>
      </c>
      <c r="E1066" s="97">
        <f ca="1">D1066/'Rtos Gestantes'!I97*1000</f>
        <v>5.9880239520958085</v>
      </c>
      <c r="F1066" s="361">
        <v>32</v>
      </c>
      <c r="G1066" s="97">
        <f ca="1">F1066/'Rtos Gestantes'!J97*1000</f>
        <v>13.394725826705734</v>
      </c>
      <c r="H1066" s="361">
        <v>36</v>
      </c>
      <c r="I1066" s="97">
        <f ca="1">H1066/'Rtos Gestantes'!K97*1000</f>
        <v>47.306176084099874</v>
      </c>
      <c r="J1066" s="361">
        <v>29</v>
      </c>
      <c r="K1066" s="97">
        <f ca="1">J1066/'Rtos Gestantes'!M97*1000</f>
        <v>45.669291338582674</v>
      </c>
      <c r="L1066" s="361">
        <v>31</v>
      </c>
      <c r="M1066" s="97">
        <f ca="1">L1066/'Rtos Gestantes'!M97*1000</f>
        <v>48.818897637795274</v>
      </c>
      <c r="N1066" s="361">
        <v>29</v>
      </c>
      <c r="O1066" s="97">
        <f ca="1">N1066/'Rtos Gestantes'!N97*1000</f>
        <v>247.86324786324786</v>
      </c>
      <c r="P1066" s="361">
        <v>22</v>
      </c>
      <c r="Q1066" s="97">
        <f ca="1">P1066/'Rtos Gestantes'!O97*1000</f>
        <v>80</v>
      </c>
      <c r="R1066" s="361">
        <v>13</v>
      </c>
      <c r="S1066" s="97">
        <f ca="1">R1066/'Rtos Gestantes'!P97*1000</f>
        <v>107.43801652892563</v>
      </c>
      <c r="T1066" s="612" t="s">
        <v>485</v>
      </c>
      <c r="U1066" s="513" t="s">
        <v>181</v>
      </c>
      <c r="V1066" s="47"/>
      <c r="W1066" s="387"/>
    </row>
    <row r="1067" spans="1:23" ht="11.25" customHeight="1">
      <c r="A1067" s="238" t="s">
        <v>485</v>
      </c>
      <c r="B1067" s="534">
        <f>SUM(B1046:B1066)</f>
        <v>649</v>
      </c>
      <c r="C1067" s="240">
        <f ca="1">B1067/'Rtos Gestantes'!H98*1000</f>
        <v>5.7700172478173508</v>
      </c>
      <c r="D1067" s="534">
        <f ca="1">SUM(D1046:D1066)</f>
        <v>595</v>
      </c>
      <c r="E1067" s="240">
        <f ca="1">D1067/'Rtos Gestantes'!I98*1000</f>
        <v>5.2230551800417846</v>
      </c>
      <c r="F1067" s="534">
        <f ca="1">SUM(F1046:F1066)</f>
        <v>591</v>
      </c>
      <c r="G1067" s="240">
        <f ca="1">F1067/'Rtos Gestantes'!J98*1000</f>
        <v>5.0414576722284776</v>
      </c>
      <c r="H1067" s="534">
        <f ca="1">SUM(H1046:H1066)</f>
        <v>577</v>
      </c>
      <c r="I1067" s="240">
        <f ca="1">H1067/'Rtos Gestantes'!K98*1000</f>
        <v>4.9080067708377637</v>
      </c>
      <c r="J1067" s="534">
        <f ca="1">SUM(J1046:J1066)</f>
        <v>494</v>
      </c>
      <c r="K1067" s="240">
        <f ca="1">J1067/'Rtos Gestantes'!L98*1000</f>
        <v>4.2711764756741806</v>
      </c>
      <c r="L1067" s="534">
        <f ca="1">SUM(L1046:L1066)</f>
        <v>483</v>
      </c>
      <c r="M1067" s="240">
        <f ca="1">L1067/'Rtos Gestantes'!K98*1000</f>
        <v>4.1084354771484231</v>
      </c>
      <c r="N1067" s="534">
        <f ca="1">SUM(N1046:N1066)</f>
        <v>462</v>
      </c>
      <c r="O1067" s="240">
        <f ca="1">N1067/'Rtos Gestantes'!N98*1000</f>
        <v>4.3491358210641264</v>
      </c>
      <c r="P1067" s="534">
        <f ca="1">SUM(P1046:P1066)</f>
        <v>419</v>
      </c>
      <c r="Q1067" s="240">
        <f ca="1">P1067/'Rtos Gestantes'!O98*1000</f>
        <v>4.0048555288989993</v>
      </c>
      <c r="R1067" s="534">
        <f ca="1">SUM(R1046:R1066)</f>
        <v>393</v>
      </c>
      <c r="S1067" s="613">
        <f ca="1">R1067/'Rtos Gestantes'!P98*1000</f>
        <v>3.8433704304966061</v>
      </c>
      <c r="W1067" s="387"/>
    </row>
    <row r="1068" spans="1:23" ht="11.25" customHeight="1">
      <c r="A1068" s="381" t="s">
        <v>480</v>
      </c>
      <c r="D1068" s="27"/>
      <c r="S1068" s="97"/>
      <c r="W1068" s="387"/>
    </row>
    <row r="1069" spans="1:23" ht="11.25" customHeight="1">
      <c r="A1069" s="43" t="s">
        <v>477</v>
      </c>
      <c r="B1069" s="4" t="s">
        <v>552</v>
      </c>
      <c r="D1069" s="27"/>
      <c r="S1069" s="97"/>
      <c r="W1069" s="387"/>
    </row>
    <row r="1070" spans="1:23" ht="11.25" customHeight="1">
      <c r="A1070" s="43" t="s">
        <v>478</v>
      </c>
      <c r="B1070" s="4" t="s">
        <v>550</v>
      </c>
      <c r="D1070" s="27"/>
      <c r="S1070" s="97"/>
      <c r="W1070" s="387"/>
    </row>
    <row r="1071" spans="1:23" ht="11.25" customHeight="1">
      <c r="A1071" s="43" t="s">
        <v>479</v>
      </c>
      <c r="B1071" s="4" t="s">
        <v>553</v>
      </c>
      <c r="D1071" s="27"/>
      <c r="S1071" s="97"/>
    </row>
    <row r="1074" spans="20:20" ht="11.25" customHeight="1">
      <c r="T1074" s="4"/>
    </row>
  </sheetData>
  <mergeCells count="78">
    <mergeCell ref="D318:E318"/>
    <mergeCell ref="F318:G318"/>
    <mergeCell ref="H318:I318"/>
    <mergeCell ref="N318:O318"/>
    <mergeCell ref="A244:A245"/>
    <mergeCell ref="B244:C244"/>
    <mergeCell ref="A318:A319"/>
    <mergeCell ref="B318:C318"/>
    <mergeCell ref="D244:E244"/>
    <mergeCell ref="F244:G244"/>
    <mergeCell ref="H857:I857"/>
    <mergeCell ref="J318:K318"/>
    <mergeCell ref="H360:I360"/>
    <mergeCell ref="L360:M360"/>
    <mergeCell ref="H244:I244"/>
    <mergeCell ref="J244:K244"/>
    <mergeCell ref="L244:M244"/>
    <mergeCell ref="L318:M318"/>
    <mergeCell ref="A815:A816"/>
    <mergeCell ref="B815:C815"/>
    <mergeCell ref="D815:E815"/>
    <mergeCell ref="F815:G815"/>
    <mergeCell ref="A857:A858"/>
    <mergeCell ref="B857:C857"/>
    <mergeCell ref="D857:E857"/>
    <mergeCell ref="F857:G857"/>
    <mergeCell ref="F907:G907"/>
    <mergeCell ref="H907:I907"/>
    <mergeCell ref="P815:Q815"/>
    <mergeCell ref="J857:K857"/>
    <mergeCell ref="R907:S907"/>
    <mergeCell ref="P907:Q907"/>
    <mergeCell ref="L857:M857"/>
    <mergeCell ref="L907:M907"/>
    <mergeCell ref="N907:O907"/>
    <mergeCell ref="A139:I139"/>
    <mergeCell ref="R1044:S1044"/>
    <mergeCell ref="P318:Q318"/>
    <mergeCell ref="J360:K360"/>
    <mergeCell ref="F360:G360"/>
    <mergeCell ref="A360:A361"/>
    <mergeCell ref="B360:C360"/>
    <mergeCell ref="A907:A908"/>
    <mergeCell ref="B907:C907"/>
    <mergeCell ref="D907:E907"/>
    <mergeCell ref="J907:K907"/>
    <mergeCell ref="L815:M815"/>
    <mergeCell ref="N815:O815"/>
    <mergeCell ref="H815:I815"/>
    <mergeCell ref="N1044:O1044"/>
    <mergeCell ref="P1044:Q1044"/>
    <mergeCell ref="L1044:M1044"/>
    <mergeCell ref="L950:M950"/>
    <mergeCell ref="N950:O950"/>
    <mergeCell ref="L996:M996"/>
    <mergeCell ref="N996:O996"/>
    <mergeCell ref="A1044:A1045"/>
    <mergeCell ref="P996:Q996"/>
    <mergeCell ref="B1044:C1044"/>
    <mergeCell ref="B950:C950"/>
    <mergeCell ref="D950:E950"/>
    <mergeCell ref="D1044:E1044"/>
    <mergeCell ref="F1044:G1044"/>
    <mergeCell ref="H1044:I1044"/>
    <mergeCell ref="J1044:K1044"/>
    <mergeCell ref="R950:S950"/>
    <mergeCell ref="A950:A951"/>
    <mergeCell ref="A996:A997"/>
    <mergeCell ref="R996:S996"/>
    <mergeCell ref="P950:Q950"/>
    <mergeCell ref="B996:C996"/>
    <mergeCell ref="F950:G950"/>
    <mergeCell ref="H950:I950"/>
    <mergeCell ref="J950:K950"/>
    <mergeCell ref="D996:E996"/>
    <mergeCell ref="F996:G996"/>
    <mergeCell ref="H996:I996"/>
    <mergeCell ref="J996:K996"/>
  </mergeCells>
  <phoneticPr fontId="0" type="noConversion"/>
  <hyperlinks>
    <hyperlink ref="A135" location="'Menores de un año'!A4" display="2 MORBILIDAD ATENDIDA "/>
    <hyperlink ref="A136" location="'Menores de un año'!A5" display="2.1 Atención en salud por egresos - RIPS (2009 al 2012)  "/>
    <hyperlink ref="A270" location="'Menores de un año'!A16" display="3.4 Mortalidad Infantil"/>
    <hyperlink ref="A902" location="'Menores de un año'!A12" display="3.2 Mortalidad Neonatal "/>
    <hyperlink ref="A269" location="'Menores de un año'!A10" display="3 MORTALIDAD EVITABLE"/>
    <hyperlink ref="A137" location="Gestantes!A22" display="A.1 Atención del parto (Puerperio)"/>
    <hyperlink ref="A241" location="'Menores de un año'!A6" display="2.2 Casos Inmunoprevenibles - SIVIGILA (AÑO 2012)  "/>
    <hyperlink ref="A243" location="'De 0 a 5 años'!A18" display="Tabla 11. Bogotá D.C. Número de casos de enfermedades inmunoprevenibles en menores de un años notificadas al Sivigila, 2012"/>
    <hyperlink ref="A740" location="'Menores de un año'!A11" display="3.1 Mortalidad Perinatal"/>
    <hyperlink ref="A1039" location="'Menores de un año'!A12" display="3.2 Mortalidad Neonatal "/>
    <hyperlink ref="A1" location="'Menores de un año'!A1" display="POBLACIÓN PROYECTADA MENOR DE UN AÑO"/>
    <hyperlink ref="A45" location="'Menores de un año'!A1" display="A. Menores de un año"/>
    <hyperlink ref="A46" location="'Menores de un año'!A1" display="A.1 Localidad de residencia menor de un año"/>
    <hyperlink ref="A5" location="'Menores de un año'!A1" display="POBLACIÓN PROYECTADA MENOR DE UN AÑO"/>
    <hyperlink ref="A11" location="'Menores de un año'!A1" display="POBLACIÓN PROYECTADA MENOR DE UN AÑO"/>
  </hyperlinks>
  <pageMargins left="0.25" right="0.25" top="0.75" bottom="0.75" header="0.3" footer="0.3"/>
  <pageSetup paperSize="5" orientation="landscape" r:id="rId1"/>
  <headerFooter>
    <oddHeader>&amp;L
&amp;C&amp;"Arial,Negrita"&amp;K002060MENORES DE UN AÑO</oddHeader>
    <oddFooter>&amp;C&amp;"Arial,Negrita"ANÁLISIS Y POLíTICAS 
DIRECCIÓN EN SALUD PÚBLICA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53"/>
  <sheetViews>
    <sheetView view="pageLayout" topLeftCell="M1" workbookViewId="0">
      <selection activeCell="Q2" sqref="Q2:W12"/>
    </sheetView>
  </sheetViews>
  <sheetFormatPr baseColWidth="10" defaultRowHeight="14.25"/>
  <cols>
    <col min="1" max="1" width="11.42578125" style="1"/>
    <col min="2" max="2" width="16.28515625" style="1" customWidth="1"/>
    <col min="3" max="16384" width="11.42578125" style="1"/>
  </cols>
  <sheetData>
    <row r="1" spans="1:36" ht="25.5" customHeight="1">
      <c r="A1" s="738" t="s">
        <v>1422</v>
      </c>
      <c r="B1" s="738"/>
      <c r="C1" s="738"/>
      <c r="D1" s="738"/>
      <c r="E1" s="738"/>
      <c r="F1" s="738"/>
      <c r="G1" s="738"/>
      <c r="H1" s="738"/>
      <c r="I1" s="738" t="s">
        <v>3</v>
      </c>
      <c r="J1" s="738"/>
      <c r="K1" s="738"/>
      <c r="L1" s="738"/>
      <c r="M1" s="738"/>
      <c r="N1" s="738"/>
      <c r="O1" s="738"/>
      <c r="P1" s="738"/>
      <c r="Q1" s="739" t="s">
        <v>5</v>
      </c>
      <c r="R1" s="739"/>
      <c r="S1" s="739"/>
      <c r="T1" s="739"/>
      <c r="U1" s="739"/>
      <c r="V1" s="739"/>
      <c r="W1" s="739"/>
      <c r="X1" s="739"/>
    </row>
    <row r="2" spans="1:36" ht="14.25" customHeight="1">
      <c r="A2" s="500" t="s">
        <v>1345</v>
      </c>
      <c r="C2" s="8"/>
      <c r="D2" s="8"/>
      <c r="E2" s="8"/>
      <c r="F2" s="633" t="s">
        <v>1383</v>
      </c>
      <c r="G2" s="8"/>
      <c r="H2" s="633"/>
      <c r="I2" s="4" t="s">
        <v>231</v>
      </c>
      <c r="J2" s="33"/>
      <c r="K2" s="3"/>
      <c r="L2" s="3"/>
      <c r="M2" s="3"/>
      <c r="N2" s="3"/>
      <c r="O2" s="3"/>
      <c r="P2" s="3"/>
      <c r="Q2" s="512" t="s">
        <v>1228</v>
      </c>
      <c r="R2" s="512"/>
      <c r="S2" s="512"/>
      <c r="T2" s="512"/>
      <c r="U2" s="512"/>
      <c r="V2" s="512"/>
    </row>
    <row r="3" spans="1:36" ht="15.75" customHeight="1">
      <c r="A3" s="136" t="s">
        <v>1423</v>
      </c>
      <c r="C3" s="8"/>
      <c r="D3" s="8"/>
      <c r="E3" s="8"/>
      <c r="F3" s="633" t="s">
        <v>1384</v>
      </c>
      <c r="G3" s="8"/>
      <c r="H3" s="633"/>
      <c r="I3" s="4" t="s">
        <v>232</v>
      </c>
      <c r="J3" s="33"/>
      <c r="K3" s="3"/>
      <c r="L3" s="3"/>
      <c r="M3" s="3"/>
      <c r="N3" s="3"/>
      <c r="O3" s="3"/>
      <c r="P3" s="3"/>
      <c r="Q3" s="512" t="s">
        <v>1229</v>
      </c>
      <c r="R3" s="512"/>
      <c r="S3" s="512"/>
      <c r="T3" s="512"/>
      <c r="U3" s="512"/>
      <c r="V3" s="512"/>
      <c r="W3" s="3"/>
      <c r="X3" s="3"/>
      <c r="Y3" s="3"/>
      <c r="Z3" s="3"/>
      <c r="AJ3" s="3"/>
    </row>
    <row r="4" spans="1:36" ht="14.25" customHeight="1">
      <c r="A4" s="134" t="s">
        <v>1242</v>
      </c>
      <c r="B4" s="8"/>
      <c r="C4" s="8"/>
      <c r="D4" s="8"/>
      <c r="E4" s="8"/>
      <c r="F4" s="633" t="s">
        <v>1385</v>
      </c>
      <c r="G4" s="8"/>
      <c r="H4" s="633"/>
      <c r="I4" s="4" t="s">
        <v>233</v>
      </c>
      <c r="J4" s="4"/>
      <c r="K4" s="4"/>
      <c r="L4" s="4"/>
      <c r="M4" s="4"/>
      <c r="N4" s="4"/>
      <c r="O4" s="4"/>
      <c r="P4" s="4"/>
      <c r="Q4" s="512" t="s">
        <v>1230</v>
      </c>
      <c r="R4" s="512"/>
      <c r="S4" s="512"/>
      <c r="T4" s="512"/>
      <c r="U4" s="512"/>
      <c r="V4" s="512"/>
      <c r="W4" s="3"/>
      <c r="X4" s="3"/>
      <c r="Y4" s="3"/>
      <c r="Z4" s="3"/>
      <c r="AJ4" s="3"/>
    </row>
    <row r="5" spans="1:36" ht="15" customHeight="1">
      <c r="A5" s="134" t="s">
        <v>1244</v>
      </c>
      <c r="F5" s="633" t="s">
        <v>1386</v>
      </c>
      <c r="H5" s="633"/>
      <c r="I5" s="4" t="s">
        <v>234</v>
      </c>
      <c r="J5" s="33"/>
      <c r="K5" s="3"/>
      <c r="L5" s="3"/>
      <c r="M5" s="3"/>
      <c r="N5" s="3"/>
      <c r="O5" s="3"/>
      <c r="P5" s="3"/>
      <c r="Q5" s="512" t="s">
        <v>1231</v>
      </c>
      <c r="R5" s="512"/>
      <c r="S5" s="512"/>
      <c r="T5" s="512"/>
      <c r="U5" s="512"/>
      <c r="V5" s="512"/>
      <c r="W5" s="3"/>
      <c r="X5" s="3"/>
      <c r="Y5" s="3"/>
      <c r="Z5" s="3"/>
      <c r="AJ5" s="3"/>
    </row>
    <row r="6" spans="1:36" ht="15">
      <c r="A6" s="635"/>
      <c r="F6" s="8"/>
      <c r="H6" s="633"/>
      <c r="I6" s="4" t="s">
        <v>235</v>
      </c>
      <c r="J6" s="33"/>
      <c r="K6" s="3"/>
      <c r="L6" s="3"/>
      <c r="M6" s="3"/>
      <c r="N6" s="3"/>
      <c r="O6" s="3"/>
      <c r="P6" s="3"/>
      <c r="Q6" s="512" t="s">
        <v>1232</v>
      </c>
      <c r="R6" s="512"/>
      <c r="S6" s="512"/>
      <c r="T6" s="512"/>
      <c r="U6" s="512"/>
      <c r="V6" s="512"/>
      <c r="W6" s="3"/>
      <c r="X6" s="3"/>
      <c r="Y6" s="3"/>
      <c r="Z6" s="3"/>
      <c r="AJ6" s="3"/>
    </row>
    <row r="7" spans="1:36" ht="15">
      <c r="A7" s="500" t="s">
        <v>1241</v>
      </c>
      <c r="F7" s="8"/>
      <c r="H7" s="633"/>
      <c r="I7" s="4" t="s">
        <v>236</v>
      </c>
      <c r="J7" s="33"/>
      <c r="K7" s="3"/>
      <c r="L7" s="3"/>
      <c r="M7" s="3"/>
      <c r="N7" s="3"/>
      <c r="O7" s="3"/>
      <c r="P7" s="3"/>
      <c r="Q7" s="512" t="s">
        <v>1233</v>
      </c>
      <c r="R7" s="512"/>
      <c r="S7" s="512"/>
      <c r="T7" s="512"/>
      <c r="U7" s="512"/>
      <c r="V7" s="512"/>
      <c r="W7" s="3"/>
      <c r="X7" s="3"/>
      <c r="Y7" s="3"/>
      <c r="Z7" s="3"/>
      <c r="AJ7" s="3"/>
    </row>
    <row r="8" spans="1:36" ht="15">
      <c r="A8" s="80" t="s">
        <v>1424</v>
      </c>
      <c r="F8" s="633" t="s">
        <v>1387</v>
      </c>
      <c r="H8" s="633"/>
      <c r="I8" s="4" t="s">
        <v>237</v>
      </c>
      <c r="J8" s="33"/>
      <c r="K8" s="3"/>
      <c r="L8" s="3"/>
      <c r="M8" s="3"/>
      <c r="N8" s="3"/>
      <c r="O8" s="3"/>
      <c r="P8" s="3"/>
      <c r="Q8" s="512" t="s">
        <v>1234</v>
      </c>
      <c r="R8" s="512"/>
      <c r="S8" s="512"/>
      <c r="T8" s="512"/>
      <c r="U8" s="512"/>
      <c r="V8" s="512"/>
      <c r="W8" s="3"/>
      <c r="X8" s="3"/>
      <c r="Y8" s="3"/>
      <c r="Z8" s="3"/>
      <c r="AJ8" s="3"/>
    </row>
    <row r="9" spans="1:36">
      <c r="A9" s="140" t="s">
        <v>1425</v>
      </c>
      <c r="F9" s="633" t="s">
        <v>1388</v>
      </c>
      <c r="H9" s="633"/>
      <c r="I9" s="4" t="s">
        <v>238</v>
      </c>
      <c r="J9" s="33"/>
      <c r="K9" s="3"/>
      <c r="L9" s="3"/>
      <c r="M9" s="3"/>
      <c r="N9" s="3"/>
      <c r="O9" s="3"/>
      <c r="P9" s="3"/>
      <c r="Q9" s="512" t="s">
        <v>1235</v>
      </c>
      <c r="R9" s="512"/>
      <c r="S9" s="512"/>
      <c r="T9" s="512"/>
      <c r="U9" s="512"/>
      <c r="V9" s="512"/>
      <c r="W9" s="3"/>
      <c r="X9" s="3"/>
      <c r="Y9" s="3"/>
      <c r="Z9" s="3"/>
      <c r="AJ9" s="3"/>
    </row>
    <row r="10" spans="1:36">
      <c r="A10" s="84" t="s">
        <v>1349</v>
      </c>
      <c r="F10" s="633" t="s">
        <v>1389</v>
      </c>
      <c r="H10" s="633"/>
      <c r="I10" s="4" t="s">
        <v>239</v>
      </c>
      <c r="J10" s="33"/>
      <c r="K10" s="3"/>
      <c r="L10" s="3"/>
      <c r="M10" s="3"/>
      <c r="N10" s="3"/>
      <c r="O10" s="3"/>
      <c r="P10" s="3"/>
      <c r="Q10" s="512" t="s">
        <v>1236</v>
      </c>
      <c r="R10" s="512"/>
      <c r="S10" s="512"/>
      <c r="T10" s="512"/>
      <c r="U10" s="512"/>
      <c r="V10" s="512"/>
      <c r="W10" s="3"/>
      <c r="X10" s="3"/>
      <c r="Y10" s="3"/>
      <c r="Z10" s="3"/>
      <c r="AJ10" s="3"/>
    </row>
    <row r="11" spans="1:36">
      <c r="A11" s="133" t="s">
        <v>1350</v>
      </c>
      <c r="F11" s="633" t="s">
        <v>1390</v>
      </c>
      <c r="H11" s="633"/>
      <c r="I11" s="4" t="s">
        <v>240</v>
      </c>
      <c r="J11" s="33"/>
      <c r="K11" s="3"/>
      <c r="L11" s="3"/>
      <c r="M11" s="3"/>
      <c r="N11" s="3"/>
      <c r="O11" s="3"/>
      <c r="P11" s="3"/>
      <c r="Q11" s="512" t="s">
        <v>1238</v>
      </c>
      <c r="R11" s="512"/>
      <c r="S11" s="512"/>
      <c r="T11" s="512"/>
      <c r="U11" s="512"/>
      <c r="V11" s="512"/>
      <c r="W11" s="3"/>
      <c r="X11" s="3"/>
      <c r="Y11" s="3"/>
      <c r="Z11" s="3"/>
      <c r="AJ11" s="3"/>
    </row>
    <row r="12" spans="1:36">
      <c r="A12" s="84" t="s">
        <v>1426</v>
      </c>
      <c r="F12" s="633" t="s">
        <v>1391</v>
      </c>
      <c r="H12" s="633"/>
      <c r="I12" s="4" t="s">
        <v>241</v>
      </c>
      <c r="Q12" s="512" t="s">
        <v>1237</v>
      </c>
      <c r="R12" s="512"/>
      <c r="S12" s="512"/>
      <c r="T12" s="512"/>
      <c r="U12" s="512"/>
      <c r="V12" s="512"/>
      <c r="W12" s="3"/>
      <c r="X12" s="3"/>
      <c r="Y12" s="3"/>
      <c r="Z12" s="3"/>
      <c r="AJ12" s="3"/>
    </row>
    <row r="13" spans="1:36">
      <c r="A13" s="134"/>
      <c r="F13" s="633"/>
      <c r="H13" s="633"/>
      <c r="I13" s="761" t="s">
        <v>243</v>
      </c>
      <c r="J13" s="761"/>
      <c r="K13" s="761"/>
      <c r="L13" s="761"/>
      <c r="M13" s="761"/>
      <c r="N13" s="761"/>
      <c r="O13" s="761"/>
      <c r="P13" s="761"/>
      <c r="W13" s="3"/>
      <c r="X13" s="3"/>
      <c r="Y13" s="3"/>
      <c r="Z13" s="3"/>
      <c r="AJ13" s="3"/>
    </row>
    <row r="14" spans="1:36" ht="15">
      <c r="A14" s="135" t="s">
        <v>1351</v>
      </c>
      <c r="F14" s="633" t="s">
        <v>1392</v>
      </c>
      <c r="H14" s="633"/>
      <c r="I14" s="761"/>
      <c r="J14" s="761"/>
      <c r="K14" s="761"/>
      <c r="L14" s="761"/>
      <c r="M14" s="761"/>
      <c r="N14" s="761"/>
      <c r="O14" s="761"/>
      <c r="P14" s="761"/>
      <c r="W14" s="3"/>
      <c r="X14" s="3"/>
      <c r="Y14" s="3"/>
      <c r="Z14" s="3"/>
      <c r="AJ14" s="3"/>
    </row>
    <row r="15" spans="1:36">
      <c r="A15" s="140" t="s">
        <v>214</v>
      </c>
      <c r="F15" s="633" t="s">
        <v>1393</v>
      </c>
      <c r="H15" s="633"/>
      <c r="I15" s="4" t="s">
        <v>242</v>
      </c>
      <c r="J15" s="4"/>
      <c r="K15" s="512"/>
      <c r="L15" s="512"/>
      <c r="M15" s="512"/>
      <c r="N15" s="512"/>
      <c r="O15" s="512"/>
      <c r="P15" s="512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>
      <c r="A16" s="84" t="s">
        <v>215</v>
      </c>
      <c r="F16" s="633" t="s">
        <v>1394</v>
      </c>
      <c r="H16" s="633"/>
      <c r="I16" s="761" t="s">
        <v>244</v>
      </c>
      <c r="J16" s="761"/>
      <c r="K16" s="761"/>
      <c r="L16" s="761"/>
      <c r="M16" s="761"/>
      <c r="N16" s="761"/>
      <c r="O16" s="761"/>
      <c r="P16" s="761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>
      <c r="A17" s="511" t="s">
        <v>216</v>
      </c>
      <c r="F17" s="633"/>
      <c r="H17" s="633"/>
      <c r="I17" s="761"/>
      <c r="J17" s="761"/>
      <c r="K17" s="761"/>
      <c r="L17" s="761"/>
      <c r="M17" s="761"/>
      <c r="N17" s="761"/>
      <c r="O17" s="761"/>
      <c r="P17" s="76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>
      <c r="A18" s="14" t="s">
        <v>219</v>
      </c>
      <c r="F18" s="633" t="s">
        <v>1395</v>
      </c>
      <c r="H18" s="633"/>
      <c r="I18" s="761" t="s">
        <v>246</v>
      </c>
      <c r="J18" s="761"/>
      <c r="K18" s="761"/>
      <c r="L18" s="761"/>
      <c r="M18" s="761"/>
      <c r="N18" s="761"/>
      <c r="O18" s="761"/>
      <c r="P18" s="76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>
      <c r="A19" s="14" t="s">
        <v>220</v>
      </c>
      <c r="F19" s="633" t="s">
        <v>1396</v>
      </c>
      <c r="H19" s="633"/>
      <c r="I19" s="761"/>
      <c r="J19" s="761"/>
      <c r="K19" s="761"/>
      <c r="L19" s="761"/>
      <c r="M19" s="761"/>
      <c r="N19" s="761"/>
      <c r="O19" s="761"/>
      <c r="P19" s="76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>
      <c r="A20" s="14"/>
      <c r="F20" s="633"/>
      <c r="H20" s="633"/>
      <c r="I20" s="761" t="s">
        <v>245</v>
      </c>
      <c r="J20" s="761"/>
      <c r="K20" s="761"/>
      <c r="L20" s="761"/>
      <c r="M20" s="761"/>
      <c r="N20" s="761"/>
      <c r="O20" s="761"/>
      <c r="P20" s="76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15">
      <c r="A21" s="135" t="s">
        <v>1354</v>
      </c>
      <c r="F21" s="633" t="s">
        <v>1398</v>
      </c>
      <c r="H21" s="633"/>
      <c r="I21" s="761"/>
      <c r="J21" s="761"/>
      <c r="K21" s="761"/>
      <c r="L21" s="761"/>
      <c r="M21" s="761"/>
      <c r="N21" s="761"/>
      <c r="O21" s="761"/>
      <c r="P21" s="76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>
      <c r="A22" s="140" t="s">
        <v>1355</v>
      </c>
      <c r="F22" s="633" t="s">
        <v>1399</v>
      </c>
      <c r="H22" s="633"/>
      <c r="I22" s="761" t="s">
        <v>247</v>
      </c>
      <c r="J22" s="761"/>
      <c r="K22" s="761"/>
      <c r="L22" s="761"/>
      <c r="M22" s="761"/>
      <c r="N22" s="761"/>
      <c r="O22" s="761"/>
      <c r="P22" s="76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>
      <c r="A23" s="84" t="s">
        <v>221</v>
      </c>
      <c r="F23" s="633" t="s">
        <v>1400</v>
      </c>
      <c r="H23" s="633"/>
      <c r="I23" s="761"/>
      <c r="J23" s="761"/>
      <c r="K23" s="761"/>
      <c r="L23" s="761"/>
      <c r="M23" s="761"/>
      <c r="N23" s="761"/>
      <c r="O23" s="761"/>
      <c r="P23" s="76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>
      <c r="A24" s="84" t="s">
        <v>222</v>
      </c>
      <c r="F24" s="633" t="s">
        <v>1183</v>
      </c>
      <c r="H24" s="633"/>
      <c r="I24" s="761" t="s">
        <v>248</v>
      </c>
      <c r="J24" s="761"/>
      <c r="K24" s="761"/>
      <c r="L24" s="761"/>
      <c r="M24" s="761"/>
      <c r="N24" s="761"/>
      <c r="O24" s="761"/>
      <c r="P24" s="76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14.25" customHeight="1">
      <c r="A25" s="133" t="s">
        <v>1358</v>
      </c>
      <c r="F25" s="633" t="s">
        <v>1401</v>
      </c>
      <c r="H25" s="633"/>
      <c r="I25" s="761"/>
      <c r="J25" s="761"/>
      <c r="K25" s="761"/>
      <c r="L25" s="761"/>
      <c r="M25" s="761"/>
      <c r="N25" s="761"/>
      <c r="O25" s="761"/>
      <c r="P25" s="76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84" t="s">
        <v>1359</v>
      </c>
      <c r="B26" s="8"/>
      <c r="C26" s="8"/>
      <c r="D26" s="8"/>
      <c r="E26" s="8"/>
      <c r="F26" s="633" t="s">
        <v>1402</v>
      </c>
      <c r="G26" s="8"/>
      <c r="H26" s="633"/>
      <c r="I26" s="761" t="s">
        <v>249</v>
      </c>
      <c r="J26" s="761"/>
      <c r="K26" s="761"/>
      <c r="L26" s="761"/>
      <c r="M26" s="761"/>
      <c r="N26" s="761"/>
      <c r="O26" s="761"/>
      <c r="P26" s="76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>
      <c r="A27" s="133" t="s">
        <v>1360</v>
      </c>
      <c r="F27" s="633" t="s">
        <v>1403</v>
      </c>
      <c r="H27" s="633"/>
      <c r="I27" s="761"/>
      <c r="J27" s="761"/>
      <c r="K27" s="761"/>
      <c r="L27" s="761"/>
      <c r="M27" s="761"/>
      <c r="N27" s="761"/>
      <c r="O27" s="761"/>
      <c r="P27" s="76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A28" s="140" t="s">
        <v>223</v>
      </c>
      <c r="F28" s="633" t="s">
        <v>1404</v>
      </c>
      <c r="H28" s="633"/>
      <c r="I28" s="4" t="s">
        <v>250</v>
      </c>
      <c r="J28" s="4"/>
      <c r="K28" s="512"/>
      <c r="L28" s="512"/>
      <c r="M28" s="512"/>
      <c r="N28" s="512"/>
      <c r="O28" s="512"/>
      <c r="P28" s="51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>
      <c r="A29" s="84" t="s">
        <v>1362</v>
      </c>
      <c r="F29" s="633" t="s">
        <v>1405</v>
      </c>
      <c r="H29" s="633"/>
      <c r="I29" s="761" t="s">
        <v>251</v>
      </c>
      <c r="J29" s="761"/>
      <c r="K29" s="761"/>
      <c r="L29" s="761"/>
      <c r="M29" s="761"/>
      <c r="N29" s="761"/>
      <c r="O29" s="761"/>
      <c r="P29" s="76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>
      <c r="A30" s="84" t="s">
        <v>1363</v>
      </c>
      <c r="F30" s="633" t="s">
        <v>1406</v>
      </c>
      <c r="H30" s="633"/>
      <c r="I30" s="761"/>
      <c r="J30" s="761"/>
      <c r="K30" s="761"/>
      <c r="L30" s="761"/>
      <c r="M30" s="761"/>
      <c r="N30" s="761"/>
      <c r="O30" s="761"/>
      <c r="P30" s="76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>
      <c r="A31" s="84" t="s">
        <v>1364</v>
      </c>
      <c r="F31" s="633" t="s">
        <v>1184</v>
      </c>
      <c r="H31" s="633"/>
      <c r="I31" s="761" t="s">
        <v>252</v>
      </c>
      <c r="J31" s="761"/>
      <c r="K31" s="761"/>
      <c r="L31" s="761"/>
      <c r="M31" s="761"/>
      <c r="N31" s="761"/>
      <c r="O31" s="761"/>
      <c r="P31" s="76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>
      <c r="A32" s="84" t="s">
        <v>1365</v>
      </c>
      <c r="F32" s="633" t="s">
        <v>1407</v>
      </c>
      <c r="H32" s="633"/>
      <c r="I32" s="761"/>
      <c r="J32" s="761"/>
      <c r="K32" s="761"/>
      <c r="L32" s="761"/>
      <c r="M32" s="761"/>
      <c r="N32" s="761"/>
      <c r="O32" s="761"/>
      <c r="P32" s="76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>
      <c r="A33" s="140" t="s">
        <v>224</v>
      </c>
      <c r="F33" s="633" t="s">
        <v>1408</v>
      </c>
      <c r="H33" s="633"/>
      <c r="I33" s="761" t="s">
        <v>253</v>
      </c>
      <c r="J33" s="761"/>
      <c r="K33" s="761"/>
      <c r="L33" s="761"/>
      <c r="M33" s="761"/>
      <c r="N33" s="761"/>
      <c r="O33" s="761"/>
      <c r="P33" s="76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>
      <c r="A34" s="84" t="s">
        <v>1367</v>
      </c>
      <c r="F34" s="633" t="s">
        <v>1409</v>
      </c>
      <c r="H34" s="633"/>
      <c r="I34" s="761"/>
      <c r="J34" s="761"/>
      <c r="K34" s="761"/>
      <c r="L34" s="761"/>
      <c r="M34" s="761"/>
      <c r="N34" s="761"/>
      <c r="O34" s="761"/>
      <c r="P34" s="76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84" t="s">
        <v>1368</v>
      </c>
      <c r="F35" s="633" t="s">
        <v>1410</v>
      </c>
      <c r="H35" s="633"/>
      <c r="I35" s="761" t="s">
        <v>254</v>
      </c>
      <c r="J35" s="761"/>
      <c r="K35" s="761"/>
      <c r="L35" s="761"/>
      <c r="M35" s="761"/>
      <c r="N35" s="761"/>
      <c r="O35" s="761"/>
      <c r="P35" s="76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>
      <c r="A36" s="84" t="s">
        <v>225</v>
      </c>
      <c r="F36" s="633" t="s">
        <v>1411</v>
      </c>
      <c r="H36" s="633"/>
      <c r="I36" s="761"/>
      <c r="J36" s="761"/>
      <c r="K36" s="761"/>
      <c r="L36" s="761"/>
      <c r="M36" s="761"/>
      <c r="N36" s="761"/>
      <c r="O36" s="761"/>
      <c r="P36" s="761"/>
    </row>
    <row r="37" spans="1:36">
      <c r="A37" s="140" t="s">
        <v>226</v>
      </c>
      <c r="F37" s="633" t="s">
        <v>1412</v>
      </c>
      <c r="H37" s="633"/>
      <c r="I37" s="761" t="s">
        <v>255</v>
      </c>
      <c r="J37" s="761"/>
      <c r="K37" s="761"/>
      <c r="L37" s="761"/>
      <c r="M37" s="761"/>
      <c r="N37" s="761"/>
      <c r="O37" s="761"/>
      <c r="P37" s="761"/>
    </row>
    <row r="38" spans="1:36">
      <c r="A38" s="84" t="s">
        <v>1371</v>
      </c>
      <c r="F38" s="633" t="s">
        <v>1413</v>
      </c>
      <c r="H38" s="633"/>
      <c r="I38" s="761"/>
      <c r="J38" s="761"/>
      <c r="K38" s="761"/>
      <c r="L38" s="761"/>
      <c r="M38" s="761"/>
      <c r="N38" s="761"/>
      <c r="O38" s="761"/>
      <c r="P38" s="761"/>
    </row>
    <row r="39" spans="1:36">
      <c r="A39" s="84" t="s">
        <v>227</v>
      </c>
      <c r="F39" s="633" t="s">
        <v>1414</v>
      </c>
      <c r="I39" s="761" t="s">
        <v>256</v>
      </c>
      <c r="J39" s="761"/>
      <c r="K39" s="761"/>
      <c r="L39" s="761"/>
      <c r="M39" s="761"/>
      <c r="N39" s="761"/>
      <c r="O39" s="761"/>
      <c r="P39" s="761"/>
    </row>
    <row r="40" spans="1:36">
      <c r="A40" s="224" t="s">
        <v>1373</v>
      </c>
      <c r="B40" s="31"/>
      <c r="C40" s="31"/>
      <c r="D40" s="31"/>
      <c r="E40" s="31"/>
      <c r="F40" s="633" t="s">
        <v>1415</v>
      </c>
      <c r="G40" s="31"/>
      <c r="H40" s="633"/>
      <c r="I40" s="761"/>
      <c r="J40" s="761"/>
      <c r="K40" s="761"/>
      <c r="L40" s="761"/>
      <c r="M40" s="761"/>
      <c r="N40" s="761"/>
      <c r="O40" s="761"/>
      <c r="P40" s="761"/>
    </row>
    <row r="41" spans="1:36">
      <c r="F41" s="633" t="s">
        <v>1416</v>
      </c>
      <c r="G41" s="31"/>
      <c r="H41" s="633"/>
      <c r="I41" s="4" t="s">
        <v>257</v>
      </c>
      <c r="J41" s="4"/>
      <c r="K41" s="512"/>
      <c r="L41" s="512"/>
      <c r="M41" s="512"/>
      <c r="N41" s="512"/>
      <c r="O41" s="512"/>
      <c r="P41" s="512"/>
    </row>
    <row r="42" spans="1:36" ht="15">
      <c r="A42" s="683" t="s">
        <v>228</v>
      </c>
      <c r="B42" s="31"/>
      <c r="C42" s="31"/>
      <c r="D42" s="31"/>
      <c r="E42" s="31"/>
      <c r="F42" s="633" t="s">
        <v>1417</v>
      </c>
      <c r="G42" s="31"/>
      <c r="H42" s="633"/>
      <c r="I42" s="4" t="s">
        <v>258</v>
      </c>
      <c r="J42" s="4"/>
      <c r="K42" s="512"/>
      <c r="L42" s="512"/>
      <c r="M42" s="512"/>
      <c r="N42" s="512"/>
      <c r="O42" s="512"/>
    </row>
    <row r="43" spans="1:36">
      <c r="A43" s="224" t="s">
        <v>1375</v>
      </c>
      <c r="B43" s="31"/>
      <c r="C43" s="31"/>
      <c r="D43" s="31"/>
      <c r="E43" s="31"/>
      <c r="F43" s="633" t="s">
        <v>1418</v>
      </c>
      <c r="G43" s="31"/>
      <c r="H43" s="3"/>
      <c r="I43" s="761" t="s">
        <v>259</v>
      </c>
      <c r="J43" s="761"/>
      <c r="K43" s="761"/>
      <c r="L43" s="761"/>
      <c r="M43" s="761"/>
      <c r="N43" s="761"/>
      <c r="O43" s="761"/>
      <c r="P43" s="761"/>
    </row>
    <row r="44" spans="1:36">
      <c r="A44" s="224" t="s">
        <v>229</v>
      </c>
      <c r="B44" s="31"/>
      <c r="C44" s="31"/>
      <c r="D44" s="31"/>
      <c r="E44" s="31"/>
      <c r="F44" s="13"/>
      <c r="G44" s="31"/>
      <c r="H44" s="633"/>
      <c r="I44" s="761"/>
      <c r="J44" s="761"/>
      <c r="K44" s="761"/>
      <c r="L44" s="761"/>
      <c r="M44" s="761"/>
      <c r="N44" s="761"/>
      <c r="O44" s="761"/>
      <c r="P44" s="761"/>
    </row>
    <row r="45" spans="1:36" ht="15">
      <c r="A45" s="112" t="s">
        <v>1378</v>
      </c>
      <c r="B45" s="31"/>
      <c r="C45" s="31"/>
      <c r="D45" s="31"/>
      <c r="E45" s="31"/>
      <c r="F45" s="13"/>
      <c r="G45" s="31"/>
      <c r="H45" s="633"/>
      <c r="I45" s="4" t="s">
        <v>260</v>
      </c>
      <c r="J45" s="33"/>
      <c r="K45" s="3"/>
      <c r="L45" s="3"/>
      <c r="M45" s="3"/>
      <c r="N45" s="3"/>
      <c r="O45" s="3"/>
      <c r="P45" s="3"/>
    </row>
    <row r="46" spans="1:36">
      <c r="A46" s="558" t="s">
        <v>230</v>
      </c>
      <c r="B46" s="31"/>
      <c r="C46" s="31"/>
      <c r="D46" s="31"/>
      <c r="E46" s="31"/>
      <c r="F46" s="633" t="s">
        <v>1419</v>
      </c>
      <c r="G46" s="31"/>
      <c r="H46" s="633"/>
      <c r="I46" s="761" t="s">
        <v>261</v>
      </c>
      <c r="J46" s="761"/>
      <c r="K46" s="761"/>
      <c r="L46" s="761"/>
      <c r="M46" s="761"/>
      <c r="N46" s="761"/>
      <c r="O46" s="761"/>
      <c r="P46" s="761"/>
    </row>
    <row r="47" spans="1:36" ht="15">
      <c r="A47" s="112" t="s">
        <v>1379</v>
      </c>
      <c r="B47" s="31"/>
      <c r="C47" s="31"/>
      <c r="D47" s="31"/>
      <c r="E47" s="31"/>
      <c r="F47" s="13"/>
      <c r="G47" s="31"/>
      <c r="H47" s="633"/>
      <c r="I47" s="761"/>
      <c r="J47" s="761"/>
      <c r="K47" s="761"/>
      <c r="L47" s="761"/>
      <c r="M47" s="761"/>
      <c r="N47" s="761"/>
      <c r="O47" s="761"/>
      <c r="P47" s="761"/>
    </row>
    <row r="48" spans="1:36">
      <c r="A48" s="224" t="s">
        <v>1380</v>
      </c>
      <c r="B48" s="31"/>
      <c r="C48" s="31"/>
      <c r="D48" s="31"/>
      <c r="E48" s="31"/>
      <c r="F48" s="633" t="s">
        <v>1420</v>
      </c>
      <c r="G48" s="31"/>
      <c r="H48" s="633"/>
      <c r="I48" s="761" t="s">
        <v>262</v>
      </c>
      <c r="J48" s="761"/>
      <c r="K48" s="761"/>
      <c r="L48" s="761"/>
      <c r="M48" s="761"/>
      <c r="N48" s="761"/>
      <c r="O48" s="761"/>
      <c r="P48" s="761"/>
    </row>
    <row r="49" spans="1:16" ht="15">
      <c r="A49" s="112" t="s">
        <v>1381</v>
      </c>
      <c r="B49" s="31"/>
      <c r="C49" s="31"/>
      <c r="D49" s="31"/>
      <c r="E49" s="31"/>
      <c r="F49" s="633" t="s">
        <v>1421</v>
      </c>
      <c r="G49" s="31"/>
      <c r="H49" s="633"/>
      <c r="I49" s="761"/>
      <c r="J49" s="761"/>
      <c r="K49" s="761"/>
      <c r="L49" s="761"/>
      <c r="M49" s="761"/>
      <c r="N49" s="761"/>
      <c r="O49" s="761"/>
      <c r="P49" s="761"/>
    </row>
    <row r="50" spans="1:16">
      <c r="A50" s="224" t="s">
        <v>1382</v>
      </c>
      <c r="B50" s="31"/>
      <c r="C50" s="31"/>
      <c r="D50" s="31"/>
      <c r="E50" s="31"/>
      <c r="F50" s="31"/>
      <c r="G50" s="31"/>
      <c r="H50" s="633"/>
      <c r="I50" s="761" t="s">
        <v>263</v>
      </c>
      <c r="J50" s="761"/>
      <c r="K50" s="761"/>
      <c r="L50" s="761"/>
      <c r="M50" s="761"/>
      <c r="N50" s="761"/>
      <c r="O50" s="761"/>
      <c r="P50" s="761"/>
    </row>
    <row r="51" spans="1:16">
      <c r="A51" s="226"/>
      <c r="B51" s="31"/>
      <c r="C51" s="31"/>
      <c r="D51" s="31"/>
      <c r="E51" s="31"/>
      <c r="F51" s="31"/>
      <c r="G51" s="31"/>
      <c r="H51" s="633"/>
      <c r="I51" s="761"/>
      <c r="J51" s="761"/>
      <c r="K51" s="761"/>
      <c r="L51" s="761"/>
      <c r="M51" s="761"/>
      <c r="N51" s="761"/>
      <c r="O51" s="761"/>
      <c r="P51" s="761"/>
    </row>
    <row r="52" spans="1:16">
      <c r="A52" s="224"/>
      <c r="B52" s="31"/>
      <c r="C52" s="31"/>
      <c r="D52" s="31"/>
      <c r="E52" s="31"/>
      <c r="F52" s="31"/>
      <c r="G52" s="31"/>
      <c r="H52" s="633"/>
      <c r="I52" s="761" t="s">
        <v>264</v>
      </c>
      <c r="J52" s="761"/>
      <c r="K52" s="761"/>
      <c r="L52" s="761"/>
      <c r="M52" s="761"/>
      <c r="N52" s="761"/>
      <c r="O52" s="761"/>
      <c r="P52" s="761"/>
    </row>
    <row r="53" spans="1:16">
      <c r="A53" s="84"/>
      <c r="I53" s="761"/>
      <c r="J53" s="761"/>
      <c r="K53" s="761"/>
      <c r="L53" s="761"/>
      <c r="M53" s="761"/>
      <c r="N53" s="761"/>
      <c r="O53" s="761"/>
      <c r="P53" s="761"/>
    </row>
  </sheetData>
  <mergeCells count="21">
    <mergeCell ref="I52:P53"/>
    <mergeCell ref="I43:P44"/>
    <mergeCell ref="I46:P47"/>
    <mergeCell ref="I48:P49"/>
    <mergeCell ref="I50:P51"/>
    <mergeCell ref="I24:P25"/>
    <mergeCell ref="A1:H1"/>
    <mergeCell ref="I1:P1"/>
    <mergeCell ref="Q1:X1"/>
    <mergeCell ref="I16:P17"/>
    <mergeCell ref="I39:P40"/>
    <mergeCell ref="I26:P27"/>
    <mergeCell ref="I18:P19"/>
    <mergeCell ref="I37:P38"/>
    <mergeCell ref="I13:P14"/>
    <mergeCell ref="I35:P36"/>
    <mergeCell ref="I29:P30"/>
    <mergeCell ref="I31:P32"/>
    <mergeCell ref="I33:P34"/>
    <mergeCell ref="I20:P21"/>
    <mergeCell ref="I22:P23"/>
  </mergeCells>
  <phoneticPr fontId="0" type="noConversion"/>
  <hyperlinks>
    <hyperlink ref="A1" location="Gestantes!A1" display="Hoja 1."/>
  </hyperlinks>
  <pageMargins left="0.25" right="0.25" top="0.75" bottom="0.75" header="0.3" footer="0.3"/>
  <pageSetup orientation="portrait" r:id="rId1"/>
  <headerFooter>
    <oddHeader xml:space="preserve">&amp;C&amp;"Bodoni MT Black,Negrita"&amp;14&amp;KFF3300ANÁLISIS DESCRIPTIVO
</oddHeader>
    <oddFooter>&amp;C&amp;"Arial,Negrita"&amp;12
Secretaría Distrital de Salud
&amp;"Arial,Normal"&amp;11Dirección de Salud Pública
Análisis y Políticas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P1287"/>
  <sheetViews>
    <sheetView view="pageLayout" topLeftCell="A550" workbookViewId="0">
      <selection activeCell="A562" sqref="A562"/>
    </sheetView>
  </sheetViews>
  <sheetFormatPr baseColWidth="10" defaultColWidth="7.140625" defaultRowHeight="11.25" customHeight="1"/>
  <cols>
    <col min="1" max="1" width="17.42578125" style="8" customWidth="1"/>
    <col min="2" max="2" width="7.85546875" style="8" customWidth="1"/>
    <col min="3" max="5" width="7.85546875" style="8" bestFit="1" customWidth="1"/>
    <col min="6" max="6" width="7.85546875" style="8" customWidth="1"/>
    <col min="7" max="12" width="7.85546875" style="8" bestFit="1" customWidth="1"/>
    <col min="13" max="21" width="7.140625" style="8"/>
    <col min="22" max="22" width="17.42578125" style="8" customWidth="1"/>
    <col min="23" max="24" width="10.140625" style="8" customWidth="1"/>
    <col min="25" max="16384" width="7.140625" style="8"/>
  </cols>
  <sheetData>
    <row r="1" spans="1:15" ht="13.5" customHeight="1">
      <c r="A1" s="636" t="s">
        <v>1345</v>
      </c>
      <c r="B1" s="33"/>
      <c r="C1" s="33"/>
      <c r="D1" s="33"/>
      <c r="E1" s="33"/>
      <c r="F1" s="33"/>
      <c r="G1" s="33"/>
      <c r="H1" s="33"/>
      <c r="I1" s="33"/>
      <c r="J1" s="633" t="s">
        <v>1383</v>
      </c>
      <c r="K1" s="33"/>
      <c r="L1" s="33"/>
      <c r="M1" s="33"/>
      <c r="N1" s="33"/>
      <c r="O1" s="33"/>
    </row>
    <row r="2" spans="1:15" ht="13.5" customHeight="1">
      <c r="A2" s="225" t="s">
        <v>1347</v>
      </c>
      <c r="J2" s="633" t="s">
        <v>1384</v>
      </c>
    </row>
    <row r="3" spans="1:15" ht="13.5" customHeight="1">
      <c r="A3" s="638" t="s">
        <v>1242</v>
      </c>
      <c r="J3" s="633" t="s">
        <v>1385</v>
      </c>
    </row>
    <row r="4" spans="1:15" ht="13.5" customHeight="1">
      <c r="A4" s="638" t="s">
        <v>1244</v>
      </c>
      <c r="J4" s="633" t="s">
        <v>1386</v>
      </c>
    </row>
    <row r="5" spans="1:15" ht="13.5" customHeight="1">
      <c r="A5" s="638"/>
    </row>
    <row r="6" spans="1:15" ht="13.5" customHeight="1">
      <c r="A6" s="636" t="s">
        <v>1241</v>
      </c>
    </row>
    <row r="7" spans="1:15" ht="13.5" customHeight="1">
      <c r="A7" s="225" t="s">
        <v>1346</v>
      </c>
      <c r="J7" s="633" t="s">
        <v>1387</v>
      </c>
    </row>
    <row r="8" spans="1:15" ht="13.5" customHeight="1">
      <c r="A8" s="174" t="s">
        <v>1348</v>
      </c>
      <c r="B8" s="33"/>
      <c r="J8" s="633" t="s">
        <v>1388</v>
      </c>
    </row>
    <row r="9" spans="1:15" ht="13.5" customHeight="1">
      <c r="A9" s="682" t="s">
        <v>1349</v>
      </c>
      <c r="J9" s="633" t="s">
        <v>1389</v>
      </c>
    </row>
    <row r="10" spans="1:15" ht="13.5" customHeight="1">
      <c r="A10" s="557" t="s">
        <v>1350</v>
      </c>
      <c r="J10" s="633" t="s">
        <v>1390</v>
      </c>
    </row>
    <row r="11" spans="1:15" ht="13.5" customHeight="1">
      <c r="A11" s="557" t="s">
        <v>1285</v>
      </c>
      <c r="J11" s="633" t="s">
        <v>1391</v>
      </c>
    </row>
    <row r="12" spans="1:15" ht="13.5" customHeight="1">
      <c r="J12" s="633"/>
    </row>
    <row r="13" spans="1:15" ht="13.5" customHeight="1">
      <c r="A13" s="225" t="s">
        <v>1351</v>
      </c>
      <c r="B13" s="33"/>
      <c r="J13" s="633" t="s">
        <v>1392</v>
      </c>
    </row>
    <row r="14" spans="1:15" ht="13.5" customHeight="1">
      <c r="A14" s="174" t="s">
        <v>1352</v>
      </c>
      <c r="J14" s="633" t="s">
        <v>1393</v>
      </c>
    </row>
    <row r="15" spans="1:15" ht="13.5" customHeight="1">
      <c r="A15" s="638" t="s">
        <v>1353</v>
      </c>
      <c r="J15" s="633" t="s">
        <v>1394</v>
      </c>
    </row>
    <row r="16" spans="1:15" ht="13.5" customHeight="1">
      <c r="A16" s="174" t="s">
        <v>1397</v>
      </c>
      <c r="J16" s="633"/>
    </row>
    <row r="17" spans="1:10" ht="13.5" customHeight="1">
      <c r="A17" s="638" t="s">
        <v>217</v>
      </c>
      <c r="J17" s="633" t="s">
        <v>1395</v>
      </c>
    </row>
    <row r="18" spans="1:10" ht="13.5" customHeight="1">
      <c r="A18" s="638" t="s">
        <v>218</v>
      </c>
      <c r="J18" s="633" t="s">
        <v>1396</v>
      </c>
    </row>
    <row r="19" spans="1:10" ht="13.5" customHeight="1">
      <c r="J19" s="633"/>
    </row>
    <row r="20" spans="1:10" ht="13.5" customHeight="1">
      <c r="A20" s="225" t="s">
        <v>1354</v>
      </c>
      <c r="J20" s="633" t="s">
        <v>1398</v>
      </c>
    </row>
    <row r="21" spans="1:10" ht="13.5" customHeight="1">
      <c r="A21" s="174" t="s">
        <v>1355</v>
      </c>
      <c r="J21" s="633" t="s">
        <v>1399</v>
      </c>
    </row>
    <row r="22" spans="1:10" ht="13.5" customHeight="1">
      <c r="A22" s="638" t="s">
        <v>1356</v>
      </c>
      <c r="J22" s="633" t="s">
        <v>1400</v>
      </c>
    </row>
    <row r="23" spans="1:10" ht="13.5" customHeight="1">
      <c r="A23" s="638" t="s">
        <v>1357</v>
      </c>
      <c r="J23" s="633" t="s">
        <v>1183</v>
      </c>
    </row>
    <row r="24" spans="1:10" ht="13.5" customHeight="1">
      <c r="A24" s="638" t="s">
        <v>1358</v>
      </c>
      <c r="B24" s="33"/>
      <c r="J24" s="633" t="s">
        <v>1401</v>
      </c>
    </row>
    <row r="25" spans="1:10" ht="13.5" customHeight="1">
      <c r="A25" s="638" t="s">
        <v>1359</v>
      </c>
      <c r="B25" s="33"/>
      <c r="C25" s="33"/>
      <c r="D25" s="33"/>
      <c r="J25" s="633" t="s">
        <v>1402</v>
      </c>
    </row>
    <row r="26" spans="1:10" ht="13.5" customHeight="1">
      <c r="A26" s="638" t="s">
        <v>1360</v>
      </c>
      <c r="B26" s="33"/>
      <c r="C26" s="33"/>
      <c r="D26" s="33"/>
      <c r="J26" s="633" t="s">
        <v>1403</v>
      </c>
    </row>
    <row r="27" spans="1:10" ht="13.5" customHeight="1">
      <c r="A27" s="174" t="s">
        <v>1361</v>
      </c>
      <c r="B27" s="33"/>
      <c r="C27" s="33"/>
      <c r="D27" s="33"/>
      <c r="J27" s="633" t="s">
        <v>1404</v>
      </c>
    </row>
    <row r="28" spans="1:10" ht="13.5" customHeight="1">
      <c r="A28" s="638" t="s">
        <v>1362</v>
      </c>
      <c r="B28" s="33"/>
      <c r="C28" s="33"/>
      <c r="D28" s="33"/>
      <c r="J28" s="633" t="s">
        <v>1405</v>
      </c>
    </row>
    <row r="29" spans="1:10" ht="13.5" customHeight="1">
      <c r="A29" s="638" t="s">
        <v>1363</v>
      </c>
      <c r="B29" s="33"/>
      <c r="C29" s="33"/>
      <c r="D29" s="33"/>
      <c r="J29" s="633" t="s">
        <v>1406</v>
      </c>
    </row>
    <row r="30" spans="1:10" ht="13.5" customHeight="1">
      <c r="A30" s="638" t="s">
        <v>1364</v>
      </c>
      <c r="B30" s="33"/>
      <c r="C30" s="33"/>
      <c r="D30" s="33"/>
      <c r="J30" s="633" t="s">
        <v>1184</v>
      </c>
    </row>
    <row r="31" spans="1:10" ht="13.5" customHeight="1">
      <c r="A31" s="638" t="s">
        <v>1365</v>
      </c>
      <c r="B31" s="33"/>
      <c r="C31" s="33"/>
      <c r="D31" s="33"/>
      <c r="J31" s="633" t="s">
        <v>1407</v>
      </c>
    </row>
    <row r="32" spans="1:10" ht="13.5" customHeight="1">
      <c r="A32" s="174" t="s">
        <v>1366</v>
      </c>
      <c r="B32" s="33"/>
      <c r="C32" s="33"/>
      <c r="D32" s="33"/>
      <c r="J32" s="633" t="s">
        <v>1408</v>
      </c>
    </row>
    <row r="33" spans="1:15" ht="13.5" customHeight="1">
      <c r="A33" s="638" t="s">
        <v>1367</v>
      </c>
      <c r="B33" s="33"/>
      <c r="C33" s="33"/>
      <c r="D33" s="33"/>
      <c r="J33" s="633" t="s">
        <v>1409</v>
      </c>
    </row>
    <row r="34" spans="1:15" ht="13.5" customHeight="1">
      <c r="A34" s="638" t="s">
        <v>1368</v>
      </c>
      <c r="B34" s="33"/>
      <c r="C34" s="33"/>
      <c r="D34" s="33"/>
      <c r="J34" s="633" t="s">
        <v>1410</v>
      </c>
    </row>
    <row r="35" spans="1:15" ht="13.5" customHeight="1">
      <c r="A35" s="638" t="s">
        <v>1369</v>
      </c>
      <c r="B35" s="33"/>
      <c r="C35" s="33"/>
      <c r="D35" s="33"/>
      <c r="J35" s="633" t="s">
        <v>1411</v>
      </c>
    </row>
    <row r="36" spans="1:15" ht="13.5" customHeight="1">
      <c r="A36" s="174" t="s">
        <v>1370</v>
      </c>
      <c r="B36" s="33"/>
      <c r="C36" s="33"/>
      <c r="D36" s="33"/>
      <c r="J36" s="633" t="s">
        <v>1412</v>
      </c>
    </row>
    <row r="37" spans="1:15" ht="13.5" customHeight="1">
      <c r="A37" s="638" t="s">
        <v>1371</v>
      </c>
      <c r="B37" s="33"/>
      <c r="C37" s="33"/>
      <c r="D37" s="33"/>
      <c r="J37" s="633" t="s">
        <v>1413</v>
      </c>
    </row>
    <row r="38" spans="1:15" ht="13.5" customHeight="1">
      <c r="A38" s="638" t="s">
        <v>1372</v>
      </c>
      <c r="B38" s="33"/>
      <c r="C38" s="33"/>
      <c r="D38" s="33"/>
      <c r="J38" s="633" t="s">
        <v>1414</v>
      </c>
    </row>
    <row r="39" spans="1:15" ht="13.5" customHeight="1">
      <c r="A39" s="638" t="s">
        <v>1373</v>
      </c>
      <c r="B39" s="33"/>
      <c r="C39" s="33"/>
      <c r="D39" s="33"/>
      <c r="J39" s="633" t="s">
        <v>1415</v>
      </c>
    </row>
    <row r="40" spans="1:15" ht="13.5" customHeight="1">
      <c r="A40" s="225" t="s">
        <v>1374</v>
      </c>
      <c r="B40" s="33"/>
      <c r="C40" s="33"/>
      <c r="D40" s="33"/>
      <c r="I40" s="168"/>
      <c r="J40" s="633" t="s">
        <v>1416</v>
      </c>
      <c r="K40" s="168"/>
      <c r="L40" s="168"/>
      <c r="M40" s="168"/>
      <c r="N40" s="168"/>
      <c r="O40" s="168"/>
    </row>
    <row r="41" spans="1:15" ht="13.5" customHeight="1">
      <c r="A41" s="174" t="s">
        <v>1375</v>
      </c>
      <c r="B41" s="33"/>
      <c r="C41" s="33"/>
      <c r="D41" s="33"/>
      <c r="I41" s="168"/>
      <c r="J41" s="633" t="s">
        <v>1417</v>
      </c>
      <c r="K41" s="168"/>
      <c r="L41" s="168"/>
      <c r="M41" s="168"/>
      <c r="N41" s="168"/>
      <c r="O41" s="168"/>
    </row>
    <row r="42" spans="1:15" ht="13.5" customHeight="1">
      <c r="A42" s="638" t="s">
        <v>1376</v>
      </c>
      <c r="B42" s="33"/>
      <c r="C42" s="33"/>
      <c r="D42" s="33"/>
      <c r="I42" s="168"/>
      <c r="J42" s="633" t="s">
        <v>1418</v>
      </c>
      <c r="K42" s="168"/>
      <c r="L42" s="168"/>
      <c r="M42" s="168"/>
      <c r="N42" s="168"/>
      <c r="O42" s="168"/>
    </row>
    <row r="43" spans="1:15" ht="13.5" customHeight="1">
      <c r="A43" s="174" t="s">
        <v>1378</v>
      </c>
      <c r="B43" s="33"/>
      <c r="C43" s="168"/>
      <c r="D43" s="168"/>
      <c r="E43" s="168"/>
      <c r="F43" s="168"/>
      <c r="G43" s="168"/>
      <c r="H43" s="168"/>
      <c r="I43" s="168"/>
      <c r="J43" s="13"/>
      <c r="K43" s="168"/>
      <c r="L43" s="168"/>
      <c r="M43" s="168"/>
      <c r="N43" s="168"/>
      <c r="O43" s="168"/>
    </row>
    <row r="44" spans="1:15" ht="13.5" customHeight="1">
      <c r="A44" s="638" t="s">
        <v>1377</v>
      </c>
      <c r="B44" s="33"/>
      <c r="C44" s="168"/>
      <c r="D44" s="168"/>
      <c r="E44" s="168"/>
      <c r="F44" s="168"/>
      <c r="G44" s="168"/>
      <c r="H44" s="168"/>
      <c r="I44" s="168"/>
      <c r="J44" s="13"/>
      <c r="K44" s="168"/>
      <c r="L44" s="168"/>
      <c r="M44" s="168"/>
      <c r="N44" s="168"/>
      <c r="O44" s="168"/>
    </row>
    <row r="45" spans="1:15" ht="13.5" customHeight="1">
      <c r="A45" s="174" t="s">
        <v>1379</v>
      </c>
      <c r="B45" s="33"/>
      <c r="C45" s="168"/>
      <c r="D45" s="168"/>
      <c r="E45" s="168"/>
      <c r="F45" s="168"/>
      <c r="G45" s="168"/>
      <c r="H45" s="168"/>
      <c r="I45" s="168"/>
      <c r="J45" s="633" t="s">
        <v>1419</v>
      </c>
      <c r="K45" s="168"/>
      <c r="L45" s="168"/>
      <c r="M45" s="168"/>
      <c r="N45" s="168"/>
      <c r="O45" s="168"/>
    </row>
    <row r="46" spans="1:15" ht="13.5" customHeight="1">
      <c r="A46" s="638" t="s">
        <v>1380</v>
      </c>
      <c r="B46" s="33"/>
      <c r="C46" s="168"/>
      <c r="D46" s="168"/>
      <c r="E46" s="168"/>
      <c r="F46" s="168"/>
      <c r="G46" s="168"/>
      <c r="H46" s="168"/>
      <c r="I46" s="168"/>
      <c r="J46" s="13"/>
      <c r="K46" s="168"/>
      <c r="L46" s="168"/>
      <c r="M46" s="168"/>
      <c r="N46" s="168"/>
      <c r="O46" s="168"/>
    </row>
    <row r="47" spans="1:15" ht="13.5" customHeight="1">
      <c r="A47" s="174" t="s">
        <v>1381</v>
      </c>
      <c r="B47" s="168"/>
      <c r="C47" s="168"/>
      <c r="D47" s="168"/>
      <c r="E47" s="168"/>
      <c r="F47" s="168"/>
      <c r="G47" s="168"/>
      <c r="H47" s="168"/>
      <c r="I47" s="168"/>
      <c r="J47" s="633" t="s">
        <v>1420</v>
      </c>
      <c r="K47" s="168"/>
      <c r="L47" s="168"/>
      <c r="M47" s="168"/>
      <c r="N47" s="168"/>
      <c r="O47" s="168"/>
    </row>
    <row r="48" spans="1:15" ht="13.5" customHeight="1">
      <c r="A48" s="638" t="s">
        <v>1382</v>
      </c>
      <c r="B48" s="168"/>
      <c r="C48" s="168"/>
      <c r="D48" s="168"/>
      <c r="E48" s="168"/>
      <c r="F48" s="168"/>
      <c r="G48" s="168"/>
      <c r="H48" s="168"/>
      <c r="I48" s="168"/>
      <c r="J48" s="633" t="s">
        <v>1421</v>
      </c>
      <c r="K48" s="168"/>
      <c r="L48" s="168"/>
      <c r="M48" s="168"/>
      <c r="N48" s="168"/>
      <c r="O48" s="168"/>
    </row>
    <row r="49" spans="1:15" ht="13.5" customHeight="1">
      <c r="K49" s="168"/>
      <c r="L49" s="168"/>
      <c r="M49" s="168"/>
      <c r="N49" s="168"/>
      <c r="O49" s="168"/>
    </row>
    <row r="50" spans="1:15" ht="13.5" customHeight="1">
      <c r="A50" s="225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</row>
    <row r="51" spans="1:15" ht="13.5" customHeight="1">
      <c r="A51" s="205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</row>
    <row r="52" spans="1:15" ht="13.5" customHeight="1">
      <c r="A52" s="205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</row>
    <row r="53" spans="1:15" ht="13.5" customHeight="1">
      <c r="A53" s="33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</row>
    <row r="54" spans="1:15" ht="13.5" customHeight="1">
      <c r="A54" s="33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</row>
    <row r="55" spans="1:15" ht="13.5" customHeight="1">
      <c r="A55" s="33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</row>
    <row r="56" spans="1:15" ht="13.5" customHeight="1">
      <c r="A56" s="33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</row>
    <row r="57" spans="1:15" ht="13.5" customHeight="1">
      <c r="A57" s="33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</row>
    <row r="58" spans="1:15" ht="13.5" customHeight="1">
      <c r="A58" s="33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</row>
    <row r="59" spans="1:15" ht="13.5" customHeight="1">
      <c r="A59" s="33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</row>
    <row r="60" spans="1:15" ht="13.5" customHeight="1">
      <c r="A60" s="33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</row>
    <row r="61" spans="1:15" ht="13.5" customHeight="1">
      <c r="A61" s="33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</row>
    <row r="62" spans="1:15" ht="13.5" customHeight="1">
      <c r="A62" s="33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</row>
    <row r="63" spans="1:15" ht="13.5" customHeight="1">
      <c r="A63" s="33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</row>
    <row r="64" spans="1:15" ht="13.5" customHeight="1">
      <c r="A64" s="33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</row>
    <row r="65" spans="1:15" ht="13.5" customHeight="1">
      <c r="A65" s="33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</row>
    <row r="66" spans="1:15" ht="13.5" customHeight="1">
      <c r="A66" s="33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</row>
    <row r="67" spans="1:15" ht="13.5" customHeight="1">
      <c r="A67" s="33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</row>
    <row r="68" spans="1:15" ht="13.5" customHeight="1">
      <c r="A68" s="33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</row>
    <row r="69" spans="1:15" ht="13.5" customHeight="1">
      <c r="A69" s="33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</row>
    <row r="70" spans="1:15" ht="13.5" customHeight="1">
      <c r="A70" s="33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</row>
    <row r="71" spans="1:15" ht="13.5" customHeight="1">
      <c r="A71" s="33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</row>
    <row r="72" spans="1:15" ht="13.5" customHeight="1">
      <c r="A72" s="33"/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</row>
    <row r="73" spans="1:15" ht="13.5" customHeight="1">
      <c r="A73" s="33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</row>
    <row r="74" spans="1:15" ht="13.5" customHeight="1">
      <c r="A74" s="33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</row>
    <row r="75" spans="1:15" ht="13.5" customHeight="1">
      <c r="A75" s="33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</row>
    <row r="76" spans="1:15" ht="13.5" customHeight="1">
      <c r="A76" s="33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</row>
    <row r="77" spans="1:15" ht="13.5" customHeight="1">
      <c r="A77" s="33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</row>
    <row r="78" spans="1:15" ht="13.5" customHeight="1">
      <c r="A78" s="33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</row>
    <row r="79" spans="1:15" ht="14.25" customHeight="1">
      <c r="A79" s="636" t="s">
        <v>1241</v>
      </c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</row>
    <row r="80" spans="1:15" ht="14.25" customHeight="1">
      <c r="A80" s="225" t="s">
        <v>1243</v>
      </c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</row>
    <row r="81" spans="1:30" ht="13.5" customHeight="1">
      <c r="A81" s="174" t="s">
        <v>1242</v>
      </c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</row>
    <row r="82" spans="1:30" ht="11.25" customHeight="1">
      <c r="A82" s="205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</row>
    <row r="83" spans="1:30" ht="14.25" customHeight="1">
      <c r="A83" s="640" t="s">
        <v>594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Q83" s="30"/>
      <c r="R83" s="30" t="s">
        <v>426</v>
      </c>
      <c r="S83" s="30"/>
      <c r="T83" s="30"/>
      <c r="U83" s="30"/>
      <c r="V83" s="30"/>
      <c r="W83" s="30"/>
      <c r="X83" s="30"/>
      <c r="Y83" s="30"/>
      <c r="Z83" s="30"/>
    </row>
    <row r="84" spans="1:30" ht="11.25" customHeight="1">
      <c r="A84" s="163"/>
      <c r="B84" s="163">
        <v>2005</v>
      </c>
      <c r="C84" s="163">
        <v>2006</v>
      </c>
      <c r="D84" s="163">
        <v>2007</v>
      </c>
      <c r="E84" s="163">
        <v>2008</v>
      </c>
      <c r="F84" s="163">
        <v>2009</v>
      </c>
      <c r="G84" s="163">
        <v>2010</v>
      </c>
      <c r="H84" s="163">
        <v>2011</v>
      </c>
      <c r="I84" s="163">
        <v>2012</v>
      </c>
      <c r="J84" s="163">
        <v>2013</v>
      </c>
      <c r="K84" s="163">
        <v>2014</v>
      </c>
      <c r="L84" s="163">
        <v>2015</v>
      </c>
    </row>
    <row r="85" spans="1:30" ht="11.25" customHeight="1">
      <c r="A85" s="637" t="s">
        <v>395</v>
      </c>
      <c r="B85" s="57">
        <v>3285708</v>
      </c>
      <c r="C85" s="57">
        <v>3338250</v>
      </c>
      <c r="D85" s="57">
        <v>3390872</v>
      </c>
      <c r="E85" s="57">
        <v>3443523</v>
      </c>
      <c r="F85" s="57">
        <v>3496153</v>
      </c>
      <c r="G85" s="57">
        <v>3548713</v>
      </c>
      <c r="H85" s="57">
        <v>3601370</v>
      </c>
      <c r="I85" s="57">
        <v>3653868</v>
      </c>
      <c r="J85" s="57">
        <v>3706165</v>
      </c>
      <c r="K85" s="57">
        <v>3758224</v>
      </c>
      <c r="L85" s="57">
        <v>3810013</v>
      </c>
    </row>
    <row r="86" spans="1:30" ht="11.25" customHeight="1">
      <c r="A86" s="637" t="s">
        <v>399</v>
      </c>
      <c r="B86" s="57">
        <v>3554408</v>
      </c>
      <c r="C86" s="57">
        <v>3606966</v>
      </c>
      <c r="D86" s="57">
        <v>3659356</v>
      </c>
      <c r="E86" s="57">
        <v>3711529</v>
      </c>
      <c r="F86" s="57">
        <v>3763444</v>
      </c>
      <c r="G86" s="57">
        <v>3815069</v>
      </c>
      <c r="H86" s="57">
        <v>3866434</v>
      </c>
      <c r="I86" s="57">
        <v>3917477</v>
      </c>
      <c r="J86" s="57">
        <v>3968201</v>
      </c>
      <c r="K86" s="57">
        <v>4018621</v>
      </c>
      <c r="L86" s="57">
        <v>4068770</v>
      </c>
    </row>
    <row r="87" spans="1:30" ht="11.25" customHeight="1">
      <c r="A87" s="175" t="s">
        <v>396</v>
      </c>
      <c r="B87" s="163">
        <f t="shared" ref="B87:L87" si="0">SUM(B85:B86)</f>
        <v>6840116</v>
      </c>
      <c r="C87" s="163">
        <f t="shared" si="0"/>
        <v>6945216</v>
      </c>
      <c r="D87" s="163">
        <f t="shared" si="0"/>
        <v>7050228</v>
      </c>
      <c r="E87" s="163">
        <f t="shared" si="0"/>
        <v>7155052</v>
      </c>
      <c r="F87" s="163">
        <f t="shared" si="0"/>
        <v>7259597</v>
      </c>
      <c r="G87" s="163">
        <f t="shared" si="0"/>
        <v>7363782</v>
      </c>
      <c r="H87" s="163">
        <f t="shared" si="0"/>
        <v>7467804</v>
      </c>
      <c r="I87" s="163">
        <f t="shared" si="0"/>
        <v>7571345</v>
      </c>
      <c r="J87" s="163">
        <f t="shared" si="0"/>
        <v>7674366</v>
      </c>
      <c r="K87" s="163">
        <f t="shared" si="0"/>
        <v>7776845</v>
      </c>
      <c r="L87" s="163">
        <f t="shared" si="0"/>
        <v>7878783</v>
      </c>
    </row>
    <row r="88" spans="1:30" ht="11.25" customHeight="1">
      <c r="A88" s="342" t="s">
        <v>394</v>
      </c>
    </row>
    <row r="89" spans="1:30" ht="11.25" customHeight="1">
      <c r="A89" s="342"/>
    </row>
    <row r="90" spans="1:30" ht="11.25" customHeight="1">
      <c r="A90" s="174" t="s">
        <v>1244</v>
      </c>
    </row>
    <row r="92" spans="1:30" ht="14.25" customHeight="1" thickBot="1">
      <c r="A92" s="641" t="s">
        <v>1245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30" ht="11.25" customHeight="1">
      <c r="A93" s="163"/>
      <c r="B93" s="163">
        <v>2005</v>
      </c>
      <c r="C93" s="163">
        <v>2013</v>
      </c>
      <c r="D93" s="343" t="s">
        <v>424</v>
      </c>
      <c r="E93" s="344"/>
      <c r="F93" s="345" t="s">
        <v>425</v>
      </c>
      <c r="G93" s="179"/>
      <c r="H93" s="179"/>
      <c r="I93" s="29"/>
    </row>
    <row r="94" spans="1:30" ht="11.25" customHeight="1">
      <c r="A94" s="637" t="s">
        <v>420</v>
      </c>
      <c r="B94" s="57">
        <v>97885</v>
      </c>
      <c r="C94" s="57">
        <v>120000</v>
      </c>
      <c r="D94" s="169">
        <f>SUM(B94:C94)</f>
        <v>217885</v>
      </c>
      <c r="E94" s="57">
        <f>C94-B94</f>
        <v>22115</v>
      </c>
      <c r="F94" s="170">
        <f>E94/D94*100</f>
        <v>10.149849691350941</v>
      </c>
      <c r="G94" s="180"/>
      <c r="H94" s="180"/>
      <c r="I94" s="28"/>
      <c r="J94" s="180"/>
      <c r="K94" s="180"/>
      <c r="AD94" s="181"/>
    </row>
    <row r="95" spans="1:30" ht="11.25" customHeight="1">
      <c r="A95" s="637" t="s">
        <v>419</v>
      </c>
      <c r="B95" s="57">
        <v>15032</v>
      </c>
      <c r="C95" s="57">
        <v>25000</v>
      </c>
      <c r="D95" s="169">
        <f>SUM(B95:C95)</f>
        <v>40032</v>
      </c>
      <c r="E95" s="57">
        <f>C95-B95</f>
        <v>9968</v>
      </c>
      <c r="F95" s="170">
        <f>E95/D95*100</f>
        <v>24.90007993605116</v>
      </c>
      <c r="G95" s="180"/>
      <c r="H95" s="182"/>
      <c r="I95" s="28"/>
      <c r="J95" s="28"/>
      <c r="K95" s="28"/>
      <c r="AD95" s="181"/>
    </row>
    <row r="96" spans="1:30" ht="11.25" customHeight="1">
      <c r="A96" s="637" t="s">
        <v>421</v>
      </c>
      <c r="B96" s="57">
        <v>1355</v>
      </c>
      <c r="C96" s="57">
        <v>1200</v>
      </c>
      <c r="D96" s="169">
        <f>SUM(B96:C96)</f>
        <v>2555</v>
      </c>
      <c r="E96" s="57">
        <f>C96-B96</f>
        <v>-155</v>
      </c>
      <c r="F96" s="170">
        <f>E96/D96*100</f>
        <v>-6.0665362035225048</v>
      </c>
      <c r="G96" s="180"/>
      <c r="H96" s="182"/>
      <c r="I96" s="28"/>
      <c r="J96" s="179"/>
      <c r="K96" s="179"/>
      <c r="L96" s="180"/>
      <c r="S96" s="181"/>
      <c r="T96" s="183"/>
      <c r="AD96" s="181"/>
    </row>
    <row r="97" spans="1:31" ht="11.25" customHeight="1">
      <c r="A97" s="637" t="s">
        <v>422</v>
      </c>
      <c r="B97" s="57">
        <v>623</v>
      </c>
      <c r="C97" s="57">
        <v>700</v>
      </c>
      <c r="D97" s="169">
        <f>SUM(B97:C97)</f>
        <v>1323</v>
      </c>
      <c r="E97" s="57">
        <f>C97-B97</f>
        <v>77</v>
      </c>
      <c r="F97" s="170">
        <f>E97/D97*100</f>
        <v>5.8201058201058196</v>
      </c>
      <c r="G97" s="179"/>
      <c r="H97" s="180"/>
      <c r="I97" s="28"/>
      <c r="L97" s="28"/>
      <c r="T97" s="183"/>
      <c r="AD97" s="181"/>
    </row>
    <row r="98" spans="1:31" ht="11.25" customHeight="1" thickBot="1">
      <c r="A98" s="163" t="s">
        <v>423</v>
      </c>
      <c r="B98" s="82">
        <f>SUM(B95:B97)</f>
        <v>17010</v>
      </c>
      <c r="C98" s="82">
        <f>SUM(C95:C97)</f>
        <v>26900</v>
      </c>
      <c r="D98" s="171">
        <f>SUM(B98:C98)</f>
        <v>43910</v>
      </c>
      <c r="E98" s="172">
        <f>C98-B98</f>
        <v>9890</v>
      </c>
      <c r="F98" s="173">
        <f>E98/D98*100</f>
        <v>22.523343202004099</v>
      </c>
      <c r="L98" s="179"/>
      <c r="T98" s="183"/>
      <c r="AD98" s="181"/>
    </row>
    <row r="99" spans="1:31" ht="11.25" customHeight="1">
      <c r="A99" s="163" t="s">
        <v>396</v>
      </c>
      <c r="B99" s="82">
        <f>B87</f>
        <v>6840116</v>
      </c>
      <c r="C99" s="82">
        <f>J87</f>
        <v>7674366</v>
      </c>
      <c r="D99" s="184"/>
      <c r="E99" s="184"/>
      <c r="F99" s="184"/>
      <c r="T99" s="183"/>
      <c r="AD99" s="181"/>
    </row>
    <row r="100" spans="1:31" ht="11.25" customHeight="1">
      <c r="A100" s="163" t="s">
        <v>427</v>
      </c>
      <c r="B100" s="164">
        <f>B98/B99*100</f>
        <v>0.24867999314631506</v>
      </c>
      <c r="C100" s="164">
        <f>C98/C99*100</f>
        <v>0.35051755415365909</v>
      </c>
      <c r="D100" s="184"/>
      <c r="E100" s="184"/>
      <c r="F100" s="184"/>
      <c r="T100" s="183"/>
      <c r="AD100" s="181"/>
    </row>
    <row r="101" spans="1:31" ht="11.25" customHeight="1">
      <c r="A101" s="754" t="s">
        <v>1246</v>
      </c>
      <c r="B101" s="761"/>
      <c r="C101" s="761"/>
      <c r="D101" s="761"/>
      <c r="E101" s="761"/>
      <c r="F101" s="761"/>
      <c r="G101" s="761"/>
      <c r="H101" s="761"/>
      <c r="I101" s="761"/>
      <c r="J101" s="761"/>
      <c r="K101" s="761"/>
      <c r="L101" s="761"/>
      <c r="M101" s="761"/>
      <c r="N101" s="761"/>
      <c r="O101" s="761"/>
      <c r="P101" s="761"/>
      <c r="Q101" s="761"/>
      <c r="R101" s="761"/>
      <c r="S101" s="761"/>
      <c r="T101" s="761"/>
      <c r="U101" s="761"/>
      <c r="AE101" s="181"/>
    </row>
    <row r="102" spans="1:31" ht="11.25" customHeight="1">
      <c r="A102" s="761"/>
      <c r="B102" s="761"/>
      <c r="C102" s="761"/>
      <c r="D102" s="761"/>
      <c r="E102" s="761"/>
      <c r="F102" s="761"/>
      <c r="G102" s="761"/>
      <c r="H102" s="761"/>
      <c r="I102" s="761"/>
      <c r="J102" s="761"/>
      <c r="K102" s="761"/>
      <c r="L102" s="761"/>
      <c r="M102" s="761"/>
      <c r="N102" s="761"/>
      <c r="O102" s="761"/>
      <c r="P102" s="761"/>
      <c r="Q102" s="761"/>
      <c r="R102" s="761"/>
      <c r="S102" s="761"/>
      <c r="T102" s="761"/>
      <c r="U102" s="761"/>
    </row>
    <row r="103" spans="1:31" ht="12.75" customHeight="1"/>
    <row r="104" spans="1:31" ht="13.5" customHeight="1">
      <c r="A104" s="225" t="s">
        <v>1249</v>
      </c>
    </row>
    <row r="105" spans="1:31" ht="13.5" customHeight="1">
      <c r="A105" s="174" t="s">
        <v>1248</v>
      </c>
    </row>
    <row r="106" spans="1:31" ht="11.25" customHeight="1">
      <c r="A106" s="174"/>
    </row>
    <row r="107" spans="1:31" ht="14.25" customHeight="1">
      <c r="A107" s="641" t="s">
        <v>1247</v>
      </c>
      <c r="B107" s="165"/>
      <c r="C107" s="165"/>
      <c r="D107" s="165"/>
      <c r="E107" s="165"/>
      <c r="F107" s="165"/>
      <c r="G107" s="165"/>
      <c r="H107" s="165"/>
      <c r="I107" s="165"/>
      <c r="J107" s="165"/>
      <c r="K107" s="165"/>
      <c r="L107" s="165"/>
    </row>
    <row r="108" spans="1:31" ht="11.25" customHeight="1">
      <c r="A108" s="163"/>
      <c r="B108" s="163">
        <v>2005</v>
      </c>
      <c r="C108" s="163">
        <v>2010</v>
      </c>
      <c r="D108" s="163">
        <v>2015</v>
      </c>
    </row>
    <row r="109" spans="1:31" ht="11.25" customHeight="1">
      <c r="A109" s="639" t="s">
        <v>400</v>
      </c>
      <c r="B109" s="57">
        <f>SUM(B118:B119)</f>
        <v>717262</v>
      </c>
      <c r="C109" s="57">
        <f>SUM(G118:G119)</f>
        <v>711890</v>
      </c>
      <c r="D109" s="57">
        <f>SUM(L118:L119)</f>
        <v>723156</v>
      </c>
    </row>
    <row r="110" spans="1:31" ht="11.25" customHeight="1">
      <c r="A110" s="639" t="s">
        <v>396</v>
      </c>
      <c r="B110" s="57">
        <f>SUM(B87)</f>
        <v>6840116</v>
      </c>
      <c r="C110" s="57">
        <f>SUM(G87)</f>
        <v>7363782</v>
      </c>
      <c r="D110" s="57">
        <f>SUM(L87)</f>
        <v>7878783</v>
      </c>
    </row>
    <row r="111" spans="1:31" ht="11.25" customHeight="1">
      <c r="A111" s="163" t="s">
        <v>401</v>
      </c>
      <c r="B111" s="164">
        <f>B109/B110*100</f>
        <v>10.486108715115359</v>
      </c>
      <c r="C111" s="164">
        <f>C109/C110*100</f>
        <v>9.6674507746155438</v>
      </c>
      <c r="D111" s="164">
        <f>D109/D110*100</f>
        <v>9.1785241451630277</v>
      </c>
    </row>
    <row r="112" spans="1:31" ht="11.25" customHeight="1">
      <c r="A112" s="342" t="s">
        <v>394</v>
      </c>
    </row>
    <row r="113" spans="1:31" ht="11.25" customHeight="1">
      <c r="AE113" s="181"/>
    </row>
    <row r="114" spans="1:31" ht="14.25" customHeight="1">
      <c r="A114" s="556" t="s">
        <v>1250</v>
      </c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AE114" s="181"/>
    </row>
    <row r="115" spans="1:31" ht="11.25" customHeight="1">
      <c r="A115" s="167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AE115" s="181"/>
    </row>
    <row r="116" spans="1:31" ht="11.25" customHeight="1">
      <c r="A116" s="640" t="s">
        <v>1251</v>
      </c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AE116" s="181"/>
    </row>
    <row r="117" spans="1:31" ht="11.25" customHeight="1">
      <c r="A117" s="163"/>
      <c r="B117" s="163">
        <v>2005</v>
      </c>
      <c r="C117" s="163">
        <v>2006</v>
      </c>
      <c r="D117" s="163">
        <v>2007</v>
      </c>
      <c r="E117" s="163">
        <v>2008</v>
      </c>
      <c r="F117" s="163">
        <v>2009</v>
      </c>
      <c r="G117" s="163">
        <v>2010</v>
      </c>
      <c r="H117" s="163">
        <v>2011</v>
      </c>
      <c r="I117" s="163">
        <v>2012</v>
      </c>
      <c r="J117" s="163">
        <v>2013</v>
      </c>
      <c r="K117" s="163">
        <v>2014</v>
      </c>
      <c r="L117" s="163">
        <v>2015</v>
      </c>
      <c r="AE117" s="181"/>
    </row>
    <row r="118" spans="1:31" ht="11.25" customHeight="1">
      <c r="A118" s="639" t="s">
        <v>397</v>
      </c>
      <c r="B118" s="57">
        <f>SUM([1]Hoja6!B5:B10)</f>
        <v>366506</v>
      </c>
      <c r="C118" s="57">
        <f>SUM([1]Hoja6!C5:C10)</f>
        <v>364477</v>
      </c>
      <c r="D118" s="57">
        <f>SUM([1]Hoja6!D5:D10)</f>
        <v>363374</v>
      </c>
      <c r="E118" s="57">
        <f>SUM([1]Hoja6!E5:E10)</f>
        <v>363121</v>
      </c>
      <c r="F118" s="57">
        <f>SUM([1]Hoja6!F5:F10)</f>
        <v>363608</v>
      </c>
      <c r="G118" s="57">
        <f>SUM([1]Hoja6!G5:G10)</f>
        <v>364612</v>
      </c>
      <c r="H118" s="57">
        <f>SUM([1]Hoja6!H5:H10)</f>
        <v>365965</v>
      </c>
      <c r="I118" s="57">
        <f>SUM([1]Hoja6!I5:I10)</f>
        <v>367328</v>
      </c>
      <c r="J118" s="57">
        <f>SUM([1]Hoja6!J5:J10)</f>
        <v>368629</v>
      </c>
      <c r="K118" s="57">
        <f>SUM([1]Hoja6!K5:K10)</f>
        <v>369818</v>
      </c>
      <c r="L118" s="57">
        <f>SUM([1]Hoja6!L5:L10)</f>
        <v>370843</v>
      </c>
      <c r="AE118" s="181"/>
    </row>
    <row r="119" spans="1:31" ht="11.25" customHeight="1">
      <c r="A119" s="639" t="s">
        <v>398</v>
      </c>
      <c r="B119" s="57">
        <f>SUM([1]Hoja6!B24:B29)</f>
        <v>350756</v>
      </c>
      <c r="C119" s="57">
        <f>SUM([1]Hoja6!C24:C29)</f>
        <v>348471</v>
      </c>
      <c r="D119" s="57">
        <f>SUM([1]Hoja6!D24:D29)</f>
        <v>347137</v>
      </c>
      <c r="E119" s="57">
        <f>SUM([1]Hoja6!E24:E29)</f>
        <v>346609</v>
      </c>
      <c r="F119" s="57">
        <f>SUM([1]Hoja6!F24:F29)</f>
        <v>346744</v>
      </c>
      <c r="G119" s="57">
        <f>SUM([1]Hoja6!G24:G29)</f>
        <v>347278</v>
      </c>
      <c r="H119" s="57">
        <f>SUM([1]Hoja6!H24:H29)</f>
        <v>348756</v>
      </c>
      <c r="I119" s="57">
        <f>SUM([1]Hoja6!I24:I29)</f>
        <v>350039</v>
      </c>
      <c r="J119" s="57">
        <f>SUM([1]Hoja6!J24:J29)</f>
        <v>351076</v>
      </c>
      <c r="K119" s="57">
        <f>SUM([1]Hoja6!K24:K29)</f>
        <v>351820</v>
      </c>
      <c r="L119" s="57">
        <f>SUM([1]Hoja6!L24:L29)</f>
        <v>352313</v>
      </c>
      <c r="AE119" s="181"/>
    </row>
    <row r="120" spans="1:31" ht="11.25" customHeight="1">
      <c r="A120" s="163" t="s">
        <v>400</v>
      </c>
      <c r="B120" s="163">
        <f t="shared" ref="B120:L120" si="1">SUM(B118:B119)</f>
        <v>717262</v>
      </c>
      <c r="C120" s="163">
        <f t="shared" si="1"/>
        <v>712948</v>
      </c>
      <c r="D120" s="163">
        <f t="shared" si="1"/>
        <v>710511</v>
      </c>
      <c r="E120" s="163">
        <f t="shared" si="1"/>
        <v>709730</v>
      </c>
      <c r="F120" s="163">
        <f t="shared" si="1"/>
        <v>710352</v>
      </c>
      <c r="G120" s="163">
        <f t="shared" si="1"/>
        <v>711890</v>
      </c>
      <c r="H120" s="163">
        <f t="shared" si="1"/>
        <v>714721</v>
      </c>
      <c r="I120" s="163">
        <f t="shared" si="1"/>
        <v>717367</v>
      </c>
      <c r="J120" s="163">
        <f t="shared" si="1"/>
        <v>719705</v>
      </c>
      <c r="K120" s="163">
        <f t="shared" si="1"/>
        <v>721638</v>
      </c>
      <c r="L120" s="163">
        <f t="shared" si="1"/>
        <v>723156</v>
      </c>
      <c r="AE120" s="181"/>
    </row>
    <row r="121" spans="1:31" ht="11.25" customHeight="1">
      <c r="A121" s="342" t="s">
        <v>394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AE121" s="181"/>
    </row>
    <row r="122" spans="1:31" ht="11.25" customHeight="1">
      <c r="M122" s="167"/>
      <c r="N122" s="167"/>
      <c r="O122" s="167"/>
    </row>
    <row r="123" spans="1:31" ht="14.25" customHeight="1">
      <c r="A123" s="174" t="s">
        <v>1252</v>
      </c>
    </row>
    <row r="124" spans="1:31" ht="11.25" customHeight="1">
      <c r="A124" s="225"/>
    </row>
    <row r="125" spans="1:31" ht="11.25" customHeight="1">
      <c r="A125" s="638" t="s">
        <v>1256</v>
      </c>
    </row>
    <row r="126" spans="1:31" ht="11.25" customHeight="1">
      <c r="A126" s="834" t="s">
        <v>564</v>
      </c>
      <c r="B126" s="787">
        <v>2008</v>
      </c>
      <c r="C126" s="788"/>
      <c r="D126" s="789">
        <v>2009</v>
      </c>
      <c r="E126" s="790"/>
      <c r="F126" s="789">
        <v>2010</v>
      </c>
      <c r="G126" s="790"/>
      <c r="H126" s="789">
        <v>2011</v>
      </c>
      <c r="I126" s="790"/>
      <c r="J126" s="789">
        <v>2012</v>
      </c>
      <c r="K126" s="790"/>
      <c r="L126" s="789">
        <v>2013</v>
      </c>
      <c r="M126" s="840"/>
    </row>
    <row r="127" spans="1:31" ht="11.25" customHeight="1">
      <c r="A127" s="835"/>
      <c r="B127" s="646" t="s">
        <v>605</v>
      </c>
      <c r="C127" s="647" t="s">
        <v>606</v>
      </c>
      <c r="D127" s="646" t="s">
        <v>605</v>
      </c>
      <c r="E127" s="647" t="s">
        <v>606</v>
      </c>
      <c r="F127" s="646" t="s">
        <v>605</v>
      </c>
      <c r="G127" s="647" t="s">
        <v>606</v>
      </c>
      <c r="H127" s="646" t="s">
        <v>605</v>
      </c>
      <c r="I127" s="647" t="s">
        <v>606</v>
      </c>
      <c r="J127" s="646" t="s">
        <v>605</v>
      </c>
      <c r="K127" s="647" t="s">
        <v>606</v>
      </c>
      <c r="L127" s="646" t="s">
        <v>605</v>
      </c>
      <c r="M127" s="648" t="s">
        <v>606</v>
      </c>
    </row>
    <row r="128" spans="1:31" ht="11.25" customHeight="1">
      <c r="A128" s="236" t="s">
        <v>473</v>
      </c>
      <c r="B128" s="59">
        <f>SUM('[2]01_Usaquén'!$E$9:$E$14)</f>
        <v>17604</v>
      </c>
      <c r="C128" s="645">
        <f>SUM('[2]01_Usaquén'!$E$38:$E$43)</f>
        <v>17884</v>
      </c>
      <c r="D128" s="59">
        <f>SUM('[2]01_Usaquén'!$F$9:$F$14)</f>
        <v>17537</v>
      </c>
      <c r="E128" s="645">
        <f>SUM('[2]01_Usaquén'!$F$38:$F$43)</f>
        <v>17769</v>
      </c>
      <c r="F128" s="59">
        <f>SUM('[2]01_Usaquén'!$G$9:$G$14)</f>
        <v>17492</v>
      </c>
      <c r="G128" s="645">
        <f>SUM('[2]01_Usaquén'!$G$38:$G$43)</f>
        <v>17706</v>
      </c>
      <c r="H128" s="59">
        <f>SUM('[2]01_Usaquén'!$H$9:$H$14)</f>
        <v>17407</v>
      </c>
      <c r="I128" s="645">
        <f>SUM('[2]01_Usaquén'!$H$38:$H$43)</f>
        <v>17606</v>
      </c>
      <c r="J128" s="59">
        <f>SUM('[2]01_Usaquén'!$I$9:$I$14)</f>
        <v>17338</v>
      </c>
      <c r="K128" s="645">
        <f>SUM('[2]01_Usaquén'!$I$38:$I$43)</f>
        <v>17535</v>
      </c>
      <c r="L128" s="59">
        <f>SUM('[2]01_Usaquén'!$J$9:$J$14)</f>
        <v>17287</v>
      </c>
      <c r="M128" s="645">
        <f>SUM('[2]01_Usaquén'!$J$38:$J$43)</f>
        <v>17471</v>
      </c>
    </row>
    <row r="129" spans="1:13" ht="11.25" customHeight="1">
      <c r="A129" s="236" t="s">
        <v>437</v>
      </c>
      <c r="B129" s="57">
        <f>SUM('[2]02_Chapinero'!$E$9:$E$14)</f>
        <v>3728</v>
      </c>
      <c r="C129" s="643">
        <f>SUM('[2]02_Chapinero'!$E$38:$E$43)</f>
        <v>3749</v>
      </c>
      <c r="D129" s="57">
        <f>SUM('[2]02_Chapinero'!$F$9:$F$14)</f>
        <v>3698</v>
      </c>
      <c r="E129" s="643">
        <f>SUM('[2]02_Chapinero'!$F$38:$F$43)</f>
        <v>3712</v>
      </c>
      <c r="F129" s="57">
        <f>SUM('[2]02_Chapinero'!$G$9:$G$14)</f>
        <v>3663</v>
      </c>
      <c r="G129" s="643">
        <f>SUM('[2]02_Chapinero'!$G$38:$G$43)</f>
        <v>3652</v>
      </c>
      <c r="H129" s="57">
        <f>SUM('[2]02_Chapinero'!$H$9:$H$14)</f>
        <v>3649</v>
      </c>
      <c r="I129" s="643">
        <f>SUM('[2]02_Chapinero'!$H$38:$H$43)</f>
        <v>3636</v>
      </c>
      <c r="J129" s="57">
        <f>SUM('[2]02_Chapinero'!$I$9:$I$14)</f>
        <v>3638</v>
      </c>
      <c r="K129" s="643">
        <f>SUM('[2]02_Chapinero'!$I$38:$I$43)</f>
        <v>3611</v>
      </c>
      <c r="L129" s="57">
        <f>SUM('[2]02_Chapinero'!$J$9:$J$14)</f>
        <v>3618</v>
      </c>
      <c r="M129" s="643">
        <f>SUM('[2]02_Chapinero'!$J$38:$J$43)</f>
        <v>3560</v>
      </c>
    </row>
    <row r="130" spans="1:13" ht="11.25" customHeight="1">
      <c r="A130" s="236" t="s">
        <v>481</v>
      </c>
      <c r="B130" s="59">
        <f>SUM('[2]03_ Santa Fe'!$E$9:$E$14)</f>
        <v>5843</v>
      </c>
      <c r="C130" s="645">
        <f>SUM('[2]03_ Santa Fe'!$E$38:$E$43)</f>
        <v>5150</v>
      </c>
      <c r="D130" s="59">
        <f>SUM('[2]03_ Santa Fe'!$F$9:$F$14)</f>
        <v>5752</v>
      </c>
      <c r="E130" s="645">
        <f>SUM('[2]03_ Santa Fe'!$F$38:$F$43)</f>
        <v>5067</v>
      </c>
      <c r="F130" s="59">
        <f>SUM('[2]03_ Santa Fe'!$G$9:$G$14)</f>
        <v>5669</v>
      </c>
      <c r="G130" s="645">
        <f>SUM('[2]03_ Santa Fe'!$G$38:$G$43)</f>
        <v>4994</v>
      </c>
      <c r="H130" s="59">
        <f>SUM('[2]03_ Santa Fe'!$H$9:$H$14)</f>
        <v>5595</v>
      </c>
      <c r="I130" s="645">
        <f>SUM('[2]03_ Santa Fe'!$H$38:$H$43)</f>
        <v>4948</v>
      </c>
      <c r="J130" s="59">
        <f>SUM('[2]03_ Santa Fe'!$I$9:$I$14)</f>
        <v>5518</v>
      </c>
      <c r="K130" s="645">
        <f>SUM('[2]03_ Santa Fe'!$I$38:$I$43)</f>
        <v>4887</v>
      </c>
      <c r="L130" s="59">
        <f>SUM('[2]03_ Santa Fe'!$J$9:$J$14)</f>
        <v>5461</v>
      </c>
      <c r="M130" s="645">
        <f>SUM('[2]03_ Santa Fe'!$J$38:$J$43)</f>
        <v>4831</v>
      </c>
    </row>
    <row r="131" spans="1:13" ht="11.25" customHeight="1">
      <c r="A131" s="236" t="s">
        <v>471</v>
      </c>
      <c r="B131" s="57">
        <f>SUM('[2]04_San Cristóbal'!$E$9:$E$14)</f>
        <v>23333</v>
      </c>
      <c r="C131" s="643">
        <f>SUM('[2]04_San Cristóbal'!$E$38:$E$43)</f>
        <v>22011</v>
      </c>
      <c r="D131" s="57">
        <f>SUM('[2]04_San Cristóbal'!$F$9:$F$14)</f>
        <v>23017</v>
      </c>
      <c r="E131" s="643">
        <f>SUM('[2]04_San Cristóbal'!$F$38:$F$43)</f>
        <v>21719</v>
      </c>
      <c r="F131" s="57">
        <f>SUM('[2]04_San Cristóbal'!$G$9:$G$14)</f>
        <v>22722</v>
      </c>
      <c r="G131" s="643">
        <f>SUM('[2]04_San Cristóbal'!$G$38:$G$43)</f>
        <v>21444</v>
      </c>
      <c r="H131" s="57">
        <f>SUM('[2]04_San Cristóbal'!$H$9:$H$14)</f>
        <v>22541</v>
      </c>
      <c r="I131" s="643">
        <f>SUM('[2]04_San Cristóbal'!$H$38:$H$43)</f>
        <v>21279</v>
      </c>
      <c r="J131" s="57">
        <f>SUM('[2]04_San Cristóbal'!$I$9:$I$14)</f>
        <v>22302</v>
      </c>
      <c r="K131" s="643">
        <f>SUM('[2]04_San Cristóbal'!$I$38:$I$43)</f>
        <v>21064</v>
      </c>
      <c r="L131" s="57">
        <f>SUM('[2]04_San Cristóbal'!$J$9:$J$14)</f>
        <v>22025</v>
      </c>
      <c r="M131" s="643">
        <f>SUM('[2]04_San Cristóbal'!$J$38:$J$43)</f>
        <v>20822</v>
      </c>
    </row>
    <row r="132" spans="1:13" ht="11.25" customHeight="1">
      <c r="A132" s="236" t="s">
        <v>438</v>
      </c>
      <c r="B132" s="59">
        <f>SUM('[2]05_Usme'!$E$9:$E$14)</f>
        <v>21454</v>
      </c>
      <c r="C132" s="645">
        <f>SUM('[2]05_Usme'!$E$38:$E$43)</f>
        <v>20067</v>
      </c>
      <c r="D132" s="59">
        <f>SUM('[2]05_Usme'!$F$9:$F$14)</f>
        <v>22071</v>
      </c>
      <c r="E132" s="645">
        <f>SUM('[2]05_Usme'!$F$38:$F$43)</f>
        <v>20618</v>
      </c>
      <c r="F132" s="59">
        <f>SUM('[2]05_Usme'!$G$9:$G$14)</f>
        <v>22736</v>
      </c>
      <c r="G132" s="645">
        <f>SUM('[2]05_Usme'!$G$38:$G$43)</f>
        <v>21227</v>
      </c>
      <c r="H132" s="59">
        <f>SUM('[2]05_Usme'!$H$9:$H$14)</f>
        <v>23709</v>
      </c>
      <c r="I132" s="645">
        <f>SUM('[2]05_Usme'!$H$38:$H$43)</f>
        <v>22129</v>
      </c>
      <c r="J132" s="59">
        <f>SUM('[2]05_Usme'!$I$9:$I$14)</f>
        <v>24606</v>
      </c>
      <c r="K132" s="645">
        <f>SUM('[2]05_Usme'!$I$38:$I$43)</f>
        <v>22959</v>
      </c>
      <c r="L132" s="59">
        <f>SUM('[2]05_Usme'!$J$9:$J$14)</f>
        <v>25344</v>
      </c>
      <c r="M132" s="645">
        <f>SUM('[2]05_Usme'!$J$38:$J$43)</f>
        <v>23630</v>
      </c>
    </row>
    <row r="133" spans="1:13" ht="11.25" customHeight="1">
      <c r="A133" s="236" t="s">
        <v>472</v>
      </c>
      <c r="B133" s="57">
        <f>SUM('[2]06_Tunjuelito'!$E$9:$E$14)</f>
        <v>10479</v>
      </c>
      <c r="C133" s="643">
        <f>SUM('[2]06_Tunjuelito'!$E$38:$E$43)</f>
        <v>9628</v>
      </c>
      <c r="D133" s="57">
        <f>SUM('[2]06_Tunjuelito'!$F$9:$F$14)</f>
        <v>10333</v>
      </c>
      <c r="E133" s="643">
        <f>SUM('[2]06_Tunjuelito'!$F$38:$F$43)</f>
        <v>9485</v>
      </c>
      <c r="F133" s="57">
        <f>SUM('[2]06_Tunjuelito'!$G$9:$G$14)</f>
        <v>10205</v>
      </c>
      <c r="G133" s="643">
        <f>SUM('[2]06_Tunjuelito'!$G$38:$G$43)</f>
        <v>9354</v>
      </c>
      <c r="H133" s="57">
        <f>SUM('[2]06_Tunjuelito'!$H$9:$H$14)</f>
        <v>10081</v>
      </c>
      <c r="I133" s="643">
        <f>SUM('[2]06_Tunjuelito'!$H$38:$H$43)</f>
        <v>9231</v>
      </c>
      <c r="J133" s="57">
        <f>SUM('[2]06_Tunjuelito'!$I$9:$I$14)</f>
        <v>9962</v>
      </c>
      <c r="K133" s="643">
        <f>SUM('[2]06_Tunjuelito'!$I$38:$I$43)</f>
        <v>9144</v>
      </c>
      <c r="L133" s="57">
        <f>SUM('[2]06_Tunjuelito'!$J$9:$J$14)</f>
        <v>9844</v>
      </c>
      <c r="M133" s="643">
        <f>SUM('[2]06_Tunjuelito'!$J$38:$J$43)</f>
        <v>8989</v>
      </c>
    </row>
    <row r="134" spans="1:13" ht="11.25" customHeight="1">
      <c r="A134" s="236" t="s">
        <v>432</v>
      </c>
      <c r="B134" s="59">
        <f>SUM('[2]07_Bosa'!$E$9:$E$14)</f>
        <v>32894</v>
      </c>
      <c r="C134" s="645">
        <f>SUM('[2]07_Bosa'!$E$38:$E$43)</f>
        <v>30937</v>
      </c>
      <c r="D134" s="59">
        <f>SUM('[2]07_Bosa'!$F$9:$F$14)</f>
        <v>33459</v>
      </c>
      <c r="E134" s="645">
        <f>SUM('[2]07_Bosa'!$F$38:$F$43)</f>
        <v>31504</v>
      </c>
      <c r="F134" s="59">
        <f>SUM('[2]07_Bosa'!$G$9:$G$14)</f>
        <v>34082</v>
      </c>
      <c r="G134" s="645">
        <f>SUM('[2]07_Bosa'!$G$38:$G$43)</f>
        <v>32135</v>
      </c>
      <c r="H134" s="59">
        <f>SUM('[2]07_Bosa'!$H$9:$H$14)</f>
        <v>34480</v>
      </c>
      <c r="I134" s="645">
        <f>SUM('[2]07_Bosa'!$H$38:$H$43)</f>
        <v>32576</v>
      </c>
      <c r="J134" s="59">
        <f>SUM('[2]07_Bosa'!$I$9:$I$14)</f>
        <v>34994</v>
      </c>
      <c r="K134" s="645">
        <f>SUM('[2]07_Bosa'!$I$38:$I$43)</f>
        <v>33119</v>
      </c>
      <c r="L134" s="59">
        <f>SUM('[2]07_Bosa'!$J$9:$J$14)</f>
        <v>35576</v>
      </c>
      <c r="M134" s="645">
        <f>SUM('[2]07_Bosa'!$J$38:$J$43)</f>
        <v>33702</v>
      </c>
    </row>
    <row r="135" spans="1:13" ht="11.25" customHeight="1">
      <c r="A135" s="236" t="s">
        <v>433</v>
      </c>
      <c r="B135" s="57">
        <f>SUM('[2]08_Kennedy'!$E$38:$E$43)</f>
        <v>50889</v>
      </c>
      <c r="C135" s="643">
        <f>SUM('[2]08_Kennedy'!$E$38:$E$43)</f>
        <v>50889</v>
      </c>
      <c r="D135" s="57">
        <f>SUM('[2]08_Kennedy'!$F$38:$F$43)</f>
        <v>50696</v>
      </c>
      <c r="E135" s="643">
        <f>SUM('[2]08_Kennedy'!$F$38:$F$43)</f>
        <v>50696</v>
      </c>
      <c r="F135" s="57">
        <f>SUM('[2]08_Kennedy'!$G$38:$G$43)</f>
        <v>50386</v>
      </c>
      <c r="G135" s="643">
        <f>SUM('[2]08_Kennedy'!$G$38:$G$43)</f>
        <v>50386</v>
      </c>
      <c r="H135" s="57">
        <f>SUM('[2]08_Kennedy'!$H$38:$H$43)</f>
        <v>50446</v>
      </c>
      <c r="I135" s="643">
        <f>SUM('[2]08_Kennedy'!$H$38:$H$43)</f>
        <v>50446</v>
      </c>
      <c r="J135" s="57">
        <f>SUM('[2]08_Kennedy'!$I$38:$I$43)</f>
        <v>50327</v>
      </c>
      <c r="K135" s="643">
        <f>SUM('[2]08_Kennedy'!$I$38:$I$43)</f>
        <v>50327</v>
      </c>
      <c r="L135" s="57">
        <f>SUM('[2]08_Kennedy'!$J$38:$J$43)</f>
        <v>50241</v>
      </c>
      <c r="M135" s="643">
        <f>SUM('[2]08_Kennedy'!$J$38:$J$43)</f>
        <v>50241</v>
      </c>
    </row>
    <row r="136" spans="1:13" ht="11.25" customHeight="1">
      <c r="A136" s="236" t="s">
        <v>441</v>
      </c>
      <c r="B136" s="59">
        <f>SUM('[2]09_Fontibón'!$E$9:$E$14)</f>
        <v>15004</v>
      </c>
      <c r="C136" s="645">
        <f>SUM('[2]09_Fontibón'!$E$38:$E$43)</f>
        <v>14753</v>
      </c>
      <c r="D136" s="59">
        <f>SUM('[2]09_Fontibón'!$F$9:$F$14)</f>
        <v>15138</v>
      </c>
      <c r="E136" s="645">
        <f>SUM('[2]09_Fontibón'!$F$38:$F$43)</f>
        <v>14884</v>
      </c>
      <c r="F136" s="59">
        <f>SUM('[2]09_Fontibón'!$G$9:$G$14)</f>
        <v>15319</v>
      </c>
      <c r="G136" s="645">
        <f>SUM('[2]09_Fontibón'!$G$38:$G$43)</f>
        <v>15059</v>
      </c>
      <c r="H136" s="59">
        <f>SUM('[2]09_Fontibón'!$H$9:$H$14)</f>
        <v>15491</v>
      </c>
      <c r="I136" s="645">
        <f>SUM('[2]09_Fontibón'!$H$38:$H$43)</f>
        <v>15269</v>
      </c>
      <c r="J136" s="59">
        <f>SUM('[2]09_Fontibón'!$I$9:$I$14)</f>
        <v>15672</v>
      </c>
      <c r="K136" s="645">
        <f>SUM('[2]09_Fontibón'!$I$38:$I$43)</f>
        <v>15456</v>
      </c>
      <c r="L136" s="59">
        <f>SUM('[2]09_Fontibón'!$J$9:$J$14)</f>
        <v>15856</v>
      </c>
      <c r="M136" s="645">
        <f>SUM('[2]09_Fontibón'!$J$38:$J$43)</f>
        <v>15646</v>
      </c>
    </row>
    <row r="137" spans="1:13" ht="11.25" customHeight="1">
      <c r="A137" s="236" t="s">
        <v>487</v>
      </c>
      <c r="B137" s="57">
        <f>SUM('[2]10_Engativá'!$E$9:$E$14)</f>
        <v>36809</v>
      </c>
      <c r="C137" s="643">
        <f>SUM('[2]10_Engativá'!$E$38:$E$43)</f>
        <v>35635</v>
      </c>
      <c r="D137" s="57">
        <f>SUM('[2]10_Engativá'!$F$9:$F$14)</f>
        <v>36637</v>
      </c>
      <c r="E137" s="643">
        <f>SUM('[2]10_Engativá'!$F$38:$F$43)</f>
        <v>35429</v>
      </c>
      <c r="F137" s="57">
        <f>SUM('[2]10_Engativá'!$G$9:$G$14)</f>
        <v>36538</v>
      </c>
      <c r="G137" s="643">
        <f>SUM('[2]10_Engativá'!$G$38:$G$43)</f>
        <v>35303</v>
      </c>
      <c r="H137" s="57">
        <f>SUM('[2]10_Engativá'!$H$9:$H$14)</f>
        <v>36407</v>
      </c>
      <c r="I137" s="643">
        <f>SUM('[2]10_Engativá'!$H$38:$H$43)</f>
        <v>35193</v>
      </c>
      <c r="J137" s="57">
        <f>SUM('[2]10_Engativá'!$I$9:$I$14)</f>
        <v>36298</v>
      </c>
      <c r="K137" s="643">
        <f>SUM('[2]10_Engativá'!$I$38:$I$43)</f>
        <v>35093</v>
      </c>
      <c r="L137" s="57">
        <f>SUM('[2]10_Engativá'!$J$9:$J$14)</f>
        <v>36210</v>
      </c>
      <c r="M137" s="643">
        <f>SUM('[2]10_Engativá'!$J$38:$J$43)</f>
        <v>34975</v>
      </c>
    </row>
    <row r="138" spans="1:13" ht="11.25" customHeight="1">
      <c r="A138" s="236" t="s">
        <v>431</v>
      </c>
      <c r="B138" s="59">
        <f>SUM('[2]11_Suba'!$E$9:$E$14)</f>
        <v>48206</v>
      </c>
      <c r="C138" s="645">
        <f>SUM('[2]11_Suba'!$E$38:$E$43)</f>
        <v>47765</v>
      </c>
      <c r="D138" s="59">
        <f>SUM('[2]11_Suba'!$F$9:$F$14)</f>
        <v>48684</v>
      </c>
      <c r="E138" s="645">
        <f>SUM('[2]11_Suba'!$F$38:$F$43)</f>
        <v>48152</v>
      </c>
      <c r="F138" s="59">
        <f>SUM('[2]11_Suba'!$G$9:$G$14)</f>
        <v>49168</v>
      </c>
      <c r="G138" s="645">
        <f>SUM('[2]11_Suba'!$G$38:$G$43)</f>
        <v>48492</v>
      </c>
      <c r="H138" s="59">
        <f>SUM('[2]11_Suba'!$H$9:$H$14)</f>
        <v>49805</v>
      </c>
      <c r="I138" s="645">
        <f>SUM('[2]11_Suba'!$H$38:$H$43)</f>
        <v>49111</v>
      </c>
      <c r="J138" s="59">
        <f>SUM('[2]11_Suba'!$I$9:$I$14)</f>
        <v>50398</v>
      </c>
      <c r="K138" s="645">
        <f>SUM('[2]11_Suba'!$I$38:$I$43)</f>
        <v>49580</v>
      </c>
      <c r="L138" s="59">
        <f>SUM('[2]11_Suba'!$J$9:$J$14)</f>
        <v>50965</v>
      </c>
      <c r="M138" s="645">
        <f>SUM('[2]11_Suba'!$J$38:$J$43)</f>
        <v>50104</v>
      </c>
    </row>
    <row r="139" spans="1:13" ht="11.25" customHeight="1">
      <c r="A139" s="236" t="s">
        <v>434</v>
      </c>
      <c r="B139" s="57">
        <f>SUM('[2]12_Barrios Unidos'!$E$9:$E$14)</f>
        <v>8457</v>
      </c>
      <c r="C139" s="643">
        <f>SUM('[2]12_Barrios Unidos'!$E$38:$E$43)</f>
        <v>7919</v>
      </c>
      <c r="D139" s="57">
        <f>SUM('[2]12_Barrios Unidos'!$F$9:$F$14)</f>
        <v>8384</v>
      </c>
      <c r="E139" s="643">
        <f>SUM('[2]12_Barrios Unidos'!$F$38:$F$43)</f>
        <v>7853</v>
      </c>
      <c r="F139" s="57">
        <f>SUM('[2]12_Barrios Unidos'!$G$9:$G$14)</f>
        <v>8361</v>
      </c>
      <c r="G139" s="643">
        <f>SUM('[2]12_Barrios Unidos'!$G$38:$G$43)</f>
        <v>7832</v>
      </c>
      <c r="H139" s="57">
        <f>SUM('[2]12_Barrios Unidos'!$H$9:$H$14)</f>
        <v>8197</v>
      </c>
      <c r="I139" s="643">
        <f>SUM('[2]12_Barrios Unidos'!$H$38:$H$43)</f>
        <v>7694</v>
      </c>
      <c r="J139" s="57">
        <f>SUM('[2]12_Barrios Unidos'!$I$9:$I$14)</f>
        <v>8099</v>
      </c>
      <c r="K139" s="643">
        <f>SUM('[2]12_Barrios Unidos'!$I$38:$I$43)</f>
        <v>7610</v>
      </c>
      <c r="L139" s="57">
        <f>SUM('[2]12_Barrios Unidos'!$J$9:$J$14)</f>
        <v>8034</v>
      </c>
      <c r="M139" s="643">
        <f>SUM('[2]12_Barrios Unidos'!$J$38:$J$43)</f>
        <v>7548</v>
      </c>
    </row>
    <row r="140" spans="1:13" ht="11.25" customHeight="1">
      <c r="A140" s="236" t="s">
        <v>436</v>
      </c>
      <c r="B140" s="59">
        <f>SUM('[2]13_Teusaquillo'!$E$9:$E$14)</f>
        <v>3961</v>
      </c>
      <c r="C140" s="645">
        <f>SUM('[2]13_Teusaquillo'!$E$38:$E$43)</f>
        <v>3966</v>
      </c>
      <c r="D140" s="59">
        <f>SUM('[2]13_Teusaquillo'!$F$9:$F$14)</f>
        <v>3934</v>
      </c>
      <c r="E140" s="645">
        <f>SUM('[2]13_Teusaquillo'!$F$38:$F$43)</f>
        <v>3904</v>
      </c>
      <c r="F140" s="59">
        <f>SUM('[2]13_Teusaquillo'!$G$9:$G$14)</f>
        <v>3913</v>
      </c>
      <c r="G140" s="645">
        <f>SUM('[2]13_Teusaquillo'!$G$38:$G$43)</f>
        <v>3889</v>
      </c>
      <c r="H140" s="59">
        <f>SUM('[2]13_Teusaquillo'!$H$9:$H$14)</f>
        <v>3864</v>
      </c>
      <c r="I140" s="645">
        <f>SUM('[2]13_Teusaquillo'!$H$38:$H$43)</f>
        <v>3822</v>
      </c>
      <c r="J140" s="59">
        <f>SUM('[2]13_Teusaquillo'!$I$9:$I$14)</f>
        <v>3831</v>
      </c>
      <c r="K140" s="645">
        <f>SUM('[2]13_Teusaquillo'!$I$38:$I$43)</f>
        <v>3791</v>
      </c>
      <c r="L140" s="59">
        <f>SUM('[2]13_Teusaquillo'!$J$9:$J$14)</f>
        <v>3807</v>
      </c>
      <c r="M140" s="645">
        <f>SUM('[2]13_Teusaquillo'!$J$38:$J$43)</f>
        <v>3757</v>
      </c>
    </row>
    <row r="141" spans="1:13" ht="11.25" customHeight="1">
      <c r="A141" s="236" t="s">
        <v>439</v>
      </c>
      <c r="B141" s="57">
        <f>SUM('[2]14_Los Mártires'!$E$9:$E$14)</f>
        <v>4421</v>
      </c>
      <c r="C141" s="643">
        <f>SUM('[2]14_Los Mártires'!$E$38:$E$43)</f>
        <v>3918</v>
      </c>
      <c r="D141" s="57">
        <f>SUM('[2]14_Los Mártires'!$F$9:$F$14)</f>
        <v>4344</v>
      </c>
      <c r="E141" s="643">
        <f>SUM('[2]14_Los Mártires'!$F$38:$F$43)</f>
        <v>3846</v>
      </c>
      <c r="F141" s="57">
        <f>SUM('[2]14_Los Mártires'!$G$9:$G$14)</f>
        <v>4295</v>
      </c>
      <c r="G141" s="643">
        <f>SUM('[2]14_Los Mártires'!$G$38:$G$43)</f>
        <v>3795</v>
      </c>
      <c r="H141" s="57">
        <f>SUM('[2]14_Los Mártires'!$H$9:$H$14)</f>
        <v>4269</v>
      </c>
      <c r="I141" s="643">
        <f>SUM('[2]14_Los Mártires'!$H$38:$H$43)</f>
        <v>3760</v>
      </c>
      <c r="J141" s="57">
        <f>SUM('[2]14_Los Mártires'!$I$9:$I$14)</f>
        <v>4244</v>
      </c>
      <c r="K141" s="643">
        <f>SUM('[2]14_Los Mártires'!$I$38:$I$43)</f>
        <v>3734</v>
      </c>
      <c r="L141" s="57">
        <f>SUM('[2]14_Los Mártires'!$J$9:$J$14)</f>
        <v>4222</v>
      </c>
      <c r="M141" s="643">
        <f>SUM('[2]14_Los Mártires'!$J$38:$J$43)</f>
        <v>3678</v>
      </c>
    </row>
    <row r="142" spans="1:13" ht="11.25" customHeight="1">
      <c r="A142" s="236" t="s">
        <v>474</v>
      </c>
      <c r="B142" s="59">
        <f>SUM('[2]15_Antonio Nariño'!$E$9:$E$14)</f>
        <v>5371</v>
      </c>
      <c r="C142" s="645">
        <f>SUM('[2]15_Antonio Nariño'!$E$38:$E$43)</f>
        <v>5093</v>
      </c>
      <c r="D142" s="59">
        <f>SUM('[2]15_Antonio Nariño'!$F$9:$F$14)</f>
        <v>5304</v>
      </c>
      <c r="E142" s="645">
        <f>SUM('[2]15_Antonio Nariño'!$F$38:$F$43)</f>
        <v>5016</v>
      </c>
      <c r="F142" s="59">
        <f>SUM('[2]15_Antonio Nariño'!$G$9:$G$14)</f>
        <v>5234</v>
      </c>
      <c r="G142" s="645">
        <f>SUM('[2]15_Antonio Nariño'!$G$38:$G$43)</f>
        <v>4922</v>
      </c>
      <c r="H142" s="59">
        <f>SUM('[2]15_Antonio Nariño'!$H$9:$H$14)</f>
        <v>5207</v>
      </c>
      <c r="I142" s="645">
        <f>SUM('[2]15_Antonio Nariño'!$H$38:$H$43)</f>
        <v>4894</v>
      </c>
      <c r="J142" s="59">
        <f>SUM('[2]15_Antonio Nariño'!$I$9:$I$14)</f>
        <v>5157</v>
      </c>
      <c r="K142" s="645">
        <f>SUM('[2]15_Antonio Nariño'!$I$38:$I$43)</f>
        <v>4837</v>
      </c>
      <c r="L142" s="59">
        <f>SUM('[2]15_Antonio Nariño'!$J$9:$J$14)</f>
        <v>5102</v>
      </c>
      <c r="M142" s="645">
        <f>SUM('[2]15_Antonio Nariño'!$J$38:$J$43)</f>
        <v>4775</v>
      </c>
    </row>
    <row r="143" spans="1:13" ht="11.25" customHeight="1">
      <c r="A143" s="236" t="s">
        <v>435</v>
      </c>
      <c r="B143" s="57">
        <f>SUM('[2]16_Puente Aranda'!$E$9:$E$14)</f>
        <v>11005</v>
      </c>
      <c r="C143" s="643">
        <f>SUM('[2]16_Puente Aranda'!$E$38:$E$43)</f>
        <v>10184</v>
      </c>
      <c r="D143" s="57">
        <f>SUM('[2]16_Puente Aranda'!$F$9:$F$14)</f>
        <v>10849</v>
      </c>
      <c r="E143" s="643">
        <f>SUM('[2]16_Puente Aranda'!$F$38:$F$43)</f>
        <v>10000</v>
      </c>
      <c r="F143" s="57">
        <f>SUM('[2]16_Puente Aranda'!$G$9:$G$14)</f>
        <v>10714</v>
      </c>
      <c r="G143" s="643">
        <f>SUM('[2]16_Puente Aranda'!$G$38:$G$43)</f>
        <v>9849</v>
      </c>
      <c r="H143" s="57">
        <f>SUM('[2]16_Puente Aranda'!$H$9:$H$14)</f>
        <v>10549</v>
      </c>
      <c r="I143" s="643">
        <f>SUM('[2]16_Puente Aranda'!$H$38:$H$43)</f>
        <v>9737</v>
      </c>
      <c r="J143" s="57">
        <f>SUM('[2]16_Puente Aranda'!$I$9:$I$14)</f>
        <v>10395</v>
      </c>
      <c r="K143" s="643">
        <f>SUM('[2]16_Puente Aranda'!$I$38:$I$43)</f>
        <v>9615</v>
      </c>
      <c r="L143" s="57">
        <f>SUM('[2]16_Puente Aranda'!$J$9:$J$14)</f>
        <v>10259</v>
      </c>
      <c r="M143" s="643">
        <f>SUM('[2]16_Puente Aranda'!$J$38:$J$43)</f>
        <v>9484</v>
      </c>
    </row>
    <row r="144" spans="1:13" ht="11.25" customHeight="1">
      <c r="A144" s="236" t="s">
        <v>440</v>
      </c>
      <c r="B144" s="59">
        <f>SUM('[2]17_La_Candelaria'!$E$9:$E$14)</f>
        <v>888</v>
      </c>
      <c r="C144" s="645">
        <f>SUM('[2]17_La_Candelaria'!$E$38:$E$43)</f>
        <v>720</v>
      </c>
      <c r="D144" s="59">
        <f>SUM('[2]17_La_Candelaria'!$F$9:$F$14)</f>
        <v>885</v>
      </c>
      <c r="E144" s="645">
        <f>SUM('[2]17_La_Candelaria'!$F$38:$F$43)</f>
        <v>716</v>
      </c>
      <c r="F144" s="59">
        <f>SUM('[2]17_La_Candelaria'!$G$9:$G$14)</f>
        <v>884</v>
      </c>
      <c r="G144" s="645">
        <f>SUM('[2]17_La_Candelaria'!$G$38:$G$43)</f>
        <v>714</v>
      </c>
      <c r="H144" s="59">
        <f>SUM('[2]17_La_Candelaria'!$H$9:$H$14)</f>
        <v>840</v>
      </c>
      <c r="I144" s="645">
        <f>SUM('[2]17_La_Candelaria'!$H$38:$H$43)</f>
        <v>669</v>
      </c>
      <c r="J144" s="59">
        <f>SUM('[2]17_La_Candelaria'!$I$9:$I$14)</f>
        <v>843</v>
      </c>
      <c r="K144" s="645">
        <f>SUM('[2]17_La_Candelaria'!$I$38:$I$43)</f>
        <v>670</v>
      </c>
      <c r="L144" s="59">
        <f>SUM('[2]17_La_Candelaria'!$J$9:$J$14)</f>
        <v>847</v>
      </c>
      <c r="M144" s="645">
        <f>SUM('[2]17_La_Candelaria'!$J$38:$J$43)</f>
        <v>668</v>
      </c>
    </row>
    <row r="145" spans="1:13" ht="11.25" customHeight="1">
      <c r="A145" s="236" t="s">
        <v>482</v>
      </c>
      <c r="B145" s="57">
        <f>SUM('[2]18_Rafael Uribe Uribe'!$E$9:$E$14)</f>
        <v>20331</v>
      </c>
      <c r="C145" s="643">
        <f>SUM('[2]18_Rafael Uribe Uribe'!$E$38:$E$43)</f>
        <v>19025</v>
      </c>
      <c r="D145" s="57">
        <f>SUM('[2]18_Rafael Uribe Uribe'!$F$9:$F$14)</f>
        <v>20087</v>
      </c>
      <c r="E145" s="643">
        <f>SUM('[2]18_Rafael Uribe Uribe'!$F$38:$F$43)</f>
        <v>18740</v>
      </c>
      <c r="F145" s="57">
        <f>SUM('[2]18_Rafael Uribe Uribe'!$G$9:$G$14)</f>
        <v>19878</v>
      </c>
      <c r="G145" s="643">
        <f>SUM('[2]18_Rafael Uribe Uribe'!$G$38:$G$43)</f>
        <v>18502</v>
      </c>
      <c r="H145" s="57">
        <f>SUM('[2]18_Rafael Uribe Uribe'!$H$9:$H$14)</f>
        <v>19653</v>
      </c>
      <c r="I145" s="643">
        <f>SUM('[2]18_Rafael Uribe Uribe'!$H$38:$H$43)</f>
        <v>18290</v>
      </c>
      <c r="J145" s="57">
        <f>SUM('[2]18_Rafael Uribe Uribe'!$I$9:$I$14)</f>
        <v>19430</v>
      </c>
      <c r="K145" s="643">
        <f>SUM('[2]18_Rafael Uribe Uribe'!$I$38:$I$43)</f>
        <v>18089</v>
      </c>
      <c r="L145" s="57">
        <f>SUM('[2]18_Rafael Uribe Uribe'!$J$9:$J$14)</f>
        <v>19213</v>
      </c>
      <c r="M145" s="643">
        <f>SUM('[2]18_Rafael Uribe Uribe'!$J$38:$J$43)</f>
        <v>17877</v>
      </c>
    </row>
    <row r="146" spans="1:13" ht="11.25" customHeight="1">
      <c r="A146" s="236" t="s">
        <v>430</v>
      </c>
      <c r="B146" s="59">
        <f>SUM('[2]19_Ciudad Bolívar'!$E$9:$E$14)</f>
        <v>39279</v>
      </c>
      <c r="C146" s="645">
        <f>SUM('[2]19_Ciudad Bolívar'!$E$38:$E$43)</f>
        <v>36995</v>
      </c>
      <c r="D146" s="59">
        <f>SUM('[2]19_Ciudad Bolívar'!$F$9:$F$14)</f>
        <v>39578</v>
      </c>
      <c r="E146" s="645">
        <f>SUM('[2]19_Ciudad Bolívar'!$F$38:$F$43)</f>
        <v>37319</v>
      </c>
      <c r="F146" s="59">
        <f>SUM('[2]19_Ciudad Bolívar'!$G$9:$G$14)</f>
        <v>39945</v>
      </c>
      <c r="G146" s="645">
        <f>SUM('[2]19_Ciudad Bolívar'!$G$38:$G$43)</f>
        <v>37709</v>
      </c>
      <c r="H146" s="59">
        <f>SUM('[2]19_Ciudad Bolívar'!$H$9:$H$14)</f>
        <v>40336</v>
      </c>
      <c r="I146" s="645">
        <f>SUM('[2]19_Ciudad Bolívar'!$H$38:$H$43)</f>
        <v>38142</v>
      </c>
      <c r="J146" s="59">
        <f>SUM('[2]19_Ciudad Bolívar'!$I$9:$I$14)</f>
        <v>40714</v>
      </c>
      <c r="K146" s="645">
        <f>SUM('[2]19_Ciudad Bolívar'!$I$38:$I$43)</f>
        <v>38593</v>
      </c>
      <c r="L146" s="59">
        <f>SUM('[2]19_Ciudad Bolívar'!$J$9:$J$14)</f>
        <v>41101</v>
      </c>
      <c r="M146" s="645">
        <f>SUM('[2]19_Ciudad Bolívar'!$J$38:$J$43)</f>
        <v>38994</v>
      </c>
    </row>
    <row r="147" spans="1:13" ht="11.25" customHeight="1">
      <c r="A147" s="236" t="s">
        <v>475</v>
      </c>
      <c r="B147" s="57">
        <f>SUM('[2]20_Sumapaz'!$E$9:$E$14)</f>
        <v>393</v>
      </c>
      <c r="C147" s="643">
        <f>SUM('[2]20_Sumapaz'!$E$38:$E$43)</f>
        <v>321</v>
      </c>
      <c r="D147" s="57">
        <f>SUM('[2]20_Sumapaz'!$F$9:$F$14)</f>
        <v>383</v>
      </c>
      <c r="E147" s="643">
        <f>SUM('[2]20_Sumapaz'!$F$38:$F$43)</f>
        <v>315</v>
      </c>
      <c r="F147" s="57">
        <f>SUM('[2]20_Sumapaz'!$G$9:$G$14)</f>
        <v>377</v>
      </c>
      <c r="G147" s="643">
        <f>SUM('[2]20_Sumapaz'!$G$38:$G$43)</f>
        <v>314</v>
      </c>
      <c r="H147" s="57">
        <f>SUM('[2]20_Sumapaz'!$H$9:$H$14)</f>
        <v>381</v>
      </c>
      <c r="I147" s="643">
        <f>SUM('[2]20_Sumapaz'!$H$38:$H$43)</f>
        <v>324</v>
      </c>
      <c r="J147" s="57">
        <f>SUM('[2]20_Sumapaz'!$I$9:$I$14)</f>
        <v>385</v>
      </c>
      <c r="K147" s="643">
        <f>SUM('[2]20_Sumapaz'!$I$38:$I$43)</f>
        <v>325</v>
      </c>
      <c r="L147" s="57">
        <f>SUM('[2]20_Sumapaz'!$J$9:$J$14)</f>
        <v>381</v>
      </c>
      <c r="M147" s="643">
        <f>SUM('[2]20_Sumapaz'!$J$38:$J$43)</f>
        <v>324</v>
      </c>
    </row>
    <row r="148" spans="1:13" ht="11.25" customHeight="1">
      <c r="A148" s="662" t="s">
        <v>1253</v>
      </c>
      <c r="B148" s="653">
        <f t="shared" ref="B148:M148" si="2">SUM(B128:B147)</f>
        <v>360349</v>
      </c>
      <c r="C148" s="654">
        <f t="shared" si="2"/>
        <v>346609</v>
      </c>
      <c r="D148" s="655">
        <f t="shared" si="2"/>
        <v>360770</v>
      </c>
      <c r="E148" s="654">
        <f t="shared" si="2"/>
        <v>346744</v>
      </c>
      <c r="F148" s="655">
        <f t="shared" si="2"/>
        <v>361581</v>
      </c>
      <c r="G148" s="654">
        <f t="shared" si="2"/>
        <v>347278</v>
      </c>
      <c r="H148" s="655">
        <f t="shared" si="2"/>
        <v>362907</v>
      </c>
      <c r="I148" s="654">
        <f t="shared" si="2"/>
        <v>348756</v>
      </c>
      <c r="J148" s="655">
        <f t="shared" si="2"/>
        <v>364151</v>
      </c>
      <c r="K148" s="654">
        <f t="shared" si="2"/>
        <v>350039</v>
      </c>
      <c r="L148" s="655">
        <f t="shared" si="2"/>
        <v>365393</v>
      </c>
      <c r="M148" s="656">
        <f t="shared" si="2"/>
        <v>351076</v>
      </c>
    </row>
    <row r="149" spans="1:13" ht="11.25" customHeight="1">
      <c r="A149" s="661" t="s">
        <v>1254</v>
      </c>
      <c r="B149" s="657">
        <f>E85</f>
        <v>3443523</v>
      </c>
      <c r="C149" s="658">
        <f>E86</f>
        <v>3711529</v>
      </c>
      <c r="D149" s="659">
        <f>F85</f>
        <v>3496153</v>
      </c>
      <c r="E149" s="658">
        <f>F86</f>
        <v>3763444</v>
      </c>
      <c r="F149" s="659">
        <f>G85</f>
        <v>3548713</v>
      </c>
      <c r="G149" s="658">
        <f>G86</f>
        <v>3815069</v>
      </c>
      <c r="H149" s="659">
        <f>H85</f>
        <v>3601370</v>
      </c>
      <c r="I149" s="658">
        <f>H86</f>
        <v>3866434</v>
      </c>
      <c r="J149" s="659">
        <f>I85</f>
        <v>3653868</v>
      </c>
      <c r="K149" s="658">
        <f>I86</f>
        <v>3917477</v>
      </c>
      <c r="L149" s="659">
        <f>J85</f>
        <v>3706165</v>
      </c>
      <c r="M149" s="660">
        <f>J86</f>
        <v>3968201</v>
      </c>
    </row>
    <row r="150" spans="1:13" ht="11.25" customHeight="1">
      <c r="A150" s="644" t="s">
        <v>561</v>
      </c>
      <c r="B150" s="649">
        <f t="shared" ref="B150:M150" si="3">B148/B149*100</f>
        <v>10.464544595752663</v>
      </c>
      <c r="C150" s="650">
        <f t="shared" si="3"/>
        <v>9.3387118893588053</v>
      </c>
      <c r="D150" s="650">
        <f t="shared" si="3"/>
        <v>10.319056402851935</v>
      </c>
      <c r="E150" s="650">
        <f t="shared" si="3"/>
        <v>9.213475741900238</v>
      </c>
      <c r="F150" s="650">
        <f t="shared" si="3"/>
        <v>10.189074179850554</v>
      </c>
      <c r="G150" s="650">
        <f t="shared" si="3"/>
        <v>9.1027973543859879</v>
      </c>
      <c r="H150" s="650">
        <f t="shared" si="3"/>
        <v>10.076915173947693</v>
      </c>
      <c r="I150" s="650">
        <f t="shared" si="3"/>
        <v>9.0200944849957345</v>
      </c>
      <c r="J150" s="651">
        <f t="shared" si="3"/>
        <v>9.9661783074812771</v>
      </c>
      <c r="K150" s="651">
        <f t="shared" si="3"/>
        <v>8.935317297331931</v>
      </c>
      <c r="L150" s="651">
        <f t="shared" si="3"/>
        <v>9.8590591622337378</v>
      </c>
      <c r="M150" s="652">
        <f t="shared" si="3"/>
        <v>8.8472332928699942</v>
      </c>
    </row>
    <row r="151" spans="1:13" ht="11.25" customHeight="1">
      <c r="A151" s="4" t="s">
        <v>559</v>
      </c>
      <c r="B151" s="3"/>
      <c r="C151" s="3"/>
      <c r="D151" s="3"/>
      <c r="E151" s="3"/>
      <c r="F151" s="3"/>
      <c r="G151" s="3"/>
      <c r="H151" s="3"/>
      <c r="I151" s="3"/>
      <c r="J151" s="28"/>
    </row>
    <row r="152" spans="1:13" ht="11.25" customHeight="1">
      <c r="A152" s="4"/>
      <c r="B152" s="3"/>
      <c r="C152" s="3"/>
      <c r="D152" s="3"/>
      <c r="E152" s="3"/>
      <c r="F152" s="3"/>
      <c r="G152" s="3"/>
      <c r="H152" s="3"/>
      <c r="I152" s="3"/>
      <c r="J152" s="28"/>
    </row>
    <row r="153" spans="1:13" ht="11.25" customHeight="1">
      <c r="A153" s="4"/>
      <c r="B153" s="3"/>
      <c r="C153" s="3"/>
      <c r="D153" s="3"/>
      <c r="E153" s="3"/>
      <c r="F153" s="3"/>
      <c r="G153" s="3"/>
      <c r="H153" s="3"/>
      <c r="I153" s="3"/>
      <c r="J153" s="28"/>
    </row>
    <row r="154" spans="1:13" ht="14.25" customHeight="1">
      <c r="A154" s="174" t="s">
        <v>1255</v>
      </c>
      <c r="B154" s="3"/>
      <c r="C154" s="3"/>
      <c r="D154" s="3"/>
      <c r="E154" s="3"/>
      <c r="F154" s="3"/>
      <c r="G154" s="3"/>
      <c r="H154" s="3"/>
      <c r="I154" s="3"/>
      <c r="J154" s="28"/>
    </row>
    <row r="155" spans="1:13" ht="11.25" customHeight="1">
      <c r="A155" s="4"/>
      <c r="B155" s="3"/>
      <c r="C155" s="3"/>
      <c r="D155" s="3"/>
      <c r="E155" s="3"/>
      <c r="F155" s="3"/>
      <c r="G155" s="3"/>
      <c r="H155" s="3"/>
      <c r="I155" s="3"/>
      <c r="J155" s="28"/>
    </row>
    <row r="156" spans="1:13" ht="11.25" customHeight="1">
      <c r="A156" s="638" t="s">
        <v>1257</v>
      </c>
      <c r="B156" s="30"/>
      <c r="C156" s="30"/>
      <c r="D156" s="30"/>
      <c r="E156" s="3"/>
      <c r="F156" s="3"/>
      <c r="G156" s="3"/>
      <c r="H156" s="3"/>
      <c r="I156" s="3"/>
      <c r="J156" s="28"/>
    </row>
    <row r="157" spans="1:13" ht="11.25" customHeight="1">
      <c r="A157" s="667"/>
      <c r="B157" s="836" t="s">
        <v>1261</v>
      </c>
      <c r="C157" s="837"/>
      <c r="D157" s="838" t="s">
        <v>1262</v>
      </c>
      <c r="E157" s="839"/>
      <c r="F157" s="663" t="s">
        <v>418</v>
      </c>
      <c r="G157" s="3"/>
      <c r="H157" s="3"/>
      <c r="I157" s="3"/>
      <c r="J157" s="28"/>
    </row>
    <row r="158" spans="1:13" ht="11.25" customHeight="1">
      <c r="A158" s="231" t="s">
        <v>469</v>
      </c>
      <c r="B158" s="791">
        <v>120000</v>
      </c>
      <c r="C158" s="792"/>
      <c r="D158" s="797">
        <f>D162-5824</f>
        <v>9309</v>
      </c>
      <c r="E158" s="792"/>
      <c r="F158" s="664">
        <f>D158/D162*100</f>
        <v>61.51457080552435</v>
      </c>
      <c r="G158" s="3"/>
      <c r="H158" s="3"/>
      <c r="I158" s="3"/>
      <c r="J158" s="28"/>
    </row>
    <row r="159" spans="1:13" ht="11.25" customHeight="1">
      <c r="A159" s="232" t="s">
        <v>428</v>
      </c>
      <c r="B159" s="791">
        <v>25000</v>
      </c>
      <c r="C159" s="792"/>
      <c r="D159" s="797">
        <f>23.1*B159/100</f>
        <v>5775</v>
      </c>
      <c r="E159" s="792"/>
      <c r="F159" s="664">
        <f>D159/D162*100</f>
        <v>38.161633516156748</v>
      </c>
      <c r="G159" s="3"/>
      <c r="H159" s="3"/>
      <c r="I159" s="3"/>
      <c r="J159" s="28"/>
    </row>
    <row r="160" spans="1:13" ht="11.25" customHeight="1">
      <c r="A160" s="232" t="s">
        <v>422</v>
      </c>
      <c r="B160" s="791">
        <v>700</v>
      </c>
      <c r="C160" s="792"/>
      <c r="D160" s="797">
        <f>4.3*B160/100</f>
        <v>30.1</v>
      </c>
      <c r="E160" s="792"/>
      <c r="F160" s="664">
        <f>D160/D162*100</f>
        <v>0.19890305953875637</v>
      </c>
      <c r="G160" s="3"/>
      <c r="H160" s="3"/>
      <c r="I160" s="3"/>
      <c r="J160" s="28"/>
    </row>
    <row r="161" spans="1:21" ht="11.25" customHeight="1">
      <c r="A161" s="232" t="s">
        <v>429</v>
      </c>
      <c r="B161" s="791">
        <v>1200</v>
      </c>
      <c r="C161" s="792"/>
      <c r="D161" s="797">
        <f>1.6*B161/100</f>
        <v>19.2</v>
      </c>
      <c r="E161" s="792"/>
      <c r="F161" s="664">
        <f>D161/D162*100</f>
        <v>0.12687504130046917</v>
      </c>
      <c r="M161" s="178"/>
      <c r="N161" s="178"/>
      <c r="O161" s="178"/>
    </row>
    <row r="162" spans="1:21" ht="11.25" customHeight="1">
      <c r="A162" s="665" t="s">
        <v>1258</v>
      </c>
      <c r="B162" s="793">
        <v>26900</v>
      </c>
      <c r="C162" s="794"/>
      <c r="D162" s="799">
        <v>15133</v>
      </c>
      <c r="E162" s="794"/>
      <c r="F162" s="184"/>
      <c r="M162" s="178"/>
      <c r="N162" s="178"/>
      <c r="O162" s="178"/>
    </row>
    <row r="163" spans="1:21" ht="11.25" customHeight="1">
      <c r="A163" s="665" t="s">
        <v>1259</v>
      </c>
      <c r="B163" s="803" t="s">
        <v>1260</v>
      </c>
      <c r="C163" s="786"/>
      <c r="D163" s="785">
        <v>719705</v>
      </c>
      <c r="E163" s="786"/>
      <c r="F163" s="184"/>
    </row>
    <row r="164" spans="1:21" ht="11.25" customHeight="1">
      <c r="A164" s="666" t="s">
        <v>418</v>
      </c>
      <c r="B164" s="801">
        <v>0.4</v>
      </c>
      <c r="C164" s="802"/>
      <c r="D164" s="833">
        <f>D162/D163*100</f>
        <v>2.1026670649780121</v>
      </c>
      <c r="E164" s="802"/>
    </row>
    <row r="165" spans="1:21" ht="11.25" customHeight="1">
      <c r="A165" s="761" t="s">
        <v>1263</v>
      </c>
      <c r="B165" s="761"/>
      <c r="C165" s="761"/>
      <c r="D165" s="761"/>
      <c r="E165" s="761"/>
      <c r="F165" s="761"/>
      <c r="G165" s="761"/>
      <c r="H165" s="761"/>
      <c r="I165" s="761"/>
      <c r="J165" s="761"/>
      <c r="K165" s="761"/>
      <c r="L165" s="761"/>
      <c r="M165" s="761"/>
      <c r="N165" s="761"/>
      <c r="O165" s="761"/>
      <c r="P165" s="761"/>
      <c r="Q165" s="761"/>
      <c r="R165" s="761"/>
      <c r="S165" s="761"/>
      <c r="T165" s="761"/>
      <c r="U165" s="761"/>
    </row>
    <row r="166" spans="1:21" ht="11.25" customHeight="1">
      <c r="A166" s="761"/>
      <c r="B166" s="761"/>
      <c r="C166" s="761"/>
      <c r="D166" s="761"/>
      <c r="E166" s="761"/>
      <c r="F166" s="761"/>
      <c r="G166" s="761"/>
      <c r="H166" s="761"/>
      <c r="I166" s="761"/>
      <c r="J166" s="761"/>
      <c r="K166" s="761"/>
      <c r="L166" s="761"/>
      <c r="M166" s="761"/>
      <c r="N166" s="761"/>
      <c r="O166" s="761"/>
      <c r="P166" s="761"/>
      <c r="Q166" s="761"/>
      <c r="R166" s="761"/>
      <c r="S166" s="761"/>
      <c r="T166" s="761"/>
      <c r="U166" s="761"/>
    </row>
    <row r="169" spans="1:21" ht="14.25" customHeight="1">
      <c r="A169" s="636" t="s">
        <v>1117</v>
      </c>
      <c r="B169" s="191"/>
      <c r="C169" s="191"/>
      <c r="D169" s="191"/>
      <c r="E169" s="191"/>
      <c r="F169" s="191"/>
      <c r="G169" s="191"/>
      <c r="H169" s="191"/>
      <c r="I169" s="191"/>
      <c r="J169" s="191"/>
      <c r="K169" s="191"/>
      <c r="L169" s="191"/>
      <c r="M169" s="191"/>
      <c r="N169" s="191"/>
    </row>
    <row r="170" spans="1:21" ht="14.25" customHeight="1">
      <c r="A170" s="225" t="s">
        <v>1264</v>
      </c>
      <c r="B170" s="191"/>
      <c r="C170" s="191"/>
      <c r="D170" s="191"/>
      <c r="E170" s="191"/>
      <c r="F170" s="191"/>
      <c r="G170" s="191"/>
      <c r="H170" s="191"/>
      <c r="I170" s="191"/>
      <c r="J170" s="191"/>
      <c r="K170" s="191"/>
      <c r="L170" s="191"/>
      <c r="M170" s="191"/>
      <c r="N170" s="191"/>
    </row>
    <row r="171" spans="1:21" ht="14.25" customHeight="1">
      <c r="A171" s="556" t="s">
        <v>1265</v>
      </c>
      <c r="B171" s="191"/>
      <c r="C171" s="191"/>
      <c r="D171" s="191"/>
      <c r="E171" s="191"/>
      <c r="F171" s="191"/>
      <c r="G171" s="191"/>
      <c r="H171" s="191"/>
      <c r="I171" s="191"/>
      <c r="J171" s="191"/>
      <c r="K171" s="191"/>
      <c r="L171" s="191"/>
      <c r="M171" s="191"/>
      <c r="N171" s="191"/>
    </row>
    <row r="172" spans="1:21" ht="11.25" customHeight="1">
      <c r="A172" s="225"/>
    </row>
    <row r="173" spans="1:21" s="3" customFormat="1" ht="14.25" customHeight="1">
      <c r="A173" s="671" t="s">
        <v>1266</v>
      </c>
    </row>
    <row r="174" spans="1:21" s="3" customFormat="1" ht="11.25" customHeight="1">
      <c r="A174" s="769"/>
      <c r="B174" s="769"/>
      <c r="C174" s="769"/>
      <c r="D174" s="769"/>
      <c r="E174" s="769"/>
      <c r="F174" s="769"/>
      <c r="G174" s="769"/>
      <c r="H174" s="769"/>
      <c r="I174" s="769"/>
      <c r="J174" s="52"/>
      <c r="K174" s="52"/>
      <c r="L174" s="514" t="s">
        <v>719</v>
      </c>
      <c r="M174" s="514" t="s">
        <v>720</v>
      </c>
      <c r="N174" s="514" t="s">
        <v>721</v>
      </c>
      <c r="O174" s="514" t="s">
        <v>722</v>
      </c>
      <c r="P174" s="514" t="s">
        <v>723</v>
      </c>
      <c r="Q174" s="515" t="s">
        <v>415</v>
      </c>
    </row>
    <row r="175" spans="1:21" s="3" customFormat="1" ht="11.25" customHeight="1">
      <c r="A175" s="433" t="s">
        <v>726</v>
      </c>
      <c r="B175" s="434"/>
      <c r="C175" s="434"/>
      <c r="D175" s="434"/>
      <c r="E175" s="423"/>
      <c r="F175" s="423"/>
      <c r="G175" s="423"/>
      <c r="H175" s="423"/>
      <c r="I175" s="423"/>
      <c r="J175" s="423"/>
      <c r="K175" s="423"/>
      <c r="L175" s="438">
        <v>18225</v>
      </c>
      <c r="M175" s="438">
        <v>64806</v>
      </c>
      <c r="N175" s="438">
        <v>124747</v>
      </c>
      <c r="O175" s="438">
        <v>172935</v>
      </c>
      <c r="P175" s="440">
        <v>132638</v>
      </c>
      <c r="Q175" s="440">
        <f t="shared" ref="Q175:Q213" si="4">SUM(L175:P175)</f>
        <v>513351</v>
      </c>
    </row>
    <row r="176" spans="1:21" s="3" customFormat="1" ht="11.25" customHeight="1">
      <c r="A176" s="441" t="s">
        <v>817</v>
      </c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442">
        <v>14933</v>
      </c>
      <c r="M176" s="442">
        <v>53236</v>
      </c>
      <c r="N176" s="442">
        <v>102854</v>
      </c>
      <c r="O176" s="442">
        <v>144766</v>
      </c>
      <c r="P176" s="443">
        <v>114471</v>
      </c>
      <c r="Q176" s="443">
        <f t="shared" si="4"/>
        <v>430260</v>
      </c>
    </row>
    <row r="177" spans="1:17" s="3" customFormat="1" ht="11.25" customHeight="1">
      <c r="A177" s="427" t="s">
        <v>735</v>
      </c>
      <c r="B177" s="52"/>
      <c r="C177" s="52"/>
      <c r="D177" s="52"/>
      <c r="E177" s="52"/>
      <c r="F177" s="52"/>
      <c r="G177" s="52"/>
      <c r="H177" s="52"/>
      <c r="I177" s="52"/>
      <c r="L177" s="428">
        <v>12141</v>
      </c>
      <c r="M177" s="428">
        <v>41774</v>
      </c>
      <c r="N177" s="428">
        <v>81341</v>
      </c>
      <c r="O177" s="428">
        <v>115017</v>
      </c>
      <c r="P177" s="429">
        <v>93057</v>
      </c>
      <c r="Q177" s="429">
        <f t="shared" si="4"/>
        <v>343330</v>
      </c>
    </row>
    <row r="178" spans="1:17" s="3" customFormat="1" ht="11.25" customHeight="1">
      <c r="A178" s="427" t="s">
        <v>820</v>
      </c>
      <c r="B178" s="52"/>
      <c r="C178" s="52"/>
      <c r="D178" s="52"/>
      <c r="E178" s="52"/>
      <c r="F178" s="52"/>
      <c r="G178" s="52"/>
      <c r="H178" s="52"/>
      <c r="I178" s="52"/>
      <c r="L178" s="428">
        <v>1719</v>
      </c>
      <c r="M178" s="428">
        <v>13687</v>
      </c>
      <c r="N178" s="428">
        <v>16693</v>
      </c>
      <c r="O178" s="428">
        <v>42715</v>
      </c>
      <c r="P178" s="429">
        <v>25207</v>
      </c>
      <c r="Q178" s="429">
        <f t="shared" si="4"/>
        <v>100021</v>
      </c>
    </row>
    <row r="179" spans="1:17" s="3" customFormat="1" ht="11.25" customHeight="1">
      <c r="A179" s="427" t="s">
        <v>1061</v>
      </c>
      <c r="B179" s="52"/>
      <c r="C179" s="52"/>
      <c r="D179" s="52"/>
      <c r="E179" s="52"/>
      <c r="F179" s="52"/>
      <c r="G179" s="52"/>
      <c r="H179" s="52"/>
      <c r="I179" s="52"/>
      <c r="L179" s="428">
        <v>385</v>
      </c>
      <c r="M179" s="428">
        <v>10396</v>
      </c>
      <c r="N179" s="428">
        <v>19568</v>
      </c>
      <c r="O179" s="428">
        <v>14012</v>
      </c>
      <c r="P179" s="429">
        <v>12646</v>
      </c>
      <c r="Q179" s="429">
        <f t="shared" si="4"/>
        <v>57007</v>
      </c>
    </row>
    <row r="180" spans="1:17" s="3" customFormat="1" ht="11.25" customHeight="1">
      <c r="A180" s="427" t="s">
        <v>17</v>
      </c>
      <c r="B180" s="52"/>
      <c r="C180" s="52"/>
      <c r="D180" s="52"/>
      <c r="E180" s="52"/>
      <c r="F180" s="52"/>
      <c r="G180" s="52"/>
      <c r="H180" s="52"/>
      <c r="I180" s="52"/>
      <c r="L180" s="428">
        <v>1356</v>
      </c>
      <c r="M180" s="428">
        <v>6436</v>
      </c>
      <c r="N180" s="428">
        <v>12788</v>
      </c>
      <c r="O180" s="428">
        <v>14090</v>
      </c>
      <c r="P180" s="429">
        <v>11393</v>
      </c>
      <c r="Q180" s="429">
        <f t="shared" si="4"/>
        <v>46063</v>
      </c>
    </row>
    <row r="181" spans="1:17" s="3" customFormat="1" ht="11.25" customHeight="1">
      <c r="A181" s="427" t="s">
        <v>1062</v>
      </c>
      <c r="B181" s="52"/>
      <c r="C181" s="52"/>
      <c r="D181" s="52"/>
      <c r="E181" s="52"/>
      <c r="F181" s="52"/>
      <c r="G181" s="52"/>
      <c r="H181" s="52"/>
      <c r="I181" s="52"/>
      <c r="L181" s="428">
        <v>145</v>
      </c>
      <c r="M181" s="428">
        <v>1601</v>
      </c>
      <c r="N181" s="428">
        <v>3298</v>
      </c>
      <c r="O181" s="428">
        <v>2976</v>
      </c>
      <c r="P181" s="429">
        <v>1277</v>
      </c>
      <c r="Q181" s="429">
        <f t="shared" si="4"/>
        <v>9297</v>
      </c>
    </row>
    <row r="182" spans="1:17" s="3" customFormat="1" ht="11.25" customHeight="1">
      <c r="A182" s="441" t="s">
        <v>808</v>
      </c>
      <c r="B182" s="444"/>
      <c r="C182" s="444"/>
      <c r="D182" s="444"/>
      <c r="E182" s="444"/>
      <c r="F182" s="444"/>
      <c r="G182" s="444"/>
      <c r="H182" s="444"/>
      <c r="I182" s="444"/>
      <c r="J182" s="200"/>
      <c r="K182" s="200"/>
      <c r="L182" s="442">
        <v>5531</v>
      </c>
      <c r="M182" s="442">
        <v>27612</v>
      </c>
      <c r="N182" s="442">
        <v>52278</v>
      </c>
      <c r="O182" s="442">
        <v>65497</v>
      </c>
      <c r="P182" s="443">
        <v>33763</v>
      </c>
      <c r="Q182" s="443">
        <f t="shared" si="4"/>
        <v>184681</v>
      </c>
    </row>
    <row r="183" spans="1:17" s="3" customFormat="1" ht="11.25" customHeight="1">
      <c r="A183" s="427" t="s">
        <v>741</v>
      </c>
      <c r="B183" s="52"/>
      <c r="C183" s="52"/>
      <c r="D183" s="52"/>
      <c r="E183" s="52"/>
      <c r="F183" s="52"/>
      <c r="G183" s="52"/>
      <c r="H183" s="52"/>
      <c r="I183" s="52"/>
      <c r="L183" s="428">
        <v>4614</v>
      </c>
      <c r="M183" s="428">
        <v>22179</v>
      </c>
      <c r="N183" s="428">
        <v>36432</v>
      </c>
      <c r="O183" s="428">
        <v>47064</v>
      </c>
      <c r="P183" s="429">
        <v>25048</v>
      </c>
      <c r="Q183" s="429">
        <f t="shared" si="4"/>
        <v>135337</v>
      </c>
    </row>
    <row r="184" spans="1:17" s="3" customFormat="1" ht="11.25" customHeight="1">
      <c r="A184" s="427" t="s">
        <v>18</v>
      </c>
      <c r="B184" s="52"/>
      <c r="C184" s="52"/>
      <c r="D184" s="52"/>
      <c r="E184" s="52"/>
      <c r="F184" s="52"/>
      <c r="G184" s="52"/>
      <c r="H184" s="52"/>
      <c r="I184" s="52"/>
      <c r="L184" s="428">
        <v>590</v>
      </c>
      <c r="M184" s="428">
        <v>3453</v>
      </c>
      <c r="N184" s="428">
        <v>8624</v>
      </c>
      <c r="O184" s="428">
        <v>13590</v>
      </c>
      <c r="P184" s="429">
        <v>4697</v>
      </c>
      <c r="Q184" s="429">
        <f t="shared" si="4"/>
        <v>30954</v>
      </c>
    </row>
    <row r="185" spans="1:17" s="3" customFormat="1" ht="11.25" customHeight="1">
      <c r="A185" s="427" t="s">
        <v>19</v>
      </c>
      <c r="B185" s="52"/>
      <c r="C185" s="52"/>
      <c r="D185" s="52"/>
      <c r="E185" s="52"/>
      <c r="F185" s="52"/>
      <c r="G185" s="52"/>
      <c r="H185" s="52"/>
      <c r="I185" s="52"/>
      <c r="L185" s="428">
        <v>83</v>
      </c>
      <c r="M185" s="428">
        <v>2388</v>
      </c>
      <c r="N185" s="428">
        <v>8842</v>
      </c>
      <c r="O185" s="428">
        <v>2421</v>
      </c>
      <c r="P185" s="429">
        <v>787</v>
      </c>
      <c r="Q185" s="429">
        <f t="shared" si="4"/>
        <v>14521</v>
      </c>
    </row>
    <row r="186" spans="1:17" s="3" customFormat="1" ht="11.25" customHeight="1">
      <c r="A186" s="427" t="s">
        <v>742</v>
      </c>
      <c r="B186" s="52"/>
      <c r="C186" s="52"/>
      <c r="D186" s="52"/>
      <c r="E186" s="52"/>
      <c r="F186" s="52"/>
      <c r="G186" s="52"/>
      <c r="H186" s="52"/>
      <c r="I186" s="52"/>
      <c r="L186" s="428">
        <v>66</v>
      </c>
      <c r="M186" s="428">
        <v>555</v>
      </c>
      <c r="N186" s="428">
        <v>913</v>
      </c>
      <c r="O186" s="428">
        <v>3510</v>
      </c>
      <c r="P186" s="429">
        <v>503</v>
      </c>
      <c r="Q186" s="429">
        <f t="shared" si="4"/>
        <v>5547</v>
      </c>
    </row>
    <row r="187" spans="1:17" s="3" customFormat="1" ht="11.25" customHeight="1">
      <c r="A187" s="427" t="s">
        <v>1063</v>
      </c>
      <c r="B187" s="52"/>
      <c r="C187" s="52"/>
      <c r="D187" s="52"/>
      <c r="E187" s="52"/>
      <c r="F187" s="52"/>
      <c r="G187" s="52"/>
      <c r="H187" s="52"/>
      <c r="I187" s="52"/>
      <c r="L187" s="428">
        <v>2</v>
      </c>
      <c r="M187" s="428">
        <v>5</v>
      </c>
      <c r="N187" s="428">
        <v>7</v>
      </c>
      <c r="O187" s="428">
        <v>1899</v>
      </c>
      <c r="P187" s="429">
        <v>1361</v>
      </c>
      <c r="Q187" s="429">
        <f t="shared" si="4"/>
        <v>3274</v>
      </c>
    </row>
    <row r="188" spans="1:17" s="3" customFormat="1" ht="11.25" customHeight="1">
      <c r="A188" s="441" t="s">
        <v>20</v>
      </c>
      <c r="B188" s="444"/>
      <c r="C188" s="444"/>
      <c r="D188" s="444"/>
      <c r="E188" s="444"/>
      <c r="F188" s="444"/>
      <c r="G188" s="444"/>
      <c r="H188" s="444"/>
      <c r="I188" s="444"/>
      <c r="J188" s="200"/>
      <c r="K188" s="200"/>
      <c r="L188" s="442">
        <v>241</v>
      </c>
      <c r="M188" s="442">
        <v>8516</v>
      </c>
      <c r="N188" s="442">
        <v>5509</v>
      </c>
      <c r="O188" s="442">
        <v>6609</v>
      </c>
      <c r="P188" s="443">
        <v>4357</v>
      </c>
      <c r="Q188" s="443">
        <f t="shared" si="4"/>
        <v>25232</v>
      </c>
    </row>
    <row r="189" spans="1:17" s="3" customFormat="1" ht="11.25" customHeight="1">
      <c r="A189" s="427" t="s">
        <v>21</v>
      </c>
      <c r="B189" s="52"/>
      <c r="C189" s="52"/>
      <c r="D189" s="52"/>
      <c r="E189" s="52"/>
      <c r="F189" s="52"/>
      <c r="G189" s="52"/>
      <c r="H189" s="52"/>
      <c r="I189" s="52"/>
      <c r="L189" s="428">
        <v>180</v>
      </c>
      <c r="M189" s="428">
        <v>7740</v>
      </c>
      <c r="N189" s="428">
        <v>3386</v>
      </c>
      <c r="O189" s="428">
        <v>4163</v>
      </c>
      <c r="P189" s="429">
        <v>2518</v>
      </c>
      <c r="Q189" s="429">
        <f t="shared" si="4"/>
        <v>17987</v>
      </c>
    </row>
    <row r="190" spans="1:17" s="3" customFormat="1" ht="11.25" customHeight="1">
      <c r="A190" s="427" t="s">
        <v>1064</v>
      </c>
      <c r="B190" s="52"/>
      <c r="C190" s="52"/>
      <c r="D190" s="52"/>
      <c r="E190" s="52"/>
      <c r="F190" s="52"/>
      <c r="G190" s="52"/>
      <c r="H190" s="52"/>
      <c r="I190" s="52"/>
      <c r="L190" s="428">
        <v>6</v>
      </c>
      <c r="M190" s="428">
        <v>565</v>
      </c>
      <c r="N190" s="428">
        <v>1932</v>
      </c>
      <c r="O190" s="428">
        <v>1932</v>
      </c>
      <c r="P190" s="429">
        <v>1511</v>
      </c>
      <c r="Q190" s="429">
        <f t="shared" si="4"/>
        <v>5946</v>
      </c>
    </row>
    <row r="191" spans="1:17" s="3" customFormat="1" ht="11.25" customHeight="1">
      <c r="A191" s="427" t="s">
        <v>1066</v>
      </c>
      <c r="B191" s="52"/>
      <c r="C191" s="52"/>
      <c r="D191" s="52"/>
      <c r="E191" s="52"/>
      <c r="F191" s="52"/>
      <c r="G191" s="52"/>
      <c r="H191" s="52"/>
      <c r="I191" s="52"/>
      <c r="L191" s="428">
        <v>158</v>
      </c>
      <c r="M191" s="428">
        <v>1191</v>
      </c>
      <c r="N191" s="428">
        <v>1638</v>
      </c>
      <c r="O191" s="428">
        <v>264</v>
      </c>
      <c r="P191" s="429">
        <v>97</v>
      </c>
      <c r="Q191" s="429">
        <f>SUM(L191:P191)</f>
        <v>3348</v>
      </c>
    </row>
    <row r="192" spans="1:17" s="3" customFormat="1" ht="11.25" customHeight="1">
      <c r="A192" s="427" t="s">
        <v>1065</v>
      </c>
      <c r="B192" s="52"/>
      <c r="C192" s="52"/>
      <c r="D192" s="52"/>
      <c r="E192" s="52"/>
      <c r="F192" s="52"/>
      <c r="G192" s="52"/>
      <c r="H192" s="52"/>
      <c r="I192" s="52"/>
      <c r="L192" s="428">
        <v>5</v>
      </c>
      <c r="M192" s="428">
        <v>85</v>
      </c>
      <c r="N192" s="428">
        <v>1043</v>
      </c>
      <c r="O192" s="428">
        <v>1131</v>
      </c>
      <c r="P192" s="429">
        <v>623</v>
      </c>
      <c r="Q192" s="429">
        <f t="shared" si="4"/>
        <v>2887</v>
      </c>
    </row>
    <row r="193" spans="1:17" s="3" customFormat="1" ht="11.25" customHeight="1">
      <c r="A193" s="427" t="s">
        <v>1067</v>
      </c>
      <c r="B193" s="52"/>
      <c r="C193" s="52"/>
      <c r="D193" s="52"/>
      <c r="E193" s="52"/>
      <c r="F193" s="52"/>
      <c r="G193" s="52"/>
      <c r="H193" s="52"/>
      <c r="I193" s="52"/>
      <c r="L193" s="428">
        <v>153</v>
      </c>
      <c r="M193" s="428">
        <v>1233</v>
      </c>
      <c r="N193" s="428">
        <v>54</v>
      </c>
      <c r="O193" s="428">
        <v>66</v>
      </c>
      <c r="P193" s="429">
        <v>18</v>
      </c>
      <c r="Q193" s="429">
        <f t="shared" si="4"/>
        <v>1524</v>
      </c>
    </row>
    <row r="194" spans="1:17" s="3" customFormat="1" ht="11.25" customHeight="1">
      <c r="A194" s="433" t="s">
        <v>797</v>
      </c>
      <c r="B194" s="434"/>
      <c r="C194" s="434"/>
      <c r="D194" s="434"/>
      <c r="E194" s="423"/>
      <c r="F194" s="423"/>
      <c r="G194" s="423"/>
      <c r="H194" s="423"/>
      <c r="I194" s="423"/>
      <c r="J194" s="423"/>
      <c r="K194" s="423"/>
      <c r="L194" s="438">
        <v>11740</v>
      </c>
      <c r="M194" s="438">
        <v>43020</v>
      </c>
      <c r="N194" s="438">
        <v>92119</v>
      </c>
      <c r="O194" s="438">
        <v>122416</v>
      </c>
      <c r="P194" s="440">
        <v>89340</v>
      </c>
      <c r="Q194" s="440">
        <f t="shared" ref="Q194:Q212" si="5">SUM(L194:P194)</f>
        <v>358635</v>
      </c>
    </row>
    <row r="195" spans="1:17" s="3" customFormat="1" ht="11.25" customHeight="1">
      <c r="A195" s="441" t="s">
        <v>596</v>
      </c>
      <c r="B195" s="444"/>
      <c r="C195" s="444"/>
      <c r="D195" s="444"/>
      <c r="E195" s="444"/>
      <c r="F195" s="444"/>
      <c r="G195" s="444"/>
      <c r="H195" s="444"/>
      <c r="I195" s="444"/>
      <c r="J195" s="200"/>
      <c r="K195" s="200"/>
      <c r="L195" s="442">
        <v>6615</v>
      </c>
      <c r="M195" s="442">
        <v>30486</v>
      </c>
      <c r="N195" s="442">
        <v>69773</v>
      </c>
      <c r="O195" s="442">
        <v>90909</v>
      </c>
      <c r="P195" s="443">
        <v>66058</v>
      </c>
      <c r="Q195" s="443">
        <f t="shared" si="5"/>
        <v>263841</v>
      </c>
    </row>
    <row r="196" spans="1:17" s="3" customFormat="1" ht="11.25" customHeight="1">
      <c r="A196" s="424" t="s">
        <v>798</v>
      </c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425">
        <v>5221</v>
      </c>
      <c r="M196" s="425">
        <v>24779</v>
      </c>
      <c r="N196" s="425">
        <v>53719</v>
      </c>
      <c r="O196" s="425">
        <v>68104</v>
      </c>
      <c r="P196" s="426">
        <v>47669</v>
      </c>
      <c r="Q196" s="426">
        <f t="shared" si="5"/>
        <v>199492</v>
      </c>
    </row>
    <row r="197" spans="1:17" s="3" customFormat="1" ht="11.25" customHeight="1">
      <c r="A197" s="427" t="s">
        <v>1068</v>
      </c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428">
        <v>370</v>
      </c>
      <c r="M197" s="428">
        <v>1599</v>
      </c>
      <c r="N197" s="428">
        <v>7099</v>
      </c>
      <c r="O197" s="428">
        <v>11735</v>
      </c>
      <c r="P197" s="429">
        <v>8648</v>
      </c>
      <c r="Q197" s="429">
        <f t="shared" si="5"/>
        <v>29451</v>
      </c>
    </row>
    <row r="198" spans="1:17" s="3" customFormat="1" ht="11.25" customHeight="1">
      <c r="A198" s="427" t="s">
        <v>801</v>
      </c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428">
        <v>598</v>
      </c>
      <c r="M198" s="428">
        <v>3044</v>
      </c>
      <c r="N198" s="428">
        <v>7133</v>
      </c>
      <c r="O198" s="428">
        <v>8953</v>
      </c>
      <c r="P198" s="429">
        <v>6028</v>
      </c>
      <c r="Q198" s="429">
        <f t="shared" si="5"/>
        <v>25756</v>
      </c>
    </row>
    <row r="199" spans="1:17" s="3" customFormat="1" ht="11.25" customHeight="1">
      <c r="A199" s="427" t="s">
        <v>800</v>
      </c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428">
        <v>394</v>
      </c>
      <c r="M199" s="428">
        <v>2569</v>
      </c>
      <c r="N199" s="428">
        <v>7257</v>
      </c>
      <c r="O199" s="428">
        <v>9256</v>
      </c>
      <c r="P199" s="429">
        <v>6138</v>
      </c>
      <c r="Q199" s="429">
        <f t="shared" si="5"/>
        <v>25614</v>
      </c>
    </row>
    <row r="200" spans="1:17" s="3" customFormat="1" ht="11.25" customHeight="1">
      <c r="A200" s="427" t="s">
        <v>802</v>
      </c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428">
        <v>213</v>
      </c>
      <c r="M200" s="428">
        <v>827</v>
      </c>
      <c r="N200" s="428">
        <v>2229</v>
      </c>
      <c r="O200" s="428">
        <v>2234</v>
      </c>
      <c r="P200" s="429">
        <v>1431</v>
      </c>
      <c r="Q200" s="429">
        <f t="shared" si="5"/>
        <v>6934</v>
      </c>
    </row>
    <row r="201" spans="1:17" s="3" customFormat="1" ht="11.25" customHeight="1">
      <c r="A201" s="441" t="s">
        <v>52</v>
      </c>
      <c r="B201" s="444"/>
      <c r="C201" s="444"/>
      <c r="D201" s="444"/>
      <c r="E201" s="444"/>
      <c r="F201" s="444"/>
      <c r="G201" s="444"/>
      <c r="H201" s="444"/>
      <c r="I201" s="444"/>
      <c r="J201" s="200"/>
      <c r="K201" s="200"/>
      <c r="L201" s="442">
        <v>4798</v>
      </c>
      <c r="M201" s="442">
        <v>18130</v>
      </c>
      <c r="N201" s="442">
        <v>35480</v>
      </c>
      <c r="O201" s="442">
        <v>41470</v>
      </c>
      <c r="P201" s="443">
        <v>24008</v>
      </c>
      <c r="Q201" s="443">
        <f t="shared" si="5"/>
        <v>123886</v>
      </c>
    </row>
    <row r="202" spans="1:17" s="3" customFormat="1" ht="11.25" customHeight="1">
      <c r="A202" s="427" t="s">
        <v>53</v>
      </c>
      <c r="B202" s="52"/>
      <c r="C202" s="52"/>
      <c r="D202" s="52"/>
      <c r="E202" s="52"/>
      <c r="F202" s="52"/>
      <c r="G202" s="52"/>
      <c r="H202" s="52"/>
      <c r="I202" s="52"/>
      <c r="L202" s="428">
        <v>3980</v>
      </c>
      <c r="M202" s="428">
        <v>15275</v>
      </c>
      <c r="N202" s="428">
        <v>27722</v>
      </c>
      <c r="O202" s="428">
        <v>30013</v>
      </c>
      <c r="P202" s="429">
        <v>15916</v>
      </c>
      <c r="Q202" s="429">
        <f t="shared" si="5"/>
        <v>92906</v>
      </c>
    </row>
    <row r="203" spans="1:17" s="3" customFormat="1" ht="11.25" customHeight="1">
      <c r="A203" s="427" t="s">
        <v>55</v>
      </c>
      <c r="B203" s="52"/>
      <c r="C203" s="52"/>
      <c r="D203" s="52"/>
      <c r="E203" s="52"/>
      <c r="F203" s="52"/>
      <c r="G203" s="52"/>
      <c r="H203" s="52"/>
      <c r="I203" s="52"/>
      <c r="L203" s="428">
        <v>420</v>
      </c>
      <c r="M203" s="428">
        <v>1883</v>
      </c>
      <c r="N203" s="428">
        <v>5636</v>
      </c>
      <c r="O203" s="428">
        <v>8517</v>
      </c>
      <c r="P203" s="429">
        <v>5670</v>
      </c>
      <c r="Q203" s="429">
        <f t="shared" si="5"/>
        <v>22126</v>
      </c>
    </row>
    <row r="204" spans="1:17" s="3" customFormat="1" ht="11.25" customHeight="1">
      <c r="A204" s="427" t="s">
        <v>54</v>
      </c>
      <c r="B204" s="52"/>
      <c r="C204" s="52"/>
      <c r="D204" s="52"/>
      <c r="E204" s="52"/>
      <c r="F204" s="52"/>
      <c r="G204" s="52"/>
      <c r="H204" s="52"/>
      <c r="I204" s="52"/>
      <c r="L204" s="428">
        <v>435</v>
      </c>
      <c r="M204" s="428">
        <v>1958</v>
      </c>
      <c r="N204" s="428">
        <v>5503</v>
      </c>
      <c r="O204" s="428">
        <v>6732</v>
      </c>
      <c r="P204" s="429">
        <v>4464</v>
      </c>
      <c r="Q204" s="429">
        <f t="shared" si="5"/>
        <v>19092</v>
      </c>
    </row>
    <row r="205" spans="1:17" s="3" customFormat="1" ht="11.25" customHeight="1">
      <c r="A205" s="427" t="s">
        <v>1069</v>
      </c>
      <c r="B205" s="52"/>
      <c r="C205" s="52"/>
      <c r="D205" s="52"/>
      <c r="E205" s="52"/>
      <c r="F205" s="52"/>
      <c r="G205" s="52"/>
      <c r="H205" s="52"/>
      <c r="I205" s="52"/>
      <c r="L205" s="428">
        <v>131</v>
      </c>
      <c r="M205" s="428">
        <v>895</v>
      </c>
      <c r="N205" s="428">
        <v>1298</v>
      </c>
      <c r="O205" s="428">
        <v>1145</v>
      </c>
      <c r="P205" s="429">
        <v>390</v>
      </c>
      <c r="Q205" s="429">
        <f t="shared" si="5"/>
        <v>3859</v>
      </c>
    </row>
    <row r="206" spans="1:17" s="3" customFormat="1" ht="11.25" customHeight="1">
      <c r="A206" s="427" t="s">
        <v>1070</v>
      </c>
      <c r="B206" s="52"/>
      <c r="C206" s="52"/>
      <c r="D206" s="52"/>
      <c r="E206" s="52"/>
      <c r="F206" s="52"/>
      <c r="G206" s="52"/>
      <c r="H206" s="52"/>
      <c r="I206" s="52"/>
      <c r="L206" s="428">
        <v>156</v>
      </c>
      <c r="M206" s="428">
        <v>407</v>
      </c>
      <c r="N206" s="428">
        <v>591</v>
      </c>
      <c r="O206" s="428">
        <v>823</v>
      </c>
      <c r="P206" s="429">
        <v>298</v>
      </c>
      <c r="Q206" s="429">
        <f t="shared" si="5"/>
        <v>2275</v>
      </c>
    </row>
    <row r="207" spans="1:17" s="3" customFormat="1" ht="11.25" customHeight="1">
      <c r="A207" s="441" t="s">
        <v>56</v>
      </c>
      <c r="B207" s="444"/>
      <c r="C207" s="444"/>
      <c r="D207" s="444"/>
      <c r="E207" s="444"/>
      <c r="F207" s="444"/>
      <c r="G207" s="444"/>
      <c r="H207" s="444"/>
      <c r="I207" s="444"/>
      <c r="J207" s="200"/>
      <c r="K207" s="200"/>
      <c r="L207" s="442">
        <v>1367</v>
      </c>
      <c r="M207" s="442">
        <v>3113</v>
      </c>
      <c r="N207" s="442">
        <v>6764</v>
      </c>
      <c r="O207" s="442">
        <v>11236</v>
      </c>
      <c r="P207" s="443">
        <v>6823</v>
      </c>
      <c r="Q207" s="443">
        <f t="shared" si="5"/>
        <v>29303</v>
      </c>
    </row>
    <row r="208" spans="1:17" s="3" customFormat="1" ht="11.25" customHeight="1">
      <c r="A208" s="196" t="s">
        <v>58</v>
      </c>
      <c r="B208" s="517"/>
      <c r="C208" s="517"/>
      <c r="D208" s="517"/>
      <c r="E208" s="517"/>
      <c r="F208" s="517"/>
      <c r="G208" s="517"/>
      <c r="H208" s="517"/>
      <c r="I208" s="517"/>
      <c r="J208" s="52"/>
      <c r="K208" s="52"/>
      <c r="L208" s="516">
        <v>815</v>
      </c>
      <c r="M208" s="516">
        <v>1543</v>
      </c>
      <c r="N208" s="516">
        <v>3334</v>
      </c>
      <c r="O208" s="516">
        <v>4326</v>
      </c>
      <c r="P208" s="716">
        <v>2018</v>
      </c>
      <c r="Q208" s="716">
        <f t="shared" si="5"/>
        <v>12036</v>
      </c>
    </row>
    <row r="209" spans="1:17" s="3" customFormat="1" ht="11.25" customHeight="1">
      <c r="A209" s="427" t="s">
        <v>1071</v>
      </c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428">
        <v>178</v>
      </c>
      <c r="M209" s="428">
        <v>622</v>
      </c>
      <c r="N209" s="428">
        <v>1667</v>
      </c>
      <c r="O209" s="428">
        <v>2769</v>
      </c>
      <c r="P209" s="429">
        <v>1633</v>
      </c>
      <c r="Q209" s="429">
        <f t="shared" si="5"/>
        <v>6869</v>
      </c>
    </row>
    <row r="210" spans="1:17" s="3" customFormat="1" ht="11.25" customHeight="1">
      <c r="A210" s="427" t="s">
        <v>1072</v>
      </c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428">
        <v>196</v>
      </c>
      <c r="M210" s="428">
        <v>638</v>
      </c>
      <c r="N210" s="428">
        <v>1286</v>
      </c>
      <c r="O210" s="428">
        <v>2194</v>
      </c>
      <c r="P210" s="429">
        <v>12291</v>
      </c>
      <c r="Q210" s="429">
        <f t="shared" si="5"/>
        <v>16605</v>
      </c>
    </row>
    <row r="211" spans="1:17" s="3" customFormat="1" ht="11.25" customHeight="1">
      <c r="A211" s="427" t="s">
        <v>57</v>
      </c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428">
        <v>1</v>
      </c>
      <c r="M211" s="428">
        <v>8</v>
      </c>
      <c r="N211" s="428">
        <v>18</v>
      </c>
      <c r="O211" s="428">
        <v>1548</v>
      </c>
      <c r="P211" s="429">
        <v>1650</v>
      </c>
      <c r="Q211" s="429">
        <f t="shared" si="5"/>
        <v>3225</v>
      </c>
    </row>
    <row r="212" spans="1:17" s="3" customFormat="1" ht="11.25" customHeight="1">
      <c r="A212" s="430" t="s">
        <v>59</v>
      </c>
      <c r="B212" s="197"/>
      <c r="C212" s="197"/>
      <c r="D212" s="197"/>
      <c r="E212" s="197"/>
      <c r="F212" s="197"/>
      <c r="G212" s="197"/>
      <c r="H212" s="197"/>
      <c r="I212" s="197"/>
      <c r="J212" s="197"/>
      <c r="K212" s="197"/>
      <c r="L212" s="431">
        <v>128</v>
      </c>
      <c r="M212" s="431">
        <v>268</v>
      </c>
      <c r="N212" s="431">
        <v>578</v>
      </c>
      <c r="O212" s="431">
        <v>653</v>
      </c>
      <c r="P212" s="432">
        <v>380</v>
      </c>
      <c r="Q212" s="432">
        <f t="shared" si="5"/>
        <v>2007</v>
      </c>
    </row>
    <row r="213" spans="1:17" s="3" customFormat="1" ht="11.25" customHeight="1">
      <c r="A213" s="433" t="s">
        <v>13</v>
      </c>
      <c r="B213" s="434"/>
      <c r="C213" s="434"/>
      <c r="D213" s="434"/>
      <c r="E213" s="423"/>
      <c r="F213" s="423"/>
      <c r="G213" s="423"/>
      <c r="H213" s="423"/>
      <c r="I213" s="423"/>
      <c r="J213" s="423"/>
      <c r="K213" s="423"/>
      <c r="L213" s="438">
        <v>23712</v>
      </c>
      <c r="M213" s="438">
        <v>28078</v>
      </c>
      <c r="N213" s="438">
        <v>42721</v>
      </c>
      <c r="O213" s="438">
        <v>72248</v>
      </c>
      <c r="P213" s="440">
        <v>29654</v>
      </c>
      <c r="Q213" s="440">
        <f t="shared" si="4"/>
        <v>196413</v>
      </c>
    </row>
    <row r="214" spans="1:17" s="3" customFormat="1" ht="11.25" customHeight="1">
      <c r="A214" s="433" t="s">
        <v>42</v>
      </c>
      <c r="B214" s="434"/>
      <c r="C214" s="434"/>
      <c r="D214" s="434"/>
      <c r="E214" s="423"/>
      <c r="F214" s="423"/>
      <c r="G214" s="423"/>
      <c r="H214" s="423"/>
      <c r="I214" s="423"/>
      <c r="J214" s="423"/>
      <c r="K214" s="423"/>
      <c r="L214" s="438">
        <v>6977</v>
      </c>
      <c r="M214" s="438">
        <v>25716</v>
      </c>
      <c r="N214" s="438">
        <v>55480</v>
      </c>
      <c r="O214" s="438">
        <v>72551</v>
      </c>
      <c r="P214" s="440">
        <v>47285</v>
      </c>
      <c r="Q214" s="440">
        <f t="shared" ref="Q214:Q219" si="6">SUM(L214:P214)</f>
        <v>208009</v>
      </c>
    </row>
    <row r="215" spans="1:17" s="3" customFormat="1" ht="11.25" customHeight="1">
      <c r="A215" s="441" t="s">
        <v>595</v>
      </c>
      <c r="B215" s="444"/>
      <c r="C215" s="444"/>
      <c r="D215" s="444"/>
      <c r="E215" s="444"/>
      <c r="F215" s="444"/>
      <c r="G215" s="444"/>
      <c r="H215" s="444"/>
      <c r="I215" s="444"/>
      <c r="J215" s="200"/>
      <c r="K215" s="200"/>
      <c r="L215" s="442">
        <v>3285</v>
      </c>
      <c r="M215" s="442">
        <v>18832</v>
      </c>
      <c r="N215" s="442">
        <v>41697</v>
      </c>
      <c r="O215" s="442">
        <v>52966</v>
      </c>
      <c r="P215" s="443">
        <v>34318</v>
      </c>
      <c r="Q215" s="443">
        <f t="shared" si="6"/>
        <v>151098</v>
      </c>
    </row>
    <row r="216" spans="1:17" s="3" customFormat="1" ht="11.25" customHeight="1">
      <c r="A216" s="427" t="s">
        <v>766</v>
      </c>
      <c r="B216" s="52"/>
      <c r="C216" s="52"/>
      <c r="D216" s="52"/>
      <c r="E216" s="52"/>
      <c r="F216" s="52"/>
      <c r="G216" s="52"/>
      <c r="H216" s="52"/>
      <c r="I216" s="52"/>
      <c r="L216" s="428">
        <v>1230</v>
      </c>
      <c r="M216" s="428">
        <v>6684</v>
      </c>
      <c r="N216" s="428">
        <v>18017</v>
      </c>
      <c r="O216" s="428">
        <v>22823</v>
      </c>
      <c r="P216" s="429">
        <v>10377</v>
      </c>
      <c r="Q216" s="429">
        <f t="shared" si="6"/>
        <v>59131</v>
      </c>
    </row>
    <row r="217" spans="1:17" s="3" customFormat="1" ht="11.25" customHeight="1">
      <c r="A217" s="427" t="s">
        <v>1073</v>
      </c>
      <c r="B217" s="52"/>
      <c r="C217" s="52"/>
      <c r="D217" s="52"/>
      <c r="E217" s="52"/>
      <c r="F217" s="52"/>
      <c r="G217" s="52"/>
      <c r="H217" s="52"/>
      <c r="I217" s="52"/>
      <c r="L217" s="428">
        <v>504</v>
      </c>
      <c r="M217" s="428">
        <v>7403</v>
      </c>
      <c r="N217" s="428">
        <v>13118</v>
      </c>
      <c r="O217" s="428">
        <v>15170</v>
      </c>
      <c r="P217" s="429">
        <v>12919</v>
      </c>
      <c r="Q217" s="429">
        <f t="shared" si="6"/>
        <v>49114</v>
      </c>
    </row>
    <row r="218" spans="1:17" s="3" customFormat="1" ht="11.25" customHeight="1">
      <c r="A218" s="427" t="s">
        <v>1074</v>
      </c>
      <c r="B218" s="52"/>
      <c r="C218" s="52"/>
      <c r="D218" s="52"/>
      <c r="E218" s="52"/>
      <c r="F218" s="52"/>
      <c r="G218" s="52"/>
      <c r="H218" s="52"/>
      <c r="I218" s="52"/>
      <c r="L218" s="428">
        <v>133</v>
      </c>
      <c r="M218" s="428">
        <v>1365</v>
      </c>
      <c r="N218" s="428">
        <v>3316</v>
      </c>
      <c r="O218" s="428">
        <v>3934</v>
      </c>
      <c r="P218" s="429">
        <v>2842</v>
      </c>
      <c r="Q218" s="429">
        <f t="shared" si="6"/>
        <v>11590</v>
      </c>
    </row>
    <row r="219" spans="1:17" s="3" customFormat="1" ht="11.25" customHeight="1">
      <c r="A219" s="427" t="s">
        <v>1075</v>
      </c>
      <c r="B219" s="52"/>
      <c r="C219" s="52"/>
      <c r="D219" s="52"/>
      <c r="E219" s="52"/>
      <c r="F219" s="52"/>
      <c r="G219" s="52"/>
      <c r="H219" s="52"/>
      <c r="I219" s="52"/>
      <c r="L219" s="428">
        <v>17</v>
      </c>
      <c r="M219" s="428">
        <v>597</v>
      </c>
      <c r="N219" s="428">
        <v>1765</v>
      </c>
      <c r="O219" s="428">
        <v>3172</v>
      </c>
      <c r="P219" s="429">
        <v>3053</v>
      </c>
      <c r="Q219" s="429">
        <f t="shared" si="6"/>
        <v>8604</v>
      </c>
    </row>
    <row r="220" spans="1:17" s="3" customFormat="1" ht="11.25" customHeight="1">
      <c r="A220" s="441" t="s">
        <v>602</v>
      </c>
      <c r="B220" s="444"/>
      <c r="C220" s="444"/>
      <c r="D220" s="444"/>
      <c r="E220" s="444"/>
      <c r="F220" s="444"/>
      <c r="G220" s="444"/>
      <c r="H220" s="444"/>
      <c r="I220" s="444"/>
      <c r="J220" s="200"/>
      <c r="K220" s="200"/>
      <c r="L220" s="442">
        <v>3326</v>
      </c>
      <c r="M220" s="442">
        <v>6506</v>
      </c>
      <c r="N220" s="442">
        <v>13821</v>
      </c>
      <c r="O220" s="442">
        <v>18592</v>
      </c>
      <c r="P220" s="443">
        <v>10066</v>
      </c>
      <c r="Q220" s="443">
        <f>SUM(Q221:Q225)</f>
        <v>50968</v>
      </c>
    </row>
    <row r="221" spans="1:17" s="3" customFormat="1" ht="11.25" customHeight="1">
      <c r="A221" s="427" t="s">
        <v>858</v>
      </c>
      <c r="B221" s="52"/>
      <c r="C221" s="52"/>
      <c r="D221" s="52"/>
      <c r="E221" s="52"/>
      <c r="F221" s="52"/>
      <c r="G221" s="52"/>
      <c r="H221" s="52"/>
      <c r="I221" s="52"/>
      <c r="L221" s="428">
        <v>635</v>
      </c>
      <c r="M221" s="428">
        <v>2659</v>
      </c>
      <c r="N221" s="428">
        <v>8115</v>
      </c>
      <c r="O221" s="428">
        <v>10557</v>
      </c>
      <c r="P221" s="429">
        <v>5087</v>
      </c>
      <c r="Q221" s="429">
        <f>SUM(L221:P221)</f>
        <v>27053</v>
      </c>
    </row>
    <row r="222" spans="1:17" s="3" customFormat="1" ht="11.25" customHeight="1">
      <c r="A222" s="427" t="s">
        <v>857</v>
      </c>
      <c r="B222" s="52"/>
      <c r="C222" s="52"/>
      <c r="D222" s="52"/>
      <c r="E222" s="52"/>
      <c r="F222" s="52"/>
      <c r="G222" s="52"/>
      <c r="H222" s="52"/>
      <c r="I222" s="52"/>
      <c r="L222" s="428">
        <v>1141</v>
      </c>
      <c r="M222" s="428">
        <v>1916</v>
      </c>
      <c r="N222" s="428">
        <v>3443</v>
      </c>
      <c r="O222" s="428">
        <v>5129</v>
      </c>
      <c r="P222" s="429">
        <v>3338</v>
      </c>
      <c r="Q222" s="429">
        <f>SUM(L222:P222)</f>
        <v>14967</v>
      </c>
    </row>
    <row r="223" spans="1:17" s="3" customFormat="1" ht="11.25" customHeight="1">
      <c r="A223" s="427" t="s">
        <v>771</v>
      </c>
      <c r="B223" s="52"/>
      <c r="C223" s="52"/>
      <c r="D223" s="52"/>
      <c r="E223" s="52"/>
      <c r="F223" s="52"/>
      <c r="G223" s="52"/>
      <c r="H223" s="52"/>
      <c r="I223" s="52"/>
      <c r="L223" s="428">
        <v>494</v>
      </c>
      <c r="M223" s="428">
        <v>477</v>
      </c>
      <c r="N223" s="428">
        <v>903</v>
      </c>
      <c r="O223" s="428">
        <v>1266</v>
      </c>
      <c r="P223" s="429">
        <v>668</v>
      </c>
      <c r="Q223" s="429">
        <f>SUM(L223:P223)</f>
        <v>3808</v>
      </c>
    </row>
    <row r="224" spans="1:17" s="3" customFormat="1" ht="11.25" customHeight="1">
      <c r="A224" s="427" t="s">
        <v>46</v>
      </c>
      <c r="B224" s="52"/>
      <c r="C224" s="52"/>
      <c r="D224" s="52"/>
      <c r="E224" s="52"/>
      <c r="F224" s="52"/>
      <c r="G224" s="52"/>
      <c r="H224" s="52"/>
      <c r="I224" s="52"/>
      <c r="L224" s="428">
        <v>716</v>
      </c>
      <c r="M224" s="428">
        <v>1084</v>
      </c>
      <c r="N224" s="428">
        <v>825</v>
      </c>
      <c r="O224" s="428">
        <v>788</v>
      </c>
      <c r="P224" s="429">
        <v>234</v>
      </c>
      <c r="Q224" s="429">
        <f>SUM(L224:P224)</f>
        <v>3647</v>
      </c>
    </row>
    <row r="225" spans="1:17" s="3" customFormat="1" ht="11.25" customHeight="1">
      <c r="A225" s="427" t="s">
        <v>772</v>
      </c>
      <c r="B225" s="52"/>
      <c r="C225" s="52"/>
      <c r="D225" s="52"/>
      <c r="E225" s="52"/>
      <c r="F225" s="52"/>
      <c r="G225" s="52"/>
      <c r="H225" s="52"/>
      <c r="I225" s="52"/>
      <c r="L225" s="428">
        <v>64</v>
      </c>
      <c r="M225" s="428">
        <v>125</v>
      </c>
      <c r="N225" s="428">
        <v>303</v>
      </c>
      <c r="O225" s="428">
        <v>611</v>
      </c>
      <c r="P225" s="429">
        <v>390</v>
      </c>
      <c r="Q225" s="445">
        <f>SUM(L225:P225)</f>
        <v>1493</v>
      </c>
    </row>
    <row r="226" spans="1:17" s="3" customFormat="1" ht="11.25" customHeight="1">
      <c r="A226" s="441" t="s">
        <v>48</v>
      </c>
      <c r="B226" s="444"/>
      <c r="C226" s="444"/>
      <c r="D226" s="444"/>
      <c r="E226" s="444"/>
      <c r="F226" s="444"/>
      <c r="G226" s="444"/>
      <c r="H226" s="444"/>
      <c r="I226" s="444"/>
      <c r="J226" s="200"/>
      <c r="K226" s="200"/>
      <c r="L226" s="442"/>
      <c r="M226" s="442"/>
      <c r="N226" s="442"/>
      <c r="O226" s="442"/>
      <c r="P226" s="443"/>
      <c r="Q226" s="443"/>
    </row>
    <row r="227" spans="1:17" s="3" customFormat="1" ht="11.25" customHeight="1">
      <c r="A227" s="424" t="s">
        <v>49</v>
      </c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425"/>
      <c r="M227" s="425"/>
      <c r="N227" s="425"/>
      <c r="O227" s="425"/>
      <c r="P227" s="426"/>
      <c r="Q227" s="426"/>
    </row>
    <row r="228" spans="1:17" s="3" customFormat="1" ht="11.25" customHeight="1">
      <c r="A228" s="427" t="s">
        <v>50</v>
      </c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428"/>
      <c r="M228" s="428"/>
      <c r="N228" s="428"/>
      <c r="O228" s="428"/>
      <c r="P228" s="429"/>
      <c r="Q228" s="429"/>
    </row>
    <row r="229" spans="1:17" s="3" customFormat="1" ht="11.25" customHeight="1">
      <c r="A229" s="427" t="s">
        <v>777</v>
      </c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428"/>
      <c r="M229" s="428"/>
      <c r="N229" s="428"/>
      <c r="O229" s="428"/>
      <c r="P229" s="429"/>
      <c r="Q229" s="429"/>
    </row>
    <row r="230" spans="1:17" s="3" customFormat="1" ht="11.25" customHeight="1">
      <c r="A230" s="427" t="s">
        <v>51</v>
      </c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428"/>
      <c r="M230" s="428"/>
      <c r="N230" s="428"/>
      <c r="O230" s="428"/>
      <c r="P230" s="429"/>
      <c r="Q230" s="445"/>
    </row>
    <row r="231" spans="1:17" s="3" customFormat="1" ht="11.25" customHeight="1">
      <c r="A231" s="441" t="s">
        <v>598</v>
      </c>
      <c r="B231" s="444"/>
      <c r="C231" s="444"/>
      <c r="D231" s="444"/>
      <c r="E231" s="444"/>
      <c r="F231" s="444"/>
      <c r="G231" s="444"/>
      <c r="H231" s="444"/>
      <c r="I231" s="444"/>
      <c r="J231" s="200"/>
      <c r="K231" s="200"/>
      <c r="L231" s="442"/>
      <c r="M231" s="442"/>
      <c r="N231" s="442"/>
      <c r="O231" s="442"/>
      <c r="P231" s="443"/>
      <c r="Q231" s="443"/>
    </row>
    <row r="232" spans="1:17" s="3" customFormat="1" ht="11.25" customHeight="1">
      <c r="A232" s="427" t="s">
        <v>28</v>
      </c>
      <c r="B232" s="52"/>
      <c r="C232" s="52"/>
      <c r="D232" s="52"/>
      <c r="E232" s="52"/>
      <c r="F232" s="52"/>
      <c r="G232" s="52"/>
      <c r="H232" s="52"/>
      <c r="I232" s="52"/>
      <c r="L232" s="428"/>
      <c r="M232" s="428"/>
      <c r="N232" s="428"/>
      <c r="O232" s="428"/>
      <c r="P232" s="429"/>
      <c r="Q232" s="429"/>
    </row>
    <row r="233" spans="1:17" s="3" customFormat="1" ht="11.25" customHeight="1">
      <c r="A233" s="427" t="s">
        <v>29</v>
      </c>
      <c r="B233" s="52"/>
      <c r="C233" s="52"/>
      <c r="D233" s="52"/>
      <c r="E233" s="52"/>
      <c r="F233" s="52"/>
      <c r="G233" s="52"/>
      <c r="H233" s="52"/>
      <c r="I233" s="52"/>
      <c r="L233" s="428"/>
      <c r="M233" s="428"/>
      <c r="N233" s="428"/>
      <c r="O233" s="428"/>
      <c r="P233" s="429"/>
      <c r="Q233" s="429"/>
    </row>
    <row r="234" spans="1:17" s="3" customFormat="1" ht="11.25" customHeight="1">
      <c r="A234" s="427" t="s">
        <v>30</v>
      </c>
      <c r="B234" s="52"/>
      <c r="C234" s="52"/>
      <c r="D234" s="52"/>
      <c r="E234" s="52"/>
      <c r="F234" s="52"/>
      <c r="G234" s="52"/>
      <c r="H234" s="52"/>
      <c r="I234" s="52"/>
      <c r="L234" s="428"/>
      <c r="M234" s="428"/>
      <c r="N234" s="428"/>
      <c r="O234" s="428"/>
      <c r="P234" s="429"/>
      <c r="Q234" s="429"/>
    </row>
    <row r="235" spans="1:17" s="3" customFormat="1" ht="11.25" customHeight="1">
      <c r="A235" s="427" t="s">
        <v>31</v>
      </c>
      <c r="B235" s="52"/>
      <c r="C235" s="52"/>
      <c r="D235" s="52"/>
      <c r="E235" s="52"/>
      <c r="F235" s="52"/>
      <c r="G235" s="52"/>
      <c r="H235" s="52"/>
      <c r="I235" s="52"/>
      <c r="L235" s="428"/>
      <c r="M235" s="428"/>
      <c r="N235" s="428"/>
      <c r="O235" s="428"/>
      <c r="P235" s="429"/>
      <c r="Q235" s="445"/>
    </row>
    <row r="236" spans="1:17" s="3" customFormat="1" ht="11.25" customHeight="1">
      <c r="A236" s="441" t="s">
        <v>33</v>
      </c>
      <c r="B236" s="444"/>
      <c r="C236" s="444"/>
      <c r="D236" s="444"/>
      <c r="E236" s="444"/>
      <c r="F236" s="444"/>
      <c r="G236" s="444"/>
      <c r="H236" s="444"/>
      <c r="I236" s="444"/>
      <c r="J236" s="200"/>
      <c r="K236" s="200"/>
      <c r="L236" s="442"/>
      <c r="M236" s="442"/>
      <c r="N236" s="442"/>
      <c r="O236" s="442"/>
      <c r="P236" s="443"/>
      <c r="Q236" s="443"/>
    </row>
    <row r="237" spans="1:17" s="3" customFormat="1" ht="11.25" customHeight="1">
      <c r="A237" s="427" t="s">
        <v>34</v>
      </c>
      <c r="B237" s="52"/>
      <c r="C237" s="52"/>
      <c r="D237" s="52"/>
      <c r="E237" s="52"/>
      <c r="F237" s="52"/>
      <c r="G237" s="52"/>
      <c r="H237" s="52"/>
      <c r="I237" s="52"/>
      <c r="L237" s="428"/>
      <c r="M237" s="428"/>
      <c r="N237" s="428"/>
      <c r="O237" s="428"/>
      <c r="P237" s="429"/>
      <c r="Q237" s="429"/>
    </row>
    <row r="238" spans="1:17" s="3" customFormat="1" ht="11.25" customHeight="1">
      <c r="A238" s="427" t="s">
        <v>35</v>
      </c>
      <c r="B238" s="52"/>
      <c r="C238" s="52"/>
      <c r="D238" s="52"/>
      <c r="E238" s="52"/>
      <c r="F238" s="52"/>
      <c r="G238" s="52"/>
      <c r="H238" s="52"/>
      <c r="I238" s="52"/>
      <c r="L238" s="428"/>
      <c r="M238" s="428"/>
      <c r="N238" s="428"/>
      <c r="O238" s="428"/>
      <c r="P238" s="429"/>
      <c r="Q238" s="429"/>
    </row>
    <row r="239" spans="1:17" s="3" customFormat="1" ht="11.25" customHeight="1">
      <c r="A239" s="427" t="s">
        <v>36</v>
      </c>
      <c r="B239" s="52"/>
      <c r="C239" s="52"/>
      <c r="D239" s="52"/>
      <c r="E239" s="52"/>
      <c r="F239" s="52"/>
      <c r="G239" s="52"/>
      <c r="H239" s="52"/>
      <c r="I239" s="52"/>
      <c r="L239" s="428"/>
      <c r="M239" s="428"/>
      <c r="N239" s="428"/>
      <c r="O239" s="428"/>
      <c r="P239" s="429"/>
      <c r="Q239" s="429"/>
    </row>
    <row r="240" spans="1:17" s="3" customFormat="1" ht="11.25" customHeight="1">
      <c r="A240" s="427" t="s">
        <v>37</v>
      </c>
      <c r="B240" s="52"/>
      <c r="C240" s="52"/>
      <c r="D240" s="52"/>
      <c r="E240" s="52"/>
      <c r="F240" s="52"/>
      <c r="G240" s="52"/>
      <c r="H240" s="52"/>
      <c r="I240" s="52"/>
      <c r="L240" s="428"/>
      <c r="M240" s="428"/>
      <c r="N240" s="428"/>
      <c r="O240" s="428"/>
      <c r="P240" s="429"/>
      <c r="Q240" s="445"/>
    </row>
    <row r="241" spans="1:17" s="3" customFormat="1" ht="11.25" customHeight="1">
      <c r="A241" s="468" t="s">
        <v>597</v>
      </c>
      <c r="B241" s="469"/>
      <c r="C241" s="469"/>
      <c r="D241" s="469"/>
      <c r="E241" s="469"/>
      <c r="F241" s="469"/>
      <c r="G241" s="469"/>
      <c r="H241" s="469"/>
      <c r="I241" s="469"/>
      <c r="J241" s="195"/>
      <c r="K241" s="195"/>
      <c r="L241" s="470"/>
      <c r="M241" s="470"/>
      <c r="N241" s="470"/>
      <c r="O241" s="470"/>
      <c r="P241" s="471"/>
      <c r="Q241" s="471"/>
    </row>
    <row r="242" spans="1:17" s="3" customFormat="1" ht="11.25" customHeight="1">
      <c r="A242" s="424" t="s">
        <v>38</v>
      </c>
      <c r="B242" s="195"/>
      <c r="C242" s="195"/>
      <c r="D242" s="195"/>
      <c r="E242" s="195"/>
      <c r="F242" s="195"/>
      <c r="G242" s="195"/>
      <c r="H242" s="195"/>
      <c r="I242" s="195"/>
      <c r="J242" s="195"/>
      <c r="K242" s="195"/>
      <c r="L242" s="425"/>
      <c r="M242" s="425"/>
      <c r="N242" s="425"/>
      <c r="O242" s="425"/>
      <c r="P242" s="426"/>
      <c r="Q242" s="426"/>
    </row>
    <row r="243" spans="1:17" s="3" customFormat="1" ht="11.25" customHeight="1">
      <c r="A243" s="427" t="s">
        <v>39</v>
      </c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428"/>
      <c r="M243" s="428"/>
      <c r="N243" s="428"/>
      <c r="O243" s="428"/>
      <c r="P243" s="429"/>
      <c r="Q243" s="429"/>
    </row>
    <row r="244" spans="1:17" s="3" customFormat="1" ht="11.25" customHeight="1">
      <c r="A244" s="427" t="s">
        <v>32</v>
      </c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428"/>
      <c r="M244" s="428"/>
      <c r="N244" s="428"/>
      <c r="O244" s="428"/>
      <c r="P244" s="429"/>
      <c r="Q244" s="429"/>
    </row>
    <row r="245" spans="1:17" s="3" customFormat="1" ht="11.25" customHeight="1">
      <c r="A245" s="427" t="s">
        <v>40</v>
      </c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428"/>
      <c r="M245" s="428"/>
      <c r="N245" s="428"/>
      <c r="O245" s="428"/>
      <c r="P245" s="429"/>
      <c r="Q245" s="445"/>
    </row>
    <row r="246" spans="1:17" s="3" customFormat="1" ht="11.25" customHeight="1">
      <c r="A246" s="430" t="s">
        <v>41</v>
      </c>
      <c r="B246" s="197"/>
      <c r="C246" s="197"/>
      <c r="D246" s="197"/>
      <c r="E246" s="197"/>
      <c r="F246" s="197"/>
      <c r="G246" s="197"/>
      <c r="H246" s="197"/>
      <c r="I246" s="197"/>
      <c r="J246" s="197"/>
      <c r="K246" s="197"/>
      <c r="L246" s="431"/>
      <c r="M246" s="431"/>
      <c r="N246" s="431"/>
      <c r="O246" s="431"/>
      <c r="P246" s="432"/>
      <c r="Q246" s="432"/>
    </row>
    <row r="247" spans="1:17" s="3" customFormat="1" ht="11.25" customHeight="1">
      <c r="A247" s="433" t="s">
        <v>60</v>
      </c>
      <c r="B247" s="434"/>
      <c r="C247" s="434"/>
      <c r="D247" s="434"/>
      <c r="E247" s="423"/>
      <c r="F247" s="423"/>
      <c r="G247" s="423"/>
      <c r="H247" s="423"/>
      <c r="I247" s="423"/>
      <c r="J247" s="423"/>
      <c r="K247" s="423"/>
      <c r="L247" s="438"/>
      <c r="M247" s="438"/>
      <c r="N247" s="438"/>
      <c r="O247" s="438"/>
      <c r="P247" s="440"/>
      <c r="Q247" s="440"/>
    </row>
    <row r="248" spans="1:17" s="3" customFormat="1" ht="11.25" customHeight="1">
      <c r="A248" s="441" t="s">
        <v>61</v>
      </c>
      <c r="B248" s="444"/>
      <c r="C248" s="444"/>
      <c r="D248" s="444"/>
      <c r="E248" s="444"/>
      <c r="F248" s="444"/>
      <c r="G248" s="444"/>
      <c r="H248" s="444"/>
      <c r="I248" s="444"/>
      <c r="J248" s="200"/>
      <c r="K248" s="200"/>
      <c r="L248" s="442"/>
      <c r="M248" s="442"/>
      <c r="N248" s="442"/>
      <c r="O248" s="442"/>
      <c r="P248" s="443"/>
      <c r="Q248" s="443"/>
    </row>
    <row r="249" spans="1:17" s="3" customFormat="1" ht="11.25" customHeight="1">
      <c r="A249" s="424" t="s">
        <v>62</v>
      </c>
      <c r="B249" s="195"/>
      <c r="C249" s="195"/>
      <c r="D249" s="195"/>
      <c r="E249" s="195"/>
      <c r="F249" s="195"/>
      <c r="G249" s="195"/>
      <c r="H249" s="195"/>
      <c r="I249" s="195"/>
      <c r="J249" s="195"/>
      <c r="K249" s="195"/>
      <c r="L249" s="425"/>
      <c r="M249" s="425"/>
      <c r="N249" s="425"/>
      <c r="O249" s="425"/>
      <c r="P249" s="426"/>
      <c r="Q249" s="426"/>
    </row>
    <row r="250" spans="1:17" s="3" customFormat="1" ht="11.25" customHeight="1">
      <c r="A250" s="427" t="s">
        <v>63</v>
      </c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428"/>
      <c r="M250" s="428"/>
      <c r="N250" s="428"/>
      <c r="O250" s="428"/>
      <c r="P250" s="429"/>
      <c r="Q250" s="429"/>
    </row>
    <row r="251" spans="1:17" s="3" customFormat="1" ht="11.25" customHeight="1">
      <c r="A251" s="441" t="s">
        <v>64</v>
      </c>
      <c r="B251" s="444"/>
      <c r="C251" s="444"/>
      <c r="D251" s="444"/>
      <c r="E251" s="444"/>
      <c r="F251" s="444"/>
      <c r="G251" s="444"/>
      <c r="H251" s="444"/>
      <c r="I251" s="444"/>
      <c r="J251" s="200"/>
      <c r="K251" s="200"/>
      <c r="L251" s="442"/>
      <c r="M251" s="442"/>
      <c r="N251" s="442"/>
      <c r="O251" s="442"/>
      <c r="P251" s="443"/>
      <c r="Q251" s="443"/>
    </row>
    <row r="252" spans="1:17" s="3" customFormat="1" ht="11.25" customHeight="1">
      <c r="A252" s="297" t="s">
        <v>65</v>
      </c>
      <c r="B252" s="195"/>
      <c r="C252" s="195"/>
      <c r="D252" s="195"/>
      <c r="E252" s="195"/>
      <c r="F252" s="195"/>
      <c r="G252" s="195"/>
      <c r="H252" s="195"/>
      <c r="I252" s="195"/>
      <c r="J252" s="195"/>
      <c r="K252" s="195"/>
      <c r="L252" s="425"/>
      <c r="M252" s="425"/>
      <c r="N252" s="425"/>
      <c r="O252" s="425"/>
      <c r="P252" s="425"/>
      <c r="Q252" s="520"/>
    </row>
    <row r="253" spans="1:17" s="3" customFormat="1" ht="11.25" customHeight="1">
      <c r="A253" s="198" t="s">
        <v>66</v>
      </c>
      <c r="B253" s="197"/>
      <c r="C253" s="197"/>
      <c r="D253" s="197"/>
      <c r="E253" s="197"/>
      <c r="F253" s="197"/>
      <c r="G253" s="197"/>
      <c r="H253" s="197"/>
      <c r="I253" s="197"/>
      <c r="J253" s="197"/>
      <c r="K253" s="197"/>
      <c r="L253" s="431"/>
      <c r="M253" s="431"/>
      <c r="N253" s="431"/>
      <c r="O253" s="431"/>
      <c r="P253" s="431"/>
      <c r="Q253" s="521"/>
    </row>
    <row r="254" spans="1:17" s="3" customFormat="1" ht="11.25" customHeight="1">
      <c r="A254" s="441" t="s">
        <v>67</v>
      </c>
      <c r="B254" s="444"/>
      <c r="C254" s="444"/>
      <c r="D254" s="444"/>
      <c r="E254" s="444"/>
      <c r="F254" s="444"/>
      <c r="G254" s="444"/>
      <c r="H254" s="444"/>
      <c r="I254" s="444"/>
      <c r="J254" s="200"/>
      <c r="K254" s="200"/>
      <c r="L254" s="442"/>
      <c r="M254" s="442"/>
      <c r="N254" s="442"/>
      <c r="O254" s="442"/>
      <c r="P254" s="443"/>
      <c r="Q254" s="443"/>
    </row>
    <row r="255" spans="1:17" s="3" customFormat="1" ht="11.25" customHeight="1">
      <c r="A255" s="297" t="s">
        <v>68</v>
      </c>
      <c r="B255" s="469"/>
      <c r="C255" s="469"/>
      <c r="D255" s="469"/>
      <c r="E255" s="469"/>
      <c r="F255" s="469"/>
      <c r="G255" s="469"/>
      <c r="H255" s="469"/>
      <c r="I255" s="469"/>
      <c r="J255" s="195"/>
      <c r="K255" s="195"/>
      <c r="L255" s="470"/>
      <c r="M255" s="470"/>
      <c r="N255" s="470"/>
      <c r="O255" s="425"/>
      <c r="P255" s="425"/>
      <c r="Q255" s="522"/>
    </row>
    <row r="256" spans="1:17" s="3" customFormat="1" ht="11.25" customHeight="1">
      <c r="A256" s="198" t="s">
        <v>69</v>
      </c>
      <c r="B256" s="518"/>
      <c r="C256" s="518"/>
      <c r="D256" s="518"/>
      <c r="E256" s="518"/>
      <c r="F256" s="518"/>
      <c r="G256" s="518"/>
      <c r="H256" s="518"/>
      <c r="I256" s="518"/>
      <c r="J256" s="197"/>
      <c r="K256" s="197"/>
      <c r="L256" s="519"/>
      <c r="M256" s="519"/>
      <c r="N256" s="519"/>
      <c r="O256" s="431"/>
      <c r="P256" s="431"/>
      <c r="Q256" s="523"/>
    </row>
    <row r="257" spans="1:17" s="3" customFormat="1" ht="11.25" customHeight="1">
      <c r="A257" s="433" t="s">
        <v>70</v>
      </c>
      <c r="B257" s="434"/>
      <c r="C257" s="434"/>
      <c r="D257" s="434"/>
      <c r="E257" s="423"/>
      <c r="F257" s="423"/>
      <c r="G257" s="423"/>
      <c r="H257" s="423"/>
      <c r="I257" s="423"/>
      <c r="J257" s="423"/>
      <c r="K257" s="423"/>
      <c r="L257" s="438"/>
      <c r="M257" s="438"/>
      <c r="N257" s="438"/>
      <c r="O257" s="438"/>
      <c r="P257" s="440"/>
      <c r="Q257" s="440"/>
    </row>
    <row r="258" spans="1:17" s="3" customFormat="1" ht="11.25" customHeight="1">
      <c r="A258" s="441" t="s">
        <v>71</v>
      </c>
      <c r="B258" s="444"/>
      <c r="C258" s="444"/>
      <c r="D258" s="444"/>
      <c r="E258" s="444"/>
      <c r="F258" s="444"/>
      <c r="G258" s="444"/>
      <c r="H258" s="444"/>
      <c r="I258" s="444"/>
      <c r="J258" s="200"/>
      <c r="K258" s="200"/>
      <c r="L258" s="442"/>
      <c r="M258" s="442"/>
      <c r="N258" s="442"/>
      <c r="O258" s="442"/>
      <c r="P258" s="443"/>
      <c r="Q258" s="471"/>
    </row>
    <row r="259" spans="1:17" s="3" customFormat="1" ht="11.25" customHeight="1">
      <c r="A259" s="297" t="s">
        <v>72</v>
      </c>
      <c r="B259" s="469"/>
      <c r="C259" s="469"/>
      <c r="D259" s="469"/>
      <c r="E259" s="469"/>
      <c r="F259" s="469"/>
      <c r="G259" s="469"/>
      <c r="H259" s="469"/>
      <c r="I259" s="469"/>
      <c r="J259" s="195"/>
      <c r="K259" s="195"/>
      <c r="L259" s="470"/>
      <c r="M259" s="470"/>
      <c r="N259" s="470"/>
      <c r="O259" s="470"/>
      <c r="P259" s="470"/>
      <c r="Q259" s="522"/>
    </row>
    <row r="260" spans="1:17" s="3" customFormat="1" ht="11.25" customHeight="1">
      <c r="A260" s="196" t="s">
        <v>73</v>
      </c>
      <c r="B260" s="517"/>
      <c r="C260" s="517"/>
      <c r="D260" s="517"/>
      <c r="E260" s="517"/>
      <c r="F260" s="517"/>
      <c r="G260" s="517"/>
      <c r="H260" s="517"/>
      <c r="I260" s="517"/>
      <c r="J260" s="52"/>
      <c r="K260" s="52"/>
      <c r="L260" s="516"/>
      <c r="M260" s="516"/>
      <c r="N260" s="516"/>
      <c r="O260" s="516"/>
      <c r="P260" s="516"/>
      <c r="Q260" s="524"/>
    </row>
    <row r="261" spans="1:17" s="3" customFormat="1" ht="11.25" customHeight="1">
      <c r="A261" s="196" t="s">
        <v>74</v>
      </c>
      <c r="B261" s="517"/>
      <c r="C261" s="517"/>
      <c r="D261" s="517"/>
      <c r="E261" s="517"/>
      <c r="F261" s="517"/>
      <c r="G261" s="517"/>
      <c r="H261" s="517"/>
      <c r="I261" s="517"/>
      <c r="J261" s="52"/>
      <c r="K261" s="52"/>
      <c r="L261" s="516"/>
      <c r="M261" s="516"/>
      <c r="N261" s="516"/>
      <c r="O261" s="516"/>
      <c r="P261" s="516"/>
      <c r="Q261" s="524"/>
    </row>
    <row r="262" spans="1:17" s="3" customFormat="1" ht="11.25" customHeight="1">
      <c r="A262" s="198" t="s">
        <v>75</v>
      </c>
      <c r="B262" s="518"/>
      <c r="C262" s="518"/>
      <c r="D262" s="518"/>
      <c r="E262" s="518"/>
      <c r="F262" s="518"/>
      <c r="G262" s="518"/>
      <c r="H262" s="518"/>
      <c r="I262" s="518"/>
      <c r="J262" s="197"/>
      <c r="K262" s="197"/>
      <c r="L262" s="519"/>
      <c r="M262" s="519"/>
      <c r="N262" s="519"/>
      <c r="O262" s="519"/>
      <c r="P262" s="519"/>
      <c r="Q262" s="523"/>
    </row>
    <row r="263" spans="1:17" s="3" customFormat="1" ht="11.25" customHeight="1">
      <c r="A263" s="441" t="s">
        <v>76</v>
      </c>
      <c r="B263" s="444"/>
      <c r="C263" s="444"/>
      <c r="D263" s="444"/>
      <c r="E263" s="444"/>
      <c r="F263" s="444"/>
      <c r="G263" s="444"/>
      <c r="H263" s="444"/>
      <c r="I263" s="444"/>
      <c r="J263" s="200"/>
      <c r="K263" s="200"/>
      <c r="L263" s="442"/>
      <c r="M263" s="442"/>
      <c r="N263" s="442"/>
      <c r="O263" s="442"/>
      <c r="P263" s="443"/>
      <c r="Q263" s="443"/>
    </row>
    <row r="264" spans="1:17" s="3" customFormat="1" ht="11.25" customHeight="1">
      <c r="A264" s="525" t="s">
        <v>77</v>
      </c>
      <c r="B264" s="444"/>
      <c r="C264" s="444"/>
      <c r="D264" s="444"/>
      <c r="E264" s="444"/>
      <c r="F264" s="444"/>
      <c r="G264" s="444"/>
      <c r="H264" s="444"/>
      <c r="I264" s="444"/>
      <c r="J264" s="200"/>
      <c r="K264" s="200"/>
      <c r="L264" s="526"/>
      <c r="M264" s="526"/>
      <c r="N264" s="526"/>
      <c r="O264" s="526"/>
      <c r="P264" s="527"/>
      <c r="Q264" s="527"/>
    </row>
    <row r="265" spans="1:17" s="3" customFormat="1" ht="11.25" customHeight="1">
      <c r="A265" s="433" t="s">
        <v>78</v>
      </c>
      <c r="B265" s="434"/>
      <c r="C265" s="434"/>
      <c r="D265" s="434"/>
      <c r="E265" s="423"/>
      <c r="F265" s="423"/>
      <c r="G265" s="423"/>
      <c r="H265" s="423"/>
      <c r="I265" s="423"/>
      <c r="J265" s="423"/>
      <c r="K265" s="423"/>
      <c r="L265" s="438"/>
      <c r="M265" s="438"/>
      <c r="N265" s="438"/>
      <c r="O265" s="438"/>
      <c r="P265" s="440"/>
      <c r="Q265" s="440"/>
    </row>
    <row r="266" spans="1:17" s="3" customFormat="1" ht="11.25" customHeight="1">
      <c r="A266" s="441" t="s">
        <v>79</v>
      </c>
      <c r="B266" s="444"/>
      <c r="C266" s="444"/>
      <c r="D266" s="444"/>
      <c r="E266" s="444"/>
      <c r="F266" s="444"/>
      <c r="G266" s="444"/>
      <c r="H266" s="444"/>
      <c r="I266" s="444"/>
      <c r="J266" s="200"/>
      <c r="K266" s="200"/>
      <c r="L266" s="442"/>
      <c r="M266" s="442"/>
      <c r="N266" s="442"/>
      <c r="O266" s="442"/>
      <c r="P266" s="443"/>
      <c r="Q266" s="471"/>
    </row>
    <row r="267" spans="1:17" s="3" customFormat="1" ht="11.25" customHeight="1">
      <c r="A267" s="297" t="s">
        <v>80</v>
      </c>
      <c r="B267" s="469"/>
      <c r="C267" s="469"/>
      <c r="D267" s="469"/>
      <c r="E267" s="469"/>
      <c r="F267" s="469"/>
      <c r="G267" s="469"/>
      <c r="H267" s="469"/>
      <c r="I267" s="469"/>
      <c r="J267" s="195"/>
      <c r="K267" s="195"/>
      <c r="L267" s="470"/>
      <c r="M267" s="470"/>
      <c r="N267" s="470"/>
      <c r="O267" s="470"/>
      <c r="P267" s="470"/>
      <c r="Q267" s="522"/>
    </row>
    <row r="268" spans="1:17" s="3" customFormat="1" ht="11.25" customHeight="1">
      <c r="A268" s="196" t="s">
        <v>81</v>
      </c>
      <c r="B268" s="517"/>
      <c r="C268" s="517"/>
      <c r="D268" s="517"/>
      <c r="E268" s="517"/>
      <c r="F268" s="517"/>
      <c r="G268" s="517"/>
      <c r="H268" s="517"/>
      <c r="I268" s="517"/>
      <c r="J268" s="52"/>
      <c r="K268" s="52"/>
      <c r="L268" s="516"/>
      <c r="M268" s="516"/>
      <c r="N268" s="516"/>
      <c r="O268" s="516"/>
      <c r="P268" s="516"/>
      <c r="Q268" s="524"/>
    </row>
    <row r="269" spans="1:17" s="3" customFormat="1" ht="11.25" customHeight="1">
      <c r="A269" s="196" t="s">
        <v>82</v>
      </c>
      <c r="B269" s="517"/>
      <c r="C269" s="517"/>
      <c r="D269" s="517"/>
      <c r="E269" s="517"/>
      <c r="F269" s="517"/>
      <c r="G269" s="517"/>
      <c r="H269" s="517"/>
      <c r="I269" s="517"/>
      <c r="J269" s="52"/>
      <c r="K269" s="52"/>
      <c r="L269" s="516"/>
      <c r="M269" s="516"/>
      <c r="N269" s="516"/>
      <c r="O269" s="516"/>
      <c r="P269" s="516"/>
      <c r="Q269" s="524"/>
    </row>
    <row r="270" spans="1:17" s="3" customFormat="1" ht="11.25" customHeight="1">
      <c r="A270" s="441" t="s">
        <v>83</v>
      </c>
      <c r="B270" s="444"/>
      <c r="C270" s="444"/>
      <c r="D270" s="444"/>
      <c r="E270" s="444"/>
      <c r="F270" s="444"/>
      <c r="G270" s="444"/>
      <c r="H270" s="444"/>
      <c r="I270" s="444"/>
      <c r="J270" s="200"/>
      <c r="K270" s="200"/>
      <c r="L270" s="442"/>
      <c r="M270" s="442"/>
      <c r="N270" s="442"/>
      <c r="O270" s="442"/>
      <c r="P270" s="443"/>
      <c r="Q270" s="471"/>
    </row>
    <row r="271" spans="1:17" s="3" customFormat="1" ht="11.25" customHeight="1">
      <c r="A271" s="297" t="s">
        <v>84</v>
      </c>
      <c r="B271" s="469"/>
      <c r="C271" s="469"/>
      <c r="D271" s="469"/>
      <c r="E271" s="469"/>
      <c r="F271" s="469"/>
      <c r="G271" s="469"/>
      <c r="H271" s="469"/>
      <c r="I271" s="469"/>
      <c r="J271" s="195"/>
      <c r="K271" s="195"/>
      <c r="L271" s="425"/>
      <c r="M271" s="425"/>
      <c r="N271" s="425"/>
      <c r="O271" s="425"/>
      <c r="P271" s="426"/>
      <c r="Q271" s="520"/>
    </row>
    <row r="272" spans="1:17" s="3" customFormat="1" ht="11.25" customHeight="1">
      <c r="A272" s="196" t="s">
        <v>85</v>
      </c>
      <c r="B272" s="517"/>
      <c r="C272" s="517"/>
      <c r="D272" s="517"/>
      <c r="E272" s="517"/>
      <c r="F272" s="517"/>
      <c r="G272" s="517"/>
      <c r="H272" s="517"/>
      <c r="I272" s="517"/>
      <c r="J272" s="52"/>
      <c r="K272" s="52"/>
      <c r="L272" s="428"/>
      <c r="M272" s="428"/>
      <c r="N272" s="428"/>
      <c r="O272" s="428"/>
      <c r="P272" s="429"/>
      <c r="Q272" s="528"/>
    </row>
    <row r="273" spans="1:21" s="3" customFormat="1" ht="11.25" customHeight="1">
      <c r="A273" s="196" t="s">
        <v>86</v>
      </c>
      <c r="B273" s="517"/>
      <c r="C273" s="517"/>
      <c r="D273" s="517"/>
      <c r="E273" s="517"/>
      <c r="F273" s="517"/>
      <c r="G273" s="517"/>
      <c r="H273" s="517"/>
      <c r="I273" s="517"/>
      <c r="J273" s="52"/>
      <c r="K273" s="52"/>
      <c r="L273" s="428"/>
      <c r="M273" s="428"/>
      <c r="N273" s="428"/>
      <c r="O273" s="428"/>
      <c r="P273" s="429"/>
      <c r="Q273" s="528"/>
    </row>
    <row r="274" spans="1:21" s="3" customFormat="1" ht="11.25" customHeight="1">
      <c r="A274" s="198" t="s">
        <v>87</v>
      </c>
      <c r="B274" s="518"/>
      <c r="C274" s="518"/>
      <c r="D274" s="518"/>
      <c r="E274" s="518"/>
      <c r="F274" s="518"/>
      <c r="G274" s="518"/>
      <c r="H274" s="518"/>
      <c r="I274" s="518"/>
      <c r="J274" s="197"/>
      <c r="K274" s="197"/>
      <c r="L274" s="431"/>
      <c r="M274" s="431"/>
      <c r="N274" s="431"/>
      <c r="O274" s="431"/>
      <c r="P274" s="432"/>
      <c r="Q274" s="521"/>
    </row>
    <row r="275" spans="1:21" s="3" customFormat="1" ht="11.25" customHeight="1">
      <c r="A275" s="441" t="s">
        <v>88</v>
      </c>
      <c r="B275" s="444"/>
      <c r="C275" s="444"/>
      <c r="D275" s="444"/>
      <c r="E275" s="444"/>
      <c r="F275" s="444"/>
      <c r="G275" s="444"/>
      <c r="H275" s="444"/>
      <c r="I275" s="444"/>
      <c r="J275" s="200"/>
      <c r="K275" s="200"/>
      <c r="L275" s="442"/>
      <c r="M275" s="442"/>
      <c r="N275" s="442"/>
      <c r="O275" s="442"/>
      <c r="P275" s="443"/>
      <c r="Q275" s="471"/>
    </row>
    <row r="276" spans="1:21" s="3" customFormat="1" ht="11.25" customHeight="1">
      <c r="A276" s="297" t="s">
        <v>89</v>
      </c>
      <c r="B276" s="469"/>
      <c r="C276" s="469"/>
      <c r="D276" s="469"/>
      <c r="E276" s="469"/>
      <c r="F276" s="469"/>
      <c r="G276" s="469"/>
      <c r="H276" s="469"/>
      <c r="I276" s="469"/>
      <c r="J276" s="195"/>
      <c r="K276" s="195"/>
      <c r="L276" s="425"/>
      <c r="M276" s="425"/>
      <c r="N276" s="425"/>
      <c r="O276" s="425"/>
      <c r="P276" s="426"/>
      <c r="Q276" s="520"/>
    </row>
    <row r="277" spans="1:21" s="3" customFormat="1" ht="11.25" customHeight="1">
      <c r="A277" s="196" t="s">
        <v>90</v>
      </c>
      <c r="B277" s="517"/>
      <c r="C277" s="517"/>
      <c r="D277" s="517"/>
      <c r="E277" s="517"/>
      <c r="F277" s="517"/>
      <c r="G277" s="517"/>
      <c r="H277" s="517"/>
      <c r="I277" s="517"/>
      <c r="J277" s="52"/>
      <c r="K277" s="52"/>
      <c r="L277" s="428"/>
      <c r="M277" s="428"/>
      <c r="N277" s="428"/>
      <c r="O277" s="428"/>
      <c r="P277" s="429"/>
      <c r="Q277" s="528"/>
    </row>
    <row r="278" spans="1:21" s="3" customFormat="1" ht="11.25" customHeight="1">
      <c r="A278" s="198" t="s">
        <v>91</v>
      </c>
      <c r="B278" s="518"/>
      <c r="C278" s="518"/>
      <c r="D278" s="518"/>
      <c r="E278" s="518"/>
      <c r="F278" s="518"/>
      <c r="G278" s="518"/>
      <c r="H278" s="518"/>
      <c r="I278" s="518"/>
      <c r="J278" s="197"/>
      <c r="K278" s="197"/>
      <c r="L278" s="431"/>
      <c r="M278" s="431"/>
      <c r="N278" s="431"/>
      <c r="O278" s="431"/>
      <c r="P278" s="432"/>
      <c r="Q278" s="521"/>
    </row>
    <row r="279" spans="1:21" s="3" customFormat="1" ht="11.25" customHeight="1">
      <c r="A279" s="88" t="s">
        <v>1270</v>
      </c>
      <c r="B279" s="517"/>
      <c r="C279" s="517"/>
      <c r="D279" s="517"/>
      <c r="E279" s="517"/>
      <c r="F279" s="517"/>
      <c r="G279" s="517"/>
      <c r="H279" s="517"/>
      <c r="I279" s="517"/>
      <c r="J279" s="52"/>
      <c r="K279" s="52"/>
      <c r="L279" s="428"/>
      <c r="M279" s="428"/>
      <c r="N279" s="428"/>
      <c r="O279" s="428"/>
      <c r="P279" s="428"/>
      <c r="Q279" s="428"/>
    </row>
    <row r="280" spans="1:21" s="3" customFormat="1" ht="11.25" customHeight="1">
      <c r="A280" s="88"/>
      <c r="B280" s="517"/>
      <c r="C280" s="517"/>
      <c r="D280" s="517"/>
      <c r="E280" s="517"/>
      <c r="F280" s="517"/>
      <c r="G280" s="517"/>
      <c r="H280" s="517"/>
      <c r="I280" s="517"/>
      <c r="J280" s="52"/>
      <c r="K280" s="52"/>
      <c r="L280" s="428"/>
      <c r="M280" s="428"/>
      <c r="N280" s="428"/>
      <c r="O280" s="428"/>
      <c r="P280" s="428"/>
      <c r="Q280" s="428"/>
    </row>
    <row r="281" spans="1:21" ht="14.25" customHeight="1">
      <c r="A281" s="225" t="s">
        <v>1267</v>
      </c>
    </row>
    <row r="282" spans="1:21" ht="14.25" customHeight="1">
      <c r="A282" s="174" t="s">
        <v>1268</v>
      </c>
    </row>
    <row r="283" spans="1:21" ht="14.25" customHeight="1">
      <c r="A283" s="558" t="s">
        <v>1269</v>
      </c>
      <c r="B283" s="185"/>
      <c r="C283" s="185"/>
      <c r="D283" s="185"/>
      <c r="E283" s="185"/>
      <c r="F283" s="185"/>
      <c r="G283" s="185"/>
      <c r="H283" s="185"/>
      <c r="I283" s="185"/>
      <c r="J283" s="185"/>
      <c r="K283" s="185"/>
      <c r="L283" s="185"/>
      <c r="M283" s="185"/>
      <c r="N283" s="185"/>
      <c r="O283" s="185"/>
    </row>
    <row r="284" spans="1:21" ht="11.25" customHeight="1">
      <c r="A284" s="795" t="s">
        <v>445</v>
      </c>
      <c r="B284" s="781" t="s">
        <v>581</v>
      </c>
      <c r="C284" s="782"/>
      <c r="D284" s="781" t="s">
        <v>582</v>
      </c>
      <c r="E284" s="782"/>
      <c r="F284" s="781" t="s">
        <v>583</v>
      </c>
      <c r="G284" s="782"/>
      <c r="H284" s="781" t="s">
        <v>584</v>
      </c>
      <c r="I284" s="782"/>
      <c r="J284" s="781" t="s">
        <v>585</v>
      </c>
      <c r="K284" s="782"/>
      <c r="L284" s="781" t="s">
        <v>586</v>
      </c>
      <c r="M284" s="783"/>
      <c r="N284" s="781" t="s">
        <v>665</v>
      </c>
      <c r="O284" s="782"/>
      <c r="P284" s="781" t="s">
        <v>666</v>
      </c>
      <c r="Q284" s="782"/>
      <c r="R284" s="781" t="s">
        <v>667</v>
      </c>
      <c r="S284" s="782"/>
      <c r="T284" s="781" t="s">
        <v>668</v>
      </c>
      <c r="U284" s="782" t="s">
        <v>669</v>
      </c>
    </row>
    <row r="285" spans="1:21" ht="11.25" customHeight="1">
      <c r="A285" s="800"/>
      <c r="B285" s="775"/>
      <c r="C285" s="776"/>
      <c r="D285" s="775"/>
      <c r="E285" s="776"/>
      <c r="F285" s="775"/>
      <c r="G285" s="776"/>
      <c r="H285" s="775"/>
      <c r="I285" s="776"/>
      <c r="J285" s="775"/>
      <c r="K285" s="776"/>
      <c r="L285" s="775"/>
      <c r="M285" s="784"/>
      <c r="N285" s="775"/>
      <c r="O285" s="776"/>
      <c r="P285" s="775"/>
      <c r="Q285" s="776"/>
      <c r="R285" s="775"/>
      <c r="S285" s="776"/>
      <c r="T285" s="775"/>
      <c r="U285" s="776"/>
    </row>
    <row r="286" spans="1:21" ht="11.25" customHeight="1">
      <c r="A286" s="796"/>
      <c r="B286" s="335" t="s">
        <v>402</v>
      </c>
      <c r="C286" s="335" t="s">
        <v>446</v>
      </c>
      <c r="D286" s="335" t="s">
        <v>402</v>
      </c>
      <c r="E286" s="335" t="s">
        <v>446</v>
      </c>
      <c r="F286" s="335" t="s">
        <v>402</v>
      </c>
      <c r="G286" s="335" t="s">
        <v>446</v>
      </c>
      <c r="H286" s="335" t="s">
        <v>402</v>
      </c>
      <c r="I286" s="335" t="s">
        <v>446</v>
      </c>
      <c r="J286" s="335" t="s">
        <v>402</v>
      </c>
      <c r="K286" s="335" t="s">
        <v>446</v>
      </c>
      <c r="L286" s="335" t="s">
        <v>402</v>
      </c>
      <c r="M286" s="336" t="s">
        <v>446</v>
      </c>
      <c r="N286" s="335" t="s">
        <v>402</v>
      </c>
      <c r="O286" s="335" t="s">
        <v>446</v>
      </c>
      <c r="P286" s="335" t="s">
        <v>402</v>
      </c>
      <c r="Q286" s="335" t="s">
        <v>446</v>
      </c>
      <c r="R286" s="335" t="s">
        <v>402</v>
      </c>
      <c r="S286" s="335" t="s">
        <v>446</v>
      </c>
      <c r="T286" s="335" t="s">
        <v>402</v>
      </c>
      <c r="U286" s="335" t="s">
        <v>446</v>
      </c>
    </row>
    <row r="287" spans="1:21" ht="11.25" customHeight="1">
      <c r="A287" s="329" t="s">
        <v>449</v>
      </c>
      <c r="B287" s="194">
        <v>0</v>
      </c>
      <c r="C287" s="332">
        <v>0</v>
      </c>
      <c r="D287" s="194">
        <v>0</v>
      </c>
      <c r="E287" s="332">
        <v>0</v>
      </c>
      <c r="F287" s="194">
        <v>0</v>
      </c>
      <c r="G287" s="332">
        <v>0</v>
      </c>
      <c r="H287" s="194">
        <v>3</v>
      </c>
      <c r="I287" s="332">
        <v>1.280901754835404</v>
      </c>
      <c r="J287" s="194">
        <v>648</v>
      </c>
      <c r="K287" s="332">
        <v>276.67477904444729</v>
      </c>
      <c r="L287" s="194">
        <v>28</v>
      </c>
      <c r="M287" s="332">
        <v>11.955083045130438</v>
      </c>
      <c r="N287" s="194">
        <v>1</v>
      </c>
      <c r="O287" s="332">
        <v>4.269672516118014</v>
      </c>
      <c r="P287" s="194">
        <v>0</v>
      </c>
      <c r="Q287" s="332">
        <v>0</v>
      </c>
      <c r="R287" s="194">
        <v>0</v>
      </c>
      <c r="S287" s="332">
        <v>0</v>
      </c>
      <c r="T287" s="194">
        <v>4</v>
      </c>
      <c r="U287" s="332">
        <v>17.078690064472056</v>
      </c>
    </row>
    <row r="288" spans="1:21" ht="11.25" customHeight="1">
      <c r="A288" s="330" t="s">
        <v>450</v>
      </c>
      <c r="B288" s="57">
        <v>0</v>
      </c>
      <c r="C288" s="333">
        <v>0</v>
      </c>
      <c r="D288" s="57">
        <v>0</v>
      </c>
      <c r="E288" s="333">
        <v>0</v>
      </c>
      <c r="F288" s="57">
        <v>1</v>
      </c>
      <c r="G288" s="333">
        <v>2.0733982998133942</v>
      </c>
      <c r="H288" s="57">
        <v>0</v>
      </c>
      <c r="I288" s="333">
        <v>0</v>
      </c>
      <c r="J288" s="57">
        <v>43</v>
      </c>
      <c r="K288" s="333">
        <v>89.156126891975944</v>
      </c>
      <c r="L288" s="57">
        <v>11</v>
      </c>
      <c r="M288" s="333">
        <v>22.807381297947337</v>
      </c>
      <c r="N288" s="57">
        <v>0</v>
      </c>
      <c r="O288" s="333">
        <v>0</v>
      </c>
      <c r="P288" s="57">
        <v>0</v>
      </c>
      <c r="Q288" s="333">
        <v>0</v>
      </c>
      <c r="R288" s="57">
        <v>0</v>
      </c>
      <c r="S288" s="333">
        <v>0</v>
      </c>
      <c r="T288" s="57">
        <v>1</v>
      </c>
      <c r="U288" s="333">
        <v>20.733982998133943</v>
      </c>
    </row>
    <row r="289" spans="1:21" ht="11.25" customHeight="1">
      <c r="A289" s="330" t="s">
        <v>451</v>
      </c>
      <c r="B289" s="57">
        <v>0</v>
      </c>
      <c r="C289" s="333">
        <v>0</v>
      </c>
      <c r="D289" s="57">
        <v>0</v>
      </c>
      <c r="E289" s="333">
        <v>0</v>
      </c>
      <c r="F289" s="57">
        <v>0</v>
      </c>
      <c r="G289" s="333">
        <v>0</v>
      </c>
      <c r="H289" s="57">
        <v>0</v>
      </c>
      <c r="I289" s="333">
        <v>0</v>
      </c>
      <c r="J289" s="57">
        <v>124</v>
      </c>
      <c r="K289" s="333">
        <v>179.08723281340264</v>
      </c>
      <c r="L289" s="57">
        <v>6</v>
      </c>
      <c r="M289" s="333">
        <v>8.6655112651646444</v>
      </c>
      <c r="N289" s="57">
        <v>0</v>
      </c>
      <c r="O289" s="333">
        <v>0</v>
      </c>
      <c r="P289" s="57">
        <v>0</v>
      </c>
      <c r="Q289" s="333">
        <v>0</v>
      </c>
      <c r="R289" s="57">
        <v>0</v>
      </c>
      <c r="S289" s="333">
        <v>0</v>
      </c>
      <c r="T289" s="57">
        <v>1</v>
      </c>
      <c r="U289" s="333">
        <v>14.442518775274406</v>
      </c>
    </row>
    <row r="290" spans="1:21" ht="11.25" customHeight="1">
      <c r="A290" s="330" t="s">
        <v>452</v>
      </c>
      <c r="B290" s="57">
        <v>0</v>
      </c>
      <c r="C290" s="333">
        <v>0</v>
      </c>
      <c r="D290" s="57">
        <v>0</v>
      </c>
      <c r="E290" s="333">
        <v>0</v>
      </c>
      <c r="F290" s="57">
        <v>0</v>
      </c>
      <c r="G290" s="333">
        <v>0</v>
      </c>
      <c r="H290" s="57">
        <v>2</v>
      </c>
      <c r="I290" s="333">
        <v>0.69352937096886047</v>
      </c>
      <c r="J290" s="57">
        <v>710</v>
      </c>
      <c r="K290" s="333">
        <v>246.2029266939455</v>
      </c>
      <c r="L290" s="57">
        <v>43</v>
      </c>
      <c r="M290" s="333">
        <v>14.910881475830502</v>
      </c>
      <c r="N290" s="57">
        <v>0</v>
      </c>
      <c r="O290" s="333">
        <v>0</v>
      </c>
      <c r="P290" s="57">
        <v>0</v>
      </c>
      <c r="Q290" s="333">
        <v>0</v>
      </c>
      <c r="R290" s="57">
        <v>0</v>
      </c>
      <c r="S290" s="333">
        <v>0</v>
      </c>
      <c r="T290" s="57">
        <v>2</v>
      </c>
      <c r="U290" s="333">
        <v>6.9352937096886045</v>
      </c>
    </row>
    <row r="291" spans="1:21" ht="11.25" customHeight="1">
      <c r="A291" s="331" t="s">
        <v>453</v>
      </c>
      <c r="B291" s="102">
        <v>1</v>
      </c>
      <c r="C291" s="334">
        <v>0.31606561522172005</v>
      </c>
      <c r="D291" s="102">
        <v>0</v>
      </c>
      <c r="E291" s="334">
        <v>0</v>
      </c>
      <c r="F291" s="102">
        <v>0</v>
      </c>
      <c r="G291" s="334">
        <v>0</v>
      </c>
      <c r="H291" s="102">
        <v>3</v>
      </c>
      <c r="I291" s="334">
        <v>0.94819684566516016</v>
      </c>
      <c r="J291" s="102">
        <v>585</v>
      </c>
      <c r="K291" s="334">
        <v>184.89838490470621</v>
      </c>
      <c r="L291" s="102">
        <v>23</v>
      </c>
      <c r="M291" s="334">
        <v>7.2695091500995614</v>
      </c>
      <c r="N291" s="102">
        <v>1</v>
      </c>
      <c r="O291" s="334">
        <v>3.1606561522172005</v>
      </c>
      <c r="P291" s="102">
        <v>1</v>
      </c>
      <c r="Q291" s="334">
        <v>3.1606561522172005</v>
      </c>
      <c r="R291" s="102">
        <v>0</v>
      </c>
      <c r="S291" s="334">
        <v>0</v>
      </c>
      <c r="T291" s="102">
        <v>4</v>
      </c>
      <c r="U291" s="334">
        <v>12.642624608868802</v>
      </c>
    </row>
    <row r="292" spans="1:21" ht="11.25" customHeight="1">
      <c r="A292" s="330" t="s">
        <v>454</v>
      </c>
      <c r="B292" s="57">
        <v>0</v>
      </c>
      <c r="C292" s="333">
        <v>0</v>
      </c>
      <c r="D292" s="57">
        <v>0</v>
      </c>
      <c r="E292" s="333">
        <v>0</v>
      </c>
      <c r="F292" s="57">
        <v>0</v>
      </c>
      <c r="G292" s="333">
        <v>0</v>
      </c>
      <c r="H292" s="57">
        <v>0</v>
      </c>
      <c r="I292" s="333">
        <v>0</v>
      </c>
      <c r="J292" s="57">
        <v>179</v>
      </c>
      <c r="K292" s="333">
        <v>140.87832520069259</v>
      </c>
      <c r="L292" s="57">
        <v>19</v>
      </c>
      <c r="M292" s="333">
        <v>14.953565244766253</v>
      </c>
      <c r="N292" s="57">
        <v>0</v>
      </c>
      <c r="O292" s="333">
        <v>0</v>
      </c>
      <c r="P292" s="57">
        <v>0</v>
      </c>
      <c r="Q292" s="333">
        <v>0</v>
      </c>
      <c r="R292" s="57">
        <v>0</v>
      </c>
      <c r="S292" s="333">
        <v>0</v>
      </c>
      <c r="T292" s="57">
        <v>1</v>
      </c>
      <c r="U292" s="333">
        <v>7.8702974972453958</v>
      </c>
    </row>
    <row r="293" spans="1:21" ht="11.25" customHeight="1">
      <c r="A293" s="330" t="s">
        <v>455</v>
      </c>
      <c r="B293" s="57">
        <v>0</v>
      </c>
      <c r="C293" s="333">
        <v>0</v>
      </c>
      <c r="D293" s="57">
        <v>0</v>
      </c>
      <c r="E293" s="333">
        <v>0</v>
      </c>
      <c r="F293" s="57">
        <v>0</v>
      </c>
      <c r="G293" s="333">
        <v>0</v>
      </c>
      <c r="H293" s="57">
        <v>4</v>
      </c>
      <c r="I293" s="333">
        <v>0.88070808930380029</v>
      </c>
      <c r="J293" s="57">
        <v>903</v>
      </c>
      <c r="K293" s="333">
        <v>198.81985116033292</v>
      </c>
      <c r="L293" s="57">
        <v>33</v>
      </c>
      <c r="M293" s="333">
        <v>7.2658417367563528</v>
      </c>
      <c r="N293" s="57">
        <v>0</v>
      </c>
      <c r="O293" s="333">
        <v>0</v>
      </c>
      <c r="P293" s="57">
        <v>1</v>
      </c>
      <c r="Q293" s="333">
        <v>2.2017702232595004</v>
      </c>
      <c r="R293" s="57">
        <v>1</v>
      </c>
      <c r="S293" s="333">
        <v>2.2017702232595004</v>
      </c>
      <c r="T293" s="57">
        <v>3</v>
      </c>
      <c r="U293" s="333">
        <v>6.6053106697785022</v>
      </c>
    </row>
    <row r="294" spans="1:21" ht="11.25" customHeight="1">
      <c r="A294" s="330" t="s">
        <v>456</v>
      </c>
      <c r="B294" s="57">
        <v>0</v>
      </c>
      <c r="C294" s="333">
        <v>0</v>
      </c>
      <c r="D294" s="57">
        <v>0</v>
      </c>
      <c r="E294" s="333">
        <v>0</v>
      </c>
      <c r="F294" s="57">
        <v>2</v>
      </c>
      <c r="G294" s="333">
        <v>0.28860445316671235</v>
      </c>
      <c r="H294" s="57">
        <v>7</v>
      </c>
      <c r="I294" s="333">
        <v>1.0101155860834932</v>
      </c>
      <c r="J294" s="57">
        <v>1220</v>
      </c>
      <c r="K294" s="333">
        <v>176.04871643169452</v>
      </c>
      <c r="L294" s="57">
        <v>48</v>
      </c>
      <c r="M294" s="333">
        <v>6.9265068760010973</v>
      </c>
      <c r="N294" s="57">
        <v>0</v>
      </c>
      <c r="O294" s="333">
        <v>0</v>
      </c>
      <c r="P294" s="57">
        <v>2</v>
      </c>
      <c r="Q294" s="333">
        <v>2.8860445316671237</v>
      </c>
      <c r="R294" s="57">
        <v>0</v>
      </c>
      <c r="S294" s="333">
        <v>0</v>
      </c>
      <c r="T294" s="57">
        <v>11</v>
      </c>
      <c r="U294" s="333">
        <v>15.87324492416918</v>
      </c>
    </row>
    <row r="295" spans="1:21" ht="11.25" customHeight="1">
      <c r="A295" s="330" t="s">
        <v>457</v>
      </c>
      <c r="B295" s="57">
        <v>0</v>
      </c>
      <c r="C295" s="333">
        <v>0</v>
      </c>
      <c r="D295" s="57">
        <v>0</v>
      </c>
      <c r="E295" s="333">
        <v>0</v>
      </c>
      <c r="F295" s="57">
        <v>0</v>
      </c>
      <c r="G295" s="333">
        <v>0</v>
      </c>
      <c r="H295" s="57">
        <v>1</v>
      </c>
      <c r="I295" s="333">
        <v>0.48241593902262525</v>
      </c>
      <c r="J295" s="57">
        <v>263</v>
      </c>
      <c r="K295" s="333">
        <v>126.87539196295046</v>
      </c>
      <c r="L295" s="57">
        <v>16</v>
      </c>
      <c r="M295" s="333">
        <v>7.718655024362004</v>
      </c>
      <c r="N295" s="57">
        <v>0</v>
      </c>
      <c r="O295" s="333">
        <v>0</v>
      </c>
      <c r="P295" s="57">
        <v>0</v>
      </c>
      <c r="Q295" s="333">
        <v>0</v>
      </c>
      <c r="R295" s="57">
        <v>0</v>
      </c>
      <c r="S295" s="333">
        <v>0</v>
      </c>
      <c r="T295" s="57">
        <v>2</v>
      </c>
      <c r="U295" s="333">
        <v>9.6483187804525059</v>
      </c>
    </row>
    <row r="296" spans="1:21" ht="11.25" customHeight="1">
      <c r="A296" s="330" t="s">
        <v>458</v>
      </c>
      <c r="B296" s="57">
        <v>0</v>
      </c>
      <c r="C296" s="333">
        <v>0</v>
      </c>
      <c r="D296" s="57">
        <v>1</v>
      </c>
      <c r="E296" s="333">
        <v>0.21027840861300362</v>
      </c>
      <c r="F296" s="57">
        <v>0</v>
      </c>
      <c r="G296" s="333">
        <v>0</v>
      </c>
      <c r="H296" s="57">
        <v>3</v>
      </c>
      <c r="I296" s="333">
        <v>0.63083522583901086</v>
      </c>
      <c r="J296" s="57">
        <v>1078</v>
      </c>
      <c r="K296" s="333">
        <v>226.68012448481792</v>
      </c>
      <c r="L296" s="57">
        <v>40</v>
      </c>
      <c r="M296" s="333">
        <v>8.4111363445201448</v>
      </c>
      <c r="N296" s="57">
        <v>0</v>
      </c>
      <c r="O296" s="333">
        <v>0</v>
      </c>
      <c r="P296" s="57">
        <v>1</v>
      </c>
      <c r="Q296" s="333">
        <v>2.1027840861300362</v>
      </c>
      <c r="R296" s="57">
        <v>0</v>
      </c>
      <c r="S296" s="333">
        <v>0</v>
      </c>
      <c r="T296" s="57">
        <v>4</v>
      </c>
      <c r="U296" s="333">
        <v>8.4111363445201448</v>
      </c>
    </row>
    <row r="297" spans="1:21" ht="11.25" customHeight="1">
      <c r="A297" s="330" t="s">
        <v>459</v>
      </c>
      <c r="B297" s="57">
        <v>0</v>
      </c>
      <c r="C297" s="333">
        <v>0</v>
      </c>
      <c r="D297" s="57">
        <v>0</v>
      </c>
      <c r="E297" s="333">
        <v>0</v>
      </c>
      <c r="F297" s="57">
        <v>1</v>
      </c>
      <c r="G297" s="333">
        <v>0.14979478114982475</v>
      </c>
      <c r="H297" s="57">
        <v>3</v>
      </c>
      <c r="I297" s="333">
        <v>0.4493843434494742</v>
      </c>
      <c r="J297" s="57">
        <v>1799</v>
      </c>
      <c r="K297" s="333">
        <v>269.48081128853471</v>
      </c>
      <c r="L297" s="57">
        <v>70</v>
      </c>
      <c r="M297" s="333">
        <v>10.485634680487731</v>
      </c>
      <c r="N297" s="57">
        <v>0</v>
      </c>
      <c r="O297" s="333">
        <v>0</v>
      </c>
      <c r="P297" s="57">
        <v>2</v>
      </c>
      <c r="Q297" s="333">
        <v>2.9958956229964948</v>
      </c>
      <c r="R297" s="57">
        <v>1</v>
      </c>
      <c r="S297" s="333">
        <v>1.4979478114982474</v>
      </c>
      <c r="T297" s="57">
        <v>7</v>
      </c>
      <c r="U297" s="333">
        <v>10.485634680487733</v>
      </c>
    </row>
    <row r="298" spans="1:21" ht="11.25" customHeight="1">
      <c r="A298" s="330" t="s">
        <v>460</v>
      </c>
      <c r="B298" s="57">
        <v>0</v>
      </c>
      <c r="C298" s="333">
        <v>0</v>
      </c>
      <c r="D298" s="57">
        <v>0</v>
      </c>
      <c r="E298" s="333">
        <v>0</v>
      </c>
      <c r="F298" s="57">
        <v>0</v>
      </c>
      <c r="G298" s="333">
        <v>0</v>
      </c>
      <c r="H298" s="57">
        <v>2</v>
      </c>
      <c r="I298" s="333">
        <v>1.9062142584826534</v>
      </c>
      <c r="J298" s="57">
        <v>106</v>
      </c>
      <c r="K298" s="333">
        <v>101.02935569958063</v>
      </c>
      <c r="L298" s="57">
        <v>1</v>
      </c>
      <c r="M298" s="333">
        <v>0.95310712924132668</v>
      </c>
      <c r="N298" s="57">
        <v>0</v>
      </c>
      <c r="O298" s="333">
        <v>0</v>
      </c>
      <c r="P298" s="57">
        <v>0</v>
      </c>
      <c r="Q298" s="333">
        <v>0</v>
      </c>
      <c r="R298" s="57">
        <v>0</v>
      </c>
      <c r="S298" s="333">
        <v>0</v>
      </c>
      <c r="T298" s="57">
        <v>0</v>
      </c>
      <c r="U298" s="333">
        <v>0</v>
      </c>
    </row>
    <row r="299" spans="1:21" ht="11.25" customHeight="1">
      <c r="A299" s="330" t="s">
        <v>461</v>
      </c>
      <c r="B299" s="57">
        <v>0</v>
      </c>
      <c r="C299" s="333">
        <v>0</v>
      </c>
      <c r="D299" s="57">
        <v>0</v>
      </c>
      <c r="E299" s="333">
        <v>0</v>
      </c>
      <c r="F299" s="57">
        <v>0</v>
      </c>
      <c r="G299" s="333">
        <v>0</v>
      </c>
      <c r="H299" s="57">
        <v>1</v>
      </c>
      <c r="I299" s="333">
        <v>1.9615535504119261</v>
      </c>
      <c r="J299" s="57">
        <v>61</v>
      </c>
      <c r="K299" s="333">
        <v>119.6547665751275</v>
      </c>
      <c r="L299" s="57">
        <v>6</v>
      </c>
      <c r="M299" s="333">
        <v>11.769321302471559</v>
      </c>
      <c r="N299" s="57">
        <v>0</v>
      </c>
      <c r="O299" s="333">
        <v>0</v>
      </c>
      <c r="P299" s="57">
        <v>0</v>
      </c>
      <c r="Q299" s="333">
        <v>0</v>
      </c>
      <c r="R299" s="57">
        <v>0</v>
      </c>
      <c r="S299" s="333">
        <v>0</v>
      </c>
      <c r="T299" s="57">
        <v>2</v>
      </c>
      <c r="U299" s="333">
        <v>39.231071008238523</v>
      </c>
    </row>
    <row r="300" spans="1:21" ht="11.25" customHeight="1">
      <c r="A300" s="330" t="s">
        <v>462</v>
      </c>
      <c r="B300" s="57">
        <v>0</v>
      </c>
      <c r="C300" s="333">
        <v>0</v>
      </c>
      <c r="D300" s="57">
        <v>0</v>
      </c>
      <c r="E300" s="333">
        <v>0</v>
      </c>
      <c r="F300" s="57">
        <v>0</v>
      </c>
      <c r="G300" s="333">
        <v>0</v>
      </c>
      <c r="H300" s="57">
        <v>1</v>
      </c>
      <c r="I300" s="333">
        <v>1.8846588767433095</v>
      </c>
      <c r="J300" s="57">
        <v>229</v>
      </c>
      <c r="K300" s="333">
        <v>431.58688277421788</v>
      </c>
      <c r="L300" s="57">
        <v>4</v>
      </c>
      <c r="M300" s="333">
        <v>7.5386355069732378</v>
      </c>
      <c r="N300" s="57">
        <v>0</v>
      </c>
      <c r="O300" s="333">
        <v>0</v>
      </c>
      <c r="P300" s="57">
        <v>0</v>
      </c>
      <c r="Q300" s="333">
        <v>0</v>
      </c>
      <c r="R300" s="57">
        <v>0</v>
      </c>
      <c r="S300" s="333">
        <v>0</v>
      </c>
      <c r="T300" s="57">
        <v>2</v>
      </c>
      <c r="U300" s="333">
        <v>37.693177534866187</v>
      </c>
    </row>
    <row r="301" spans="1:21" ht="11.25" customHeight="1">
      <c r="A301" s="331" t="s">
        <v>463</v>
      </c>
      <c r="B301" s="102">
        <v>0</v>
      </c>
      <c r="C301" s="334">
        <v>0</v>
      </c>
      <c r="D301" s="102">
        <v>0</v>
      </c>
      <c r="E301" s="334">
        <v>0</v>
      </c>
      <c r="F301" s="102">
        <v>0</v>
      </c>
      <c r="G301" s="334">
        <v>0</v>
      </c>
      <c r="H301" s="102">
        <v>0</v>
      </c>
      <c r="I301" s="334">
        <v>0</v>
      </c>
      <c r="J301" s="102">
        <v>91</v>
      </c>
      <c r="K301" s="334">
        <v>137.02755609095016</v>
      </c>
      <c r="L301" s="102">
        <v>6</v>
      </c>
      <c r="M301" s="334">
        <v>9.0347839180846261</v>
      </c>
      <c r="N301" s="102">
        <v>0</v>
      </c>
      <c r="O301" s="334">
        <v>0</v>
      </c>
      <c r="P301" s="102">
        <v>0</v>
      </c>
      <c r="Q301" s="334">
        <v>0</v>
      </c>
      <c r="R301" s="102">
        <v>0</v>
      </c>
      <c r="S301" s="334">
        <v>0</v>
      </c>
      <c r="T301" s="102">
        <v>0</v>
      </c>
      <c r="U301" s="334">
        <v>0</v>
      </c>
    </row>
    <row r="302" spans="1:21" ht="11.25" customHeight="1">
      <c r="A302" s="330" t="s">
        <v>464</v>
      </c>
      <c r="B302" s="57">
        <v>0</v>
      </c>
      <c r="C302" s="333">
        <v>0</v>
      </c>
      <c r="D302" s="57">
        <v>0</v>
      </c>
      <c r="E302" s="333">
        <v>0</v>
      </c>
      <c r="F302" s="57">
        <v>0</v>
      </c>
      <c r="G302" s="333">
        <v>0</v>
      </c>
      <c r="H302" s="57">
        <v>1</v>
      </c>
      <c r="I302" s="333">
        <v>0.75165363800360796</v>
      </c>
      <c r="J302" s="57">
        <v>337</v>
      </c>
      <c r="K302" s="333">
        <v>253.30727600721588</v>
      </c>
      <c r="L302" s="57">
        <v>10</v>
      </c>
      <c r="M302" s="333">
        <v>7.5165363800360794</v>
      </c>
      <c r="N302" s="57">
        <v>0</v>
      </c>
      <c r="O302" s="333">
        <v>0</v>
      </c>
      <c r="P302" s="57">
        <v>0</v>
      </c>
      <c r="Q302" s="333">
        <v>0</v>
      </c>
      <c r="R302" s="57">
        <v>0</v>
      </c>
      <c r="S302" s="333">
        <v>0</v>
      </c>
      <c r="T302" s="57">
        <v>1</v>
      </c>
      <c r="U302" s="333">
        <v>7.5165363800360794</v>
      </c>
    </row>
    <row r="303" spans="1:21" ht="11.25" customHeight="1">
      <c r="A303" s="330" t="s">
        <v>465</v>
      </c>
      <c r="B303" s="57">
        <v>0</v>
      </c>
      <c r="C303" s="333">
        <v>0</v>
      </c>
      <c r="D303" s="57">
        <v>0</v>
      </c>
      <c r="E303" s="333">
        <v>0</v>
      </c>
      <c r="F303" s="57">
        <v>0</v>
      </c>
      <c r="G303" s="333">
        <v>0</v>
      </c>
      <c r="H303" s="57">
        <v>0</v>
      </c>
      <c r="I303" s="333">
        <v>0</v>
      </c>
      <c r="J303" s="57">
        <v>79</v>
      </c>
      <c r="K303" s="333">
        <v>776.79449360865294</v>
      </c>
      <c r="L303" s="57">
        <v>2</v>
      </c>
      <c r="M303" s="333">
        <v>19.665683382497544</v>
      </c>
      <c r="N303" s="57">
        <v>0</v>
      </c>
      <c r="O303" s="333">
        <v>0</v>
      </c>
      <c r="P303" s="57">
        <v>0</v>
      </c>
      <c r="Q303" s="333">
        <v>0</v>
      </c>
      <c r="R303" s="57">
        <v>0</v>
      </c>
      <c r="S303" s="333">
        <v>0</v>
      </c>
      <c r="T303" s="57">
        <v>0</v>
      </c>
      <c r="U303" s="333">
        <v>0</v>
      </c>
    </row>
    <row r="304" spans="1:21" ht="11.25" customHeight="1">
      <c r="A304" s="330" t="s">
        <v>466</v>
      </c>
      <c r="B304" s="57">
        <v>0</v>
      </c>
      <c r="C304" s="333">
        <v>0</v>
      </c>
      <c r="D304" s="57">
        <v>0</v>
      </c>
      <c r="E304" s="333">
        <v>0</v>
      </c>
      <c r="F304" s="57">
        <v>0</v>
      </c>
      <c r="G304" s="333">
        <v>0</v>
      </c>
      <c r="H304" s="57">
        <v>6</v>
      </c>
      <c r="I304" s="333">
        <v>2.402306213965407</v>
      </c>
      <c r="J304" s="57">
        <v>657</v>
      </c>
      <c r="K304" s="333">
        <v>263.05253042921203</v>
      </c>
      <c r="L304" s="57">
        <v>25</v>
      </c>
      <c r="M304" s="333">
        <v>10.009609224855861</v>
      </c>
      <c r="N304" s="57">
        <v>0</v>
      </c>
      <c r="O304" s="333">
        <v>0</v>
      </c>
      <c r="P304" s="57">
        <v>1</v>
      </c>
      <c r="Q304" s="333">
        <v>4.003843689942344</v>
      </c>
      <c r="R304" s="57">
        <v>0</v>
      </c>
      <c r="S304" s="333">
        <v>0</v>
      </c>
      <c r="T304" s="57">
        <v>3</v>
      </c>
      <c r="U304" s="333">
        <v>12.011531069827035</v>
      </c>
    </row>
    <row r="305" spans="1:22" ht="11.25" customHeight="1">
      <c r="A305" s="330" t="s">
        <v>467</v>
      </c>
      <c r="B305" s="57">
        <v>0</v>
      </c>
      <c r="C305" s="333">
        <v>0</v>
      </c>
      <c r="D305" s="57">
        <v>0</v>
      </c>
      <c r="E305" s="333">
        <v>0</v>
      </c>
      <c r="F305" s="57">
        <v>1</v>
      </c>
      <c r="G305" s="333">
        <v>0.18932222642938279</v>
      </c>
      <c r="H305" s="57">
        <v>4</v>
      </c>
      <c r="I305" s="333">
        <v>0.75728890571753116</v>
      </c>
      <c r="J305" s="57">
        <v>863</v>
      </c>
      <c r="K305" s="333">
        <v>163.38508140855734</v>
      </c>
      <c r="L305" s="57">
        <v>49</v>
      </c>
      <c r="M305" s="333">
        <v>9.2767890950397582</v>
      </c>
      <c r="N305" s="57">
        <v>0</v>
      </c>
      <c r="O305" s="333">
        <v>0</v>
      </c>
      <c r="P305" s="57">
        <v>0</v>
      </c>
      <c r="Q305" s="333">
        <v>0</v>
      </c>
      <c r="R305" s="57">
        <v>0</v>
      </c>
      <c r="S305" s="333">
        <v>0</v>
      </c>
      <c r="T305" s="57">
        <v>4</v>
      </c>
      <c r="U305" s="333">
        <v>7.5728890571753116</v>
      </c>
      <c r="V305" s="341"/>
    </row>
    <row r="306" spans="1:22" ht="11.25" customHeight="1">
      <c r="A306" s="330" t="s">
        <v>468</v>
      </c>
      <c r="B306" s="57">
        <v>0</v>
      </c>
      <c r="C306" s="333">
        <v>0</v>
      </c>
      <c r="D306" s="57">
        <v>0</v>
      </c>
      <c r="E306" s="333">
        <v>0</v>
      </c>
      <c r="F306" s="57">
        <v>0</v>
      </c>
      <c r="G306" s="333">
        <v>0</v>
      </c>
      <c r="H306" s="57">
        <v>0</v>
      </c>
      <c r="I306" s="333">
        <v>0</v>
      </c>
      <c r="J306" s="57">
        <v>5</v>
      </c>
      <c r="K306" s="333">
        <v>107.06638115631691</v>
      </c>
      <c r="L306" s="57">
        <v>0</v>
      </c>
      <c r="M306" s="333">
        <v>0</v>
      </c>
      <c r="N306" s="57">
        <v>0</v>
      </c>
      <c r="O306" s="333">
        <v>0</v>
      </c>
      <c r="P306" s="57">
        <v>0</v>
      </c>
      <c r="Q306" s="333">
        <v>0</v>
      </c>
      <c r="R306" s="57">
        <v>0</v>
      </c>
      <c r="S306" s="333">
        <v>0</v>
      </c>
      <c r="T306" s="57">
        <v>1</v>
      </c>
      <c r="U306" s="333">
        <v>214.13276231263384</v>
      </c>
      <c r="V306" s="341"/>
    </row>
    <row r="307" spans="1:22" ht="11.25" customHeight="1">
      <c r="A307" s="331" t="s">
        <v>448</v>
      </c>
      <c r="B307" s="102">
        <v>0</v>
      </c>
      <c r="C307" s="334">
        <v>0</v>
      </c>
      <c r="D307" s="102">
        <v>0</v>
      </c>
      <c r="E307" s="334">
        <v>0</v>
      </c>
      <c r="F307" s="102">
        <v>1</v>
      </c>
      <c r="G307" s="334">
        <v>0</v>
      </c>
      <c r="H307" s="102">
        <v>0</v>
      </c>
      <c r="I307" s="334">
        <v>0</v>
      </c>
      <c r="J307" s="102">
        <v>245</v>
      </c>
      <c r="K307" s="334">
        <v>0</v>
      </c>
      <c r="L307" s="102">
        <v>9</v>
      </c>
      <c r="M307" s="334">
        <v>0</v>
      </c>
      <c r="N307" s="102">
        <v>0</v>
      </c>
      <c r="O307" s="334">
        <v>0</v>
      </c>
      <c r="P307" s="102">
        <v>0</v>
      </c>
      <c r="Q307" s="334">
        <v>0</v>
      </c>
      <c r="R307" s="102">
        <v>0</v>
      </c>
      <c r="S307" s="334">
        <v>0</v>
      </c>
      <c r="T307" s="102">
        <v>3</v>
      </c>
      <c r="U307" s="334">
        <v>0</v>
      </c>
      <c r="V307" s="341"/>
    </row>
    <row r="308" spans="1:22" ht="11.25" customHeight="1">
      <c r="A308" s="337" t="s">
        <v>444</v>
      </c>
      <c r="B308" s="338">
        <v>1</v>
      </c>
      <c r="C308" s="339">
        <v>2.0910353134043727E-2</v>
      </c>
      <c r="D308" s="338">
        <v>1</v>
      </c>
      <c r="E308" s="339">
        <v>2.0910353134043727E-2</v>
      </c>
      <c r="F308" s="338">
        <v>6</v>
      </c>
      <c r="G308" s="339">
        <v>0.12546211880426236</v>
      </c>
      <c r="H308" s="338">
        <v>41</v>
      </c>
      <c r="I308" s="339">
        <v>0.85732447849579274</v>
      </c>
      <c r="J308" s="338">
        <v>10225</v>
      </c>
      <c r="K308" s="339">
        <v>213.80836079559714</v>
      </c>
      <c r="L308" s="338">
        <v>449</v>
      </c>
      <c r="M308" s="339">
        <v>9.3887485571856342</v>
      </c>
      <c r="N308" s="338">
        <v>2</v>
      </c>
      <c r="O308" s="339">
        <v>0.41820706268087454</v>
      </c>
      <c r="P308" s="338">
        <v>8</v>
      </c>
      <c r="Q308" s="339">
        <v>1.6728282507234982</v>
      </c>
      <c r="R308" s="338">
        <v>2</v>
      </c>
      <c r="S308" s="339">
        <v>0.41820706268087454</v>
      </c>
      <c r="T308" s="338">
        <v>56</v>
      </c>
      <c r="U308" s="339">
        <v>11.709797755064487</v>
      </c>
      <c r="V308" s="341"/>
    </row>
    <row r="309" spans="1:22" ht="11.25" customHeight="1">
      <c r="A309" s="53" t="s">
        <v>671</v>
      </c>
      <c r="B309" s="185"/>
      <c r="C309" s="185"/>
      <c r="D309" s="185"/>
      <c r="E309" s="185"/>
      <c r="F309" s="185"/>
      <c r="G309" s="185"/>
      <c r="H309" s="185"/>
      <c r="I309" s="185"/>
      <c r="J309" s="185"/>
      <c r="K309" s="185"/>
      <c r="L309" s="185"/>
      <c r="M309" s="185"/>
      <c r="N309" s="185"/>
      <c r="O309" s="185"/>
      <c r="P309" s="185"/>
      <c r="Q309" s="185"/>
      <c r="R309" s="185"/>
      <c r="S309" s="185"/>
      <c r="T309" s="185"/>
      <c r="U309" s="185"/>
    </row>
    <row r="310" spans="1:22" ht="11.25" customHeight="1">
      <c r="A310" s="53"/>
      <c r="B310" s="185"/>
      <c r="C310" s="185"/>
      <c r="D310" s="185"/>
      <c r="E310" s="185"/>
      <c r="F310" s="185"/>
      <c r="G310" s="185"/>
      <c r="H310" s="185"/>
      <c r="I310" s="185"/>
      <c r="J310" s="185"/>
      <c r="K310" s="185"/>
      <c r="L310" s="185"/>
      <c r="M310" s="185"/>
      <c r="N310" s="185"/>
      <c r="O310" s="185"/>
      <c r="P310" s="185"/>
      <c r="Q310" s="185"/>
      <c r="R310" s="185"/>
      <c r="S310" s="185"/>
      <c r="T310" s="185"/>
      <c r="U310" s="185"/>
    </row>
    <row r="311" spans="1:22" ht="14.25" customHeight="1">
      <c r="A311" s="174" t="s">
        <v>1271</v>
      </c>
      <c r="P311" s="185"/>
      <c r="Q311" s="185"/>
      <c r="R311" s="185"/>
      <c r="S311" s="185"/>
      <c r="T311" s="185"/>
      <c r="U311" s="185"/>
    </row>
    <row r="312" spans="1:22" ht="11.25" customHeight="1">
      <c r="A312" s="205"/>
      <c r="P312" s="185"/>
      <c r="Q312" s="185"/>
      <c r="R312" s="185"/>
      <c r="S312" s="185"/>
      <c r="T312" s="185"/>
      <c r="U312" s="185"/>
    </row>
    <row r="313" spans="1:22" ht="13.5" customHeight="1">
      <c r="A313" s="638" t="s">
        <v>1272</v>
      </c>
      <c r="P313" s="185"/>
      <c r="Q313" s="185"/>
      <c r="R313" s="185"/>
      <c r="S313" s="185"/>
      <c r="T313" s="185"/>
      <c r="U313" s="185"/>
    </row>
    <row r="314" spans="1:22" ht="11.25" customHeight="1">
      <c r="A314" s="795" t="s">
        <v>490</v>
      </c>
      <c r="B314" s="781" t="s">
        <v>670</v>
      </c>
      <c r="C314" s="782"/>
      <c r="P314" s="185"/>
      <c r="Q314" s="185"/>
      <c r="R314" s="185"/>
      <c r="S314" s="185"/>
      <c r="T314" s="185"/>
      <c r="U314" s="185"/>
    </row>
    <row r="315" spans="1:22" ht="11.25" customHeight="1">
      <c r="A315" s="796"/>
      <c r="B315" s="335" t="s">
        <v>402</v>
      </c>
      <c r="C315" s="335" t="s">
        <v>446</v>
      </c>
      <c r="P315" s="185"/>
      <c r="Q315" s="185"/>
      <c r="R315" s="185"/>
      <c r="S315" s="185"/>
      <c r="T315" s="185"/>
      <c r="U315" s="185"/>
    </row>
    <row r="316" spans="1:22" ht="11.25" customHeight="1">
      <c r="A316" s="329" t="s">
        <v>449</v>
      </c>
      <c r="B316" s="194">
        <v>2</v>
      </c>
      <c r="C316" s="332">
        <v>8.539345032236028</v>
      </c>
      <c r="P316" s="185"/>
      <c r="Q316" s="185"/>
      <c r="R316" s="185"/>
      <c r="S316" s="185"/>
      <c r="T316" s="185"/>
      <c r="U316" s="185"/>
    </row>
    <row r="317" spans="1:22" ht="11.25" customHeight="1">
      <c r="A317" s="330" t="s">
        <v>450</v>
      </c>
      <c r="B317" s="57">
        <v>0</v>
      </c>
      <c r="C317" s="333">
        <v>0</v>
      </c>
      <c r="P317" s="185"/>
      <c r="Q317" s="185"/>
      <c r="R317" s="185"/>
      <c r="S317" s="185"/>
      <c r="T317" s="185"/>
      <c r="U317" s="185"/>
    </row>
    <row r="318" spans="1:22" ht="11.25" customHeight="1">
      <c r="A318" s="330" t="s">
        <v>451</v>
      </c>
      <c r="B318" s="57">
        <v>0</v>
      </c>
      <c r="C318" s="333">
        <v>0</v>
      </c>
      <c r="P318" s="185"/>
      <c r="Q318" s="185"/>
      <c r="R318" s="185"/>
      <c r="S318" s="185"/>
      <c r="T318" s="185"/>
      <c r="U318" s="185"/>
    </row>
    <row r="319" spans="1:22" ht="11.25" customHeight="1">
      <c r="A319" s="330" t="s">
        <v>452</v>
      </c>
      <c r="B319" s="57">
        <v>5</v>
      </c>
      <c r="C319" s="333">
        <v>17.338234274221513</v>
      </c>
      <c r="P319" s="185"/>
      <c r="Q319" s="185"/>
      <c r="R319" s="185"/>
      <c r="S319" s="185"/>
      <c r="T319" s="185"/>
      <c r="U319" s="185"/>
    </row>
    <row r="320" spans="1:22" ht="11.25" customHeight="1">
      <c r="A320" s="331" t="s">
        <v>453</v>
      </c>
      <c r="B320" s="102">
        <v>1</v>
      </c>
      <c r="C320" s="334">
        <v>3.1606561522172005</v>
      </c>
      <c r="P320" s="185"/>
      <c r="Q320" s="185"/>
      <c r="R320" s="185"/>
      <c r="S320" s="185"/>
      <c r="T320" s="185"/>
      <c r="U320" s="185"/>
    </row>
    <row r="321" spans="1:21" ht="11.25" customHeight="1">
      <c r="A321" s="330" t="s">
        <v>454</v>
      </c>
      <c r="B321" s="57">
        <v>1</v>
      </c>
      <c r="C321" s="333">
        <v>7.8702974972453958</v>
      </c>
      <c r="P321" s="185"/>
      <c r="Q321" s="185"/>
      <c r="R321" s="185"/>
      <c r="S321" s="185"/>
      <c r="T321" s="185"/>
      <c r="U321" s="185"/>
    </row>
    <row r="322" spans="1:21" ht="11.25" customHeight="1">
      <c r="A322" s="330" t="s">
        <v>455</v>
      </c>
      <c r="B322" s="57">
        <v>1</v>
      </c>
      <c r="C322" s="333">
        <v>2.2017702232595004</v>
      </c>
      <c r="P322" s="185"/>
      <c r="Q322" s="185"/>
      <c r="R322" s="185"/>
      <c r="S322" s="185"/>
      <c r="T322" s="185"/>
      <c r="U322" s="185"/>
    </row>
    <row r="323" spans="1:21" ht="11.25" customHeight="1">
      <c r="A323" s="330" t="s">
        <v>456</v>
      </c>
      <c r="B323" s="57">
        <v>3</v>
      </c>
      <c r="C323" s="333">
        <v>4.329066797500686</v>
      </c>
      <c r="P323" s="185"/>
      <c r="Q323" s="185"/>
      <c r="R323" s="185"/>
      <c r="S323" s="185"/>
      <c r="T323" s="185"/>
      <c r="U323" s="185"/>
    </row>
    <row r="324" spans="1:21" ht="11.25" customHeight="1">
      <c r="A324" s="330" t="s">
        <v>457</v>
      </c>
      <c r="B324" s="57">
        <v>2</v>
      </c>
      <c r="C324" s="333">
        <v>9.6483187804525059</v>
      </c>
      <c r="P324" s="185"/>
      <c r="Q324" s="185"/>
      <c r="R324" s="185"/>
      <c r="S324" s="185"/>
      <c r="T324" s="185"/>
      <c r="U324" s="185"/>
    </row>
    <row r="325" spans="1:21" ht="11.25" customHeight="1">
      <c r="A325" s="330" t="s">
        <v>458</v>
      </c>
      <c r="B325" s="57">
        <v>3</v>
      </c>
      <c r="C325" s="333">
        <v>6.3083522583901086</v>
      </c>
      <c r="P325" s="185"/>
      <c r="Q325" s="185"/>
      <c r="R325" s="185"/>
      <c r="S325" s="185"/>
      <c r="T325" s="185"/>
      <c r="U325" s="185"/>
    </row>
    <row r="326" spans="1:21" ht="11.25" customHeight="1">
      <c r="A326" s="330" t="s">
        <v>459</v>
      </c>
      <c r="B326" s="57">
        <v>2</v>
      </c>
      <c r="C326" s="333">
        <v>2.9958956229964948</v>
      </c>
      <c r="P326" s="185"/>
      <c r="Q326" s="185"/>
      <c r="R326" s="185"/>
      <c r="S326" s="185"/>
      <c r="T326" s="185"/>
      <c r="U326" s="185"/>
    </row>
    <row r="327" spans="1:21" ht="11.25" customHeight="1">
      <c r="A327" s="330" t="s">
        <v>460</v>
      </c>
      <c r="B327" s="57">
        <v>0</v>
      </c>
      <c r="C327" s="333">
        <v>0</v>
      </c>
      <c r="P327" s="185"/>
      <c r="Q327" s="185"/>
      <c r="R327" s="185"/>
      <c r="S327" s="185"/>
      <c r="T327" s="185"/>
      <c r="U327" s="185"/>
    </row>
    <row r="328" spans="1:21" ht="11.25" customHeight="1">
      <c r="A328" s="330" t="s">
        <v>461</v>
      </c>
      <c r="B328" s="57">
        <v>0</v>
      </c>
      <c r="C328" s="333">
        <v>0</v>
      </c>
      <c r="P328" s="185"/>
      <c r="Q328" s="185"/>
      <c r="R328" s="185"/>
      <c r="S328" s="185"/>
      <c r="T328" s="185"/>
      <c r="U328" s="185"/>
    </row>
    <row r="329" spans="1:21" ht="11.25" customHeight="1">
      <c r="A329" s="330" t="s">
        <v>462</v>
      </c>
      <c r="B329" s="57">
        <v>2</v>
      </c>
      <c r="C329" s="333">
        <v>37.693177534866187</v>
      </c>
      <c r="P329" s="185"/>
      <c r="Q329" s="185"/>
      <c r="R329" s="185"/>
      <c r="S329" s="185"/>
      <c r="T329" s="185"/>
      <c r="U329" s="185"/>
    </row>
    <row r="330" spans="1:21" ht="11.25" customHeight="1">
      <c r="A330" s="331" t="s">
        <v>463</v>
      </c>
      <c r="B330" s="102">
        <v>0</v>
      </c>
      <c r="C330" s="334">
        <v>0</v>
      </c>
      <c r="P330" s="185"/>
      <c r="Q330" s="185"/>
      <c r="R330" s="185"/>
      <c r="S330" s="185"/>
      <c r="T330" s="185"/>
      <c r="U330" s="185"/>
    </row>
    <row r="331" spans="1:21" ht="11.25" customHeight="1">
      <c r="A331" s="330" t="s">
        <v>464</v>
      </c>
      <c r="B331" s="57">
        <v>0</v>
      </c>
      <c r="C331" s="333">
        <v>0</v>
      </c>
      <c r="P331" s="185"/>
      <c r="Q331" s="185"/>
      <c r="R331" s="185"/>
      <c r="S331" s="185"/>
      <c r="T331" s="185"/>
      <c r="U331" s="185"/>
    </row>
    <row r="332" spans="1:21" ht="11.25" customHeight="1">
      <c r="A332" s="330" t="s">
        <v>465</v>
      </c>
      <c r="B332" s="57">
        <v>0</v>
      </c>
      <c r="C332" s="333">
        <v>0</v>
      </c>
      <c r="P332" s="185"/>
      <c r="Q332" s="185"/>
      <c r="R332" s="185"/>
      <c r="S332" s="185"/>
      <c r="T332" s="185"/>
      <c r="U332" s="185"/>
    </row>
    <row r="333" spans="1:21" ht="11.25" customHeight="1">
      <c r="A333" s="330" t="s">
        <v>466</v>
      </c>
      <c r="B333" s="57">
        <v>2</v>
      </c>
      <c r="C333" s="333">
        <v>8.0076873798846879</v>
      </c>
      <c r="P333" s="185"/>
      <c r="Q333" s="185"/>
      <c r="R333" s="185"/>
      <c r="S333" s="185"/>
      <c r="T333" s="185"/>
      <c r="U333" s="185"/>
    </row>
    <row r="334" spans="1:21" ht="11.25" customHeight="1">
      <c r="A334" s="330" t="s">
        <v>467</v>
      </c>
      <c r="B334" s="57">
        <v>3</v>
      </c>
      <c r="C334" s="333">
        <v>5.6796667928814841</v>
      </c>
      <c r="P334" s="185"/>
      <c r="Q334" s="185"/>
      <c r="R334" s="185"/>
      <c r="S334" s="185"/>
      <c r="T334" s="185"/>
      <c r="U334" s="185"/>
    </row>
    <row r="335" spans="1:21" ht="11.25" customHeight="1">
      <c r="A335" s="330" t="s">
        <v>468</v>
      </c>
      <c r="B335" s="57">
        <v>0</v>
      </c>
      <c r="C335" s="333">
        <v>0</v>
      </c>
      <c r="P335" s="185"/>
      <c r="Q335" s="185"/>
      <c r="R335" s="185"/>
      <c r="S335" s="185"/>
      <c r="T335" s="185"/>
      <c r="U335" s="185"/>
    </row>
    <row r="336" spans="1:21" ht="11.25" customHeight="1">
      <c r="A336" s="331" t="s">
        <v>448</v>
      </c>
      <c r="B336" s="102">
        <v>0</v>
      </c>
      <c r="C336" s="334">
        <v>0</v>
      </c>
      <c r="P336" s="185"/>
      <c r="Q336" s="185"/>
      <c r="R336" s="185"/>
      <c r="S336" s="185"/>
      <c r="T336" s="185"/>
      <c r="U336" s="185"/>
    </row>
    <row r="337" spans="1:21" ht="11.25" customHeight="1">
      <c r="A337" s="337" t="s">
        <v>444</v>
      </c>
      <c r="B337" s="338">
        <v>27</v>
      </c>
      <c r="C337" s="339">
        <v>5.6457953461918065</v>
      </c>
      <c r="P337" s="185"/>
      <c r="Q337" s="185"/>
      <c r="R337" s="185"/>
      <c r="S337" s="185"/>
      <c r="T337" s="185"/>
      <c r="U337" s="185"/>
    </row>
    <row r="338" spans="1:21" ht="11.25" customHeight="1">
      <c r="A338" s="53" t="s">
        <v>671</v>
      </c>
      <c r="P338" s="185"/>
      <c r="Q338" s="185"/>
      <c r="R338" s="185"/>
      <c r="S338" s="185"/>
      <c r="T338" s="185"/>
      <c r="U338" s="185"/>
    </row>
    <row r="339" spans="1:21" ht="11.25" customHeight="1">
      <c r="A339" s="205"/>
      <c r="P339" s="185"/>
      <c r="Q339" s="185"/>
      <c r="R339" s="185"/>
      <c r="S339" s="185"/>
      <c r="T339" s="185"/>
      <c r="U339" s="185"/>
    </row>
    <row r="340" spans="1:21" ht="11.25" customHeight="1">
      <c r="A340" s="205"/>
      <c r="P340" s="185"/>
      <c r="Q340" s="185"/>
      <c r="R340" s="185"/>
      <c r="S340" s="185"/>
      <c r="T340" s="185"/>
      <c r="U340" s="185"/>
    </row>
    <row r="341" spans="1:21" ht="11.25" customHeight="1">
      <c r="A341" s="205"/>
      <c r="P341" s="185"/>
      <c r="Q341" s="185"/>
      <c r="R341" s="185"/>
      <c r="S341" s="185"/>
      <c r="T341" s="185"/>
      <c r="U341" s="185"/>
    </row>
    <row r="342" spans="1:21" ht="11.25" customHeight="1">
      <c r="A342" s="205"/>
      <c r="P342" s="185"/>
      <c r="Q342" s="185"/>
      <c r="R342" s="185"/>
      <c r="S342" s="185"/>
      <c r="T342" s="185"/>
      <c r="U342" s="185"/>
    </row>
    <row r="343" spans="1:21" ht="11.25" customHeight="1">
      <c r="A343" s="205"/>
      <c r="P343" s="185"/>
      <c r="Q343" s="185"/>
      <c r="R343" s="185"/>
      <c r="S343" s="185"/>
      <c r="T343" s="185"/>
      <c r="U343" s="185"/>
    </row>
    <row r="344" spans="1:21" ht="11.25" customHeight="1">
      <c r="A344" s="205"/>
      <c r="P344" s="185"/>
      <c r="Q344" s="185"/>
      <c r="R344" s="185"/>
      <c r="S344" s="185"/>
      <c r="T344" s="185"/>
      <c r="U344" s="185"/>
    </row>
    <row r="345" spans="1:21" ht="11.25" customHeight="1">
      <c r="A345" s="205"/>
      <c r="P345" s="185"/>
      <c r="Q345" s="185"/>
      <c r="R345" s="185"/>
      <c r="S345" s="185"/>
      <c r="T345" s="185"/>
      <c r="U345" s="185"/>
    </row>
    <row r="346" spans="1:21" ht="11.25" customHeight="1">
      <c r="A346" s="205"/>
      <c r="P346" s="185"/>
      <c r="Q346" s="185"/>
      <c r="R346" s="185"/>
      <c r="S346" s="185"/>
      <c r="T346" s="185"/>
      <c r="U346" s="185"/>
    </row>
    <row r="347" spans="1:21" ht="11.25" customHeight="1">
      <c r="A347" s="205"/>
      <c r="P347" s="185"/>
      <c r="Q347" s="185"/>
      <c r="R347" s="185"/>
      <c r="S347" s="185"/>
      <c r="T347" s="185"/>
      <c r="U347" s="185"/>
    </row>
    <row r="348" spans="1:21" ht="11.25" customHeight="1">
      <c r="A348" s="205"/>
      <c r="P348" s="185"/>
      <c r="Q348" s="185"/>
      <c r="R348" s="185"/>
      <c r="S348" s="185"/>
      <c r="T348" s="185"/>
      <c r="U348" s="185"/>
    </row>
    <row r="349" spans="1:21" ht="11.25" customHeight="1">
      <c r="A349" s="205"/>
      <c r="P349" s="185"/>
      <c r="Q349" s="185"/>
      <c r="R349" s="185"/>
      <c r="S349" s="185"/>
      <c r="T349" s="185"/>
      <c r="U349" s="185"/>
    </row>
    <row r="350" spans="1:21" ht="11.25" customHeight="1">
      <c r="A350" s="205"/>
      <c r="P350" s="185"/>
      <c r="Q350" s="185"/>
      <c r="R350" s="185"/>
      <c r="S350" s="185"/>
      <c r="T350" s="185"/>
      <c r="U350" s="185"/>
    </row>
    <row r="351" spans="1:21" ht="14.25" customHeight="1">
      <c r="A351" s="187" t="s">
        <v>1273</v>
      </c>
      <c r="B351" s="185"/>
      <c r="C351" s="185"/>
      <c r="D351" s="185"/>
      <c r="E351" s="185"/>
      <c r="F351" s="185"/>
      <c r="G351" s="185"/>
      <c r="H351" s="185"/>
      <c r="I351" s="185"/>
      <c r="J351" s="185"/>
      <c r="K351" s="185"/>
      <c r="L351" s="185"/>
      <c r="M351" s="185"/>
      <c r="N351" s="185"/>
      <c r="O351" s="185"/>
      <c r="P351" s="185"/>
      <c r="Q351" s="185"/>
      <c r="R351" s="185"/>
      <c r="S351" s="185"/>
      <c r="T351" s="185"/>
      <c r="U351" s="185"/>
    </row>
    <row r="352" spans="1:21" ht="11.25" customHeight="1">
      <c r="B352" s="33"/>
      <c r="C352" s="33"/>
      <c r="D352" s="185"/>
      <c r="E352" s="185"/>
      <c r="F352" s="185"/>
      <c r="G352" s="185"/>
      <c r="H352" s="185"/>
      <c r="I352" s="185"/>
      <c r="J352" s="185"/>
      <c r="K352" s="185"/>
      <c r="L352" s="185"/>
      <c r="M352" s="185"/>
      <c r="N352" s="185"/>
      <c r="O352" s="185"/>
      <c r="P352" s="185"/>
      <c r="Q352" s="185"/>
      <c r="R352" s="185"/>
      <c r="S352" s="185"/>
      <c r="T352" s="185"/>
      <c r="U352" s="185"/>
    </row>
    <row r="353" spans="1:21" ht="11.25" customHeight="1">
      <c r="A353" s="174" t="s">
        <v>1274</v>
      </c>
      <c r="B353" s="261"/>
      <c r="C353" s="185"/>
      <c r="D353" s="185"/>
      <c r="E353" s="185"/>
      <c r="F353" s="185"/>
      <c r="G353" s="185"/>
      <c r="H353" s="185"/>
      <c r="I353" s="185"/>
      <c r="J353" s="185"/>
      <c r="K353" s="185"/>
      <c r="L353" s="185"/>
      <c r="M353" s="185"/>
      <c r="N353" s="185"/>
      <c r="O353" s="185"/>
      <c r="P353" s="185"/>
      <c r="Q353" s="185"/>
      <c r="R353" s="185"/>
      <c r="S353" s="185"/>
      <c r="T353" s="185"/>
      <c r="U353" s="185"/>
    </row>
    <row r="354" spans="1:21" s="668" customFormat="1" ht="11.25" customHeight="1">
      <c r="A354" s="638" t="s">
        <v>1275</v>
      </c>
    </row>
    <row r="355" spans="1:21" ht="11.25" customHeight="1">
      <c r="A355" s="205"/>
    </row>
    <row r="356" spans="1:21" ht="14.25" customHeight="1">
      <c r="A356" s="669" t="s">
        <v>1276</v>
      </c>
      <c r="B356" s="185"/>
      <c r="C356" s="185"/>
      <c r="D356" s="185"/>
      <c r="E356" s="185"/>
      <c r="F356" s="185"/>
      <c r="G356" s="185"/>
      <c r="H356" s="185"/>
      <c r="I356" s="185"/>
      <c r="J356" s="185"/>
      <c r="K356" s="185"/>
      <c r="L356" s="185"/>
      <c r="M356" s="185"/>
      <c r="N356" s="185"/>
      <c r="O356" s="185"/>
      <c r="P356" s="185"/>
      <c r="Q356" s="185"/>
      <c r="R356" s="185"/>
      <c r="S356" s="185"/>
      <c r="T356" s="185"/>
      <c r="U356" s="185"/>
    </row>
    <row r="357" spans="1:21" ht="11.25" customHeight="1">
      <c r="A357" s="254"/>
      <c r="B357" s="255">
        <v>2000</v>
      </c>
      <c r="C357" s="255">
        <v>2001</v>
      </c>
      <c r="D357" s="255">
        <v>2002</v>
      </c>
      <c r="E357" s="255">
        <v>2003</v>
      </c>
      <c r="F357" s="255">
        <v>2004</v>
      </c>
      <c r="G357" s="255">
        <v>2005</v>
      </c>
      <c r="H357" s="255">
        <v>2006</v>
      </c>
      <c r="I357" s="255">
        <v>2007</v>
      </c>
      <c r="J357" s="255">
        <v>2008</v>
      </c>
      <c r="K357" s="255">
        <v>2009</v>
      </c>
      <c r="L357" s="255">
        <v>2010</v>
      </c>
      <c r="M357" s="255">
        <v>2011</v>
      </c>
      <c r="N357" s="255">
        <v>2012</v>
      </c>
      <c r="O357" s="256">
        <v>2013</v>
      </c>
      <c r="P357" s="185"/>
      <c r="Q357" s="185"/>
      <c r="R357" s="185"/>
      <c r="S357" s="185"/>
      <c r="T357" s="185"/>
      <c r="U357" s="185"/>
    </row>
    <row r="358" spans="1:21" ht="11.25" customHeight="1">
      <c r="A358" s="257" t="s">
        <v>402</v>
      </c>
      <c r="B358" s="176">
        <v>2611</v>
      </c>
      <c r="C358" s="176">
        <v>2325</v>
      </c>
      <c r="D358" s="176">
        <v>2020</v>
      </c>
      <c r="E358" s="176">
        <v>1984</v>
      </c>
      <c r="F358" s="176">
        <v>2050</v>
      </c>
      <c r="G358" s="176">
        <v>1948</v>
      </c>
      <c r="H358" s="176">
        <v>1809</v>
      </c>
      <c r="I358" s="176">
        <v>1850</v>
      </c>
      <c r="J358" s="176">
        <v>1792</v>
      </c>
      <c r="K358" s="176">
        <v>1595</v>
      </c>
      <c r="L358" s="176">
        <v>1512</v>
      </c>
      <c r="M358" s="177">
        <v>1463</v>
      </c>
      <c r="N358" s="177">
        <v>1332</v>
      </c>
      <c r="O358" s="251">
        <v>1138</v>
      </c>
      <c r="Q358" s="185"/>
      <c r="R358" s="185"/>
      <c r="S358" s="185"/>
      <c r="T358" s="185"/>
      <c r="U358" s="185"/>
    </row>
    <row r="359" spans="1:21" ht="11.25" customHeight="1">
      <c r="A359" s="257" t="s">
        <v>446</v>
      </c>
      <c r="B359" s="139">
        <v>42.1</v>
      </c>
      <c r="C359" s="139">
        <v>38</v>
      </c>
      <c r="D359" s="139">
        <v>33.5</v>
      </c>
      <c r="E359" s="139">
        <v>33.299999999999997</v>
      </c>
      <c r="F359" s="139">
        <v>34.6</v>
      </c>
      <c r="G359" s="139">
        <v>32.700000000000003</v>
      </c>
      <c r="H359" s="139">
        <v>30.6</v>
      </c>
      <c r="I359" s="139">
        <v>31.4</v>
      </c>
      <c r="J359" s="139">
        <v>30.4</v>
      </c>
      <c r="K359" s="139">
        <v>26.9</v>
      </c>
      <c r="L359" s="139">
        <v>25.5</v>
      </c>
      <c r="M359" s="139">
        <v>24.5</v>
      </c>
      <c r="N359" s="139">
        <v>22.3</v>
      </c>
      <c r="O359" s="152">
        <v>19</v>
      </c>
      <c r="Q359" s="185"/>
      <c r="R359" s="185"/>
      <c r="S359" s="185"/>
      <c r="T359" s="185"/>
      <c r="U359" s="185"/>
    </row>
    <row r="360" spans="1:21" ht="11.25" customHeight="1">
      <c r="A360" s="258" t="s">
        <v>447</v>
      </c>
      <c r="B360" s="252">
        <v>21.1</v>
      </c>
      <c r="C360" s="252">
        <v>21.1</v>
      </c>
      <c r="D360" s="252">
        <v>21.1</v>
      </c>
      <c r="E360" s="252">
        <v>21.1</v>
      </c>
      <c r="F360" s="252">
        <v>21.1</v>
      </c>
      <c r="G360" s="252">
        <v>21.1</v>
      </c>
      <c r="H360" s="252">
        <v>21.1</v>
      </c>
      <c r="I360" s="252">
        <v>21.1</v>
      </c>
      <c r="J360" s="252">
        <v>21.1</v>
      </c>
      <c r="K360" s="252">
        <v>21.1</v>
      </c>
      <c r="L360" s="252">
        <v>21.1</v>
      </c>
      <c r="M360" s="252">
        <v>21.1</v>
      </c>
      <c r="N360" s="252">
        <v>21.1</v>
      </c>
      <c r="O360" s="253">
        <v>21.1</v>
      </c>
      <c r="Q360" s="185"/>
      <c r="R360" s="185"/>
      <c r="S360" s="185"/>
      <c r="T360" s="185"/>
      <c r="U360" s="185"/>
    </row>
    <row r="361" spans="1:21" ht="11.25" customHeight="1">
      <c r="A361" s="4" t="s">
        <v>480</v>
      </c>
      <c r="B361" s="185"/>
      <c r="C361" s="185"/>
      <c r="D361" s="185"/>
      <c r="E361" s="185"/>
      <c r="F361" s="185"/>
      <c r="G361" s="185"/>
      <c r="H361" s="185"/>
      <c r="I361" s="185"/>
      <c r="J361" s="185"/>
      <c r="K361" s="188"/>
      <c r="L361" s="188"/>
      <c r="M361" s="188"/>
      <c r="N361" s="189"/>
      <c r="O361" s="188"/>
      <c r="Q361" s="185"/>
      <c r="R361" s="185"/>
      <c r="S361" s="185"/>
      <c r="T361" s="185"/>
      <c r="U361" s="185"/>
    </row>
    <row r="362" spans="1:21" ht="11.25" customHeight="1">
      <c r="A362" s="43" t="s">
        <v>477</v>
      </c>
      <c r="B362" s="4" t="s">
        <v>552</v>
      </c>
      <c r="C362" s="185"/>
      <c r="D362" s="27"/>
      <c r="E362" s="185"/>
      <c r="F362" s="185"/>
      <c r="G362" s="185"/>
      <c r="H362" s="185"/>
      <c r="I362" s="185"/>
      <c r="J362" s="185"/>
      <c r="K362" s="188"/>
      <c r="L362" s="188"/>
      <c r="M362" s="188"/>
      <c r="N362" s="189"/>
      <c r="O362" s="188"/>
      <c r="Q362" s="185"/>
      <c r="R362" s="185"/>
      <c r="S362" s="185"/>
      <c r="T362" s="185"/>
      <c r="U362" s="185"/>
    </row>
    <row r="363" spans="1:21" ht="11.25" customHeight="1">
      <c r="A363" s="43" t="s">
        <v>478</v>
      </c>
      <c r="B363" s="4" t="s">
        <v>550</v>
      </c>
      <c r="C363" s="185"/>
      <c r="D363" s="27"/>
      <c r="E363" s="185"/>
      <c r="F363" s="185"/>
      <c r="G363" s="185"/>
      <c r="H363" s="185"/>
      <c r="I363" s="185"/>
      <c r="J363" s="185"/>
      <c r="K363" s="188"/>
      <c r="L363" s="188"/>
      <c r="M363" s="188"/>
      <c r="N363" s="189"/>
      <c r="O363" s="188"/>
      <c r="Q363" s="185"/>
      <c r="R363" s="185"/>
      <c r="S363" s="185"/>
      <c r="T363" s="185"/>
      <c r="U363" s="185"/>
    </row>
    <row r="364" spans="1:21" ht="11.25" customHeight="1">
      <c r="A364" s="43" t="s">
        <v>479</v>
      </c>
      <c r="B364" s="4" t="s">
        <v>553</v>
      </c>
      <c r="C364" s="185"/>
      <c r="D364" s="27"/>
      <c r="E364" s="185"/>
      <c r="F364" s="185"/>
      <c r="G364" s="185"/>
      <c r="H364" s="185"/>
      <c r="I364" s="185"/>
      <c r="J364" s="185"/>
      <c r="K364" s="188"/>
      <c r="L364" s="188"/>
      <c r="M364" s="188"/>
      <c r="N364" s="189"/>
      <c r="O364" s="188"/>
      <c r="Q364" s="185"/>
      <c r="R364" s="185"/>
      <c r="S364" s="185"/>
      <c r="T364" s="185"/>
      <c r="U364" s="185"/>
    </row>
    <row r="365" spans="1:21" ht="11.25" customHeight="1">
      <c r="B365" s="188"/>
      <c r="C365" s="188"/>
      <c r="D365" s="188"/>
      <c r="E365" s="188"/>
      <c r="F365" s="188"/>
      <c r="G365" s="188"/>
      <c r="H365" s="188"/>
      <c r="I365" s="188"/>
      <c r="J365" s="188"/>
      <c r="K365" s="188"/>
      <c r="L365" s="188"/>
      <c r="M365" s="188"/>
      <c r="N365" s="189"/>
      <c r="O365" s="188"/>
      <c r="Q365" s="185"/>
      <c r="R365" s="185"/>
      <c r="S365" s="185"/>
      <c r="T365" s="185"/>
      <c r="U365" s="185"/>
    </row>
    <row r="366" spans="1:21" ht="14.25" customHeight="1">
      <c r="A366" s="669" t="s">
        <v>1277</v>
      </c>
      <c r="B366" s="188"/>
      <c r="C366" s="188"/>
      <c r="D366" s="188"/>
      <c r="E366" s="188"/>
      <c r="F366" s="188"/>
      <c r="G366" s="188"/>
      <c r="H366" s="188"/>
      <c r="I366" s="188"/>
      <c r="J366" s="188"/>
      <c r="K366" s="188"/>
      <c r="L366" s="188"/>
      <c r="M366" s="188"/>
      <c r="N366" s="189"/>
      <c r="O366" s="188"/>
      <c r="Q366" s="185"/>
      <c r="R366" s="185"/>
      <c r="S366" s="185"/>
      <c r="T366" s="185"/>
      <c r="U366" s="185"/>
    </row>
    <row r="367" spans="1:21" ht="11.25" customHeight="1">
      <c r="A367" s="188"/>
      <c r="B367" s="186"/>
      <c r="C367" s="190"/>
      <c r="D367" s="186"/>
      <c r="E367" s="190"/>
      <c r="F367" s="186"/>
      <c r="G367" s="190"/>
      <c r="H367" s="186"/>
      <c r="I367" s="190"/>
      <c r="J367" s="186"/>
      <c r="K367" s="40"/>
      <c r="L367" s="186"/>
      <c r="M367" s="40"/>
      <c r="N367" s="186"/>
      <c r="O367" s="40"/>
      <c r="Q367" s="185"/>
      <c r="R367" s="185"/>
      <c r="S367" s="185"/>
      <c r="T367" s="185"/>
      <c r="U367" s="185"/>
    </row>
    <row r="368" spans="1:21" ht="11.25" customHeight="1">
      <c r="A368" s="188"/>
      <c r="B368" s="188"/>
      <c r="C368" s="188"/>
      <c r="D368" s="188"/>
      <c r="E368" s="188"/>
      <c r="F368" s="188"/>
      <c r="G368" s="188"/>
      <c r="H368" s="188"/>
      <c r="I368" s="188"/>
      <c r="J368" s="188"/>
      <c r="K368" s="188"/>
      <c r="L368" s="188"/>
      <c r="M368" s="188"/>
      <c r="N368" s="188"/>
      <c r="O368" s="188"/>
      <c r="Q368" s="185"/>
      <c r="R368" s="185"/>
      <c r="S368" s="185"/>
      <c r="T368" s="185"/>
      <c r="U368" s="185"/>
    </row>
    <row r="369" spans="1:21" ht="11.25" customHeight="1">
      <c r="A369" s="188"/>
      <c r="B369" s="188"/>
      <c r="C369" s="188"/>
      <c r="D369" s="188"/>
      <c r="E369" s="188"/>
      <c r="F369" s="188"/>
      <c r="G369" s="188"/>
      <c r="H369" s="188"/>
      <c r="I369" s="188"/>
      <c r="J369" s="188"/>
      <c r="K369" s="188"/>
      <c r="L369" s="188"/>
      <c r="M369" s="188"/>
      <c r="N369" s="188"/>
      <c r="O369" s="188"/>
      <c r="Q369" s="185"/>
      <c r="R369" s="185"/>
      <c r="S369" s="185"/>
      <c r="T369" s="185"/>
      <c r="U369" s="185"/>
    </row>
    <row r="370" spans="1:21" ht="11.25" customHeight="1">
      <c r="A370" s="188"/>
      <c r="B370" s="188"/>
      <c r="C370" s="188"/>
      <c r="D370" s="188"/>
      <c r="E370" s="188"/>
      <c r="F370" s="188"/>
      <c r="G370" s="188"/>
      <c r="H370" s="188"/>
      <c r="I370" s="188"/>
      <c r="J370" s="188"/>
      <c r="K370" s="188"/>
      <c r="L370" s="188"/>
      <c r="M370" s="188"/>
      <c r="N370" s="188"/>
      <c r="O370" s="188"/>
      <c r="Q370" s="185"/>
      <c r="R370" s="185"/>
      <c r="S370" s="185"/>
      <c r="T370" s="185"/>
      <c r="U370" s="185"/>
    </row>
    <row r="371" spans="1:21" ht="11.25" customHeight="1">
      <c r="A371" s="188"/>
      <c r="B371" s="188"/>
      <c r="C371" s="188"/>
      <c r="D371" s="188"/>
      <c r="E371" s="188"/>
      <c r="F371" s="188"/>
      <c r="G371" s="188"/>
      <c r="H371" s="188"/>
      <c r="I371" s="188"/>
      <c r="J371" s="188"/>
      <c r="K371" s="188"/>
      <c r="L371" s="188"/>
      <c r="M371" s="188"/>
      <c r="N371" s="188"/>
      <c r="O371" s="188"/>
      <c r="Q371" s="185"/>
      <c r="R371" s="185"/>
      <c r="S371" s="185"/>
      <c r="T371" s="185"/>
      <c r="U371" s="185"/>
    </row>
    <row r="372" spans="1:21" ht="11.25" customHeight="1">
      <c r="A372" s="188"/>
      <c r="B372" s="188"/>
      <c r="C372" s="188"/>
      <c r="D372" s="188"/>
      <c r="E372" s="188"/>
      <c r="F372" s="188"/>
      <c r="G372" s="188"/>
      <c r="H372" s="188"/>
      <c r="I372" s="188"/>
      <c r="J372" s="188"/>
      <c r="K372" s="188"/>
      <c r="L372" s="188"/>
      <c r="M372" s="188"/>
      <c r="N372" s="188"/>
      <c r="O372" s="188"/>
      <c r="Q372" s="185"/>
      <c r="R372" s="185"/>
      <c r="S372" s="185"/>
      <c r="T372" s="185"/>
      <c r="U372" s="185"/>
    </row>
    <row r="373" spans="1:21" ht="11.25" customHeight="1">
      <c r="A373" s="6"/>
      <c r="B373" s="6"/>
      <c r="C373" s="6"/>
      <c r="D373" s="185"/>
      <c r="E373" s="185"/>
      <c r="F373" s="185"/>
      <c r="G373" s="185"/>
      <c r="H373" s="185"/>
      <c r="I373" s="185"/>
      <c r="J373" s="185"/>
      <c r="K373" s="185"/>
      <c r="L373" s="185"/>
      <c r="M373" s="185"/>
      <c r="N373" s="185"/>
      <c r="O373" s="185"/>
      <c r="Q373" s="185"/>
      <c r="R373" s="185"/>
      <c r="S373" s="185"/>
      <c r="T373" s="185"/>
      <c r="U373" s="185"/>
    </row>
    <row r="374" spans="1:21" ht="11.25" customHeight="1">
      <c r="A374" s="6"/>
      <c r="B374" s="6"/>
      <c r="C374" s="6"/>
      <c r="D374" s="185"/>
      <c r="E374" s="185"/>
      <c r="F374" s="185"/>
      <c r="G374" s="185"/>
      <c r="H374" s="185"/>
      <c r="I374" s="185"/>
      <c r="J374" s="185"/>
      <c r="K374" s="185"/>
      <c r="L374" s="185"/>
      <c r="M374" s="185"/>
      <c r="N374" s="185"/>
      <c r="O374" s="185"/>
      <c r="Q374" s="185"/>
      <c r="R374" s="185"/>
      <c r="S374" s="185"/>
      <c r="T374" s="185"/>
      <c r="U374" s="185"/>
    </row>
    <row r="375" spans="1:21" ht="11.25" customHeight="1">
      <c r="A375" s="6"/>
      <c r="B375" s="6"/>
      <c r="C375" s="6"/>
      <c r="D375" s="185"/>
      <c r="E375" s="185"/>
      <c r="F375" s="185"/>
      <c r="G375" s="185"/>
      <c r="H375" s="185"/>
      <c r="I375" s="185"/>
      <c r="J375" s="185"/>
      <c r="K375" s="185"/>
      <c r="L375" s="185"/>
      <c r="M375" s="185"/>
      <c r="N375" s="185"/>
      <c r="O375" s="185"/>
      <c r="Q375" s="185"/>
      <c r="R375" s="185"/>
      <c r="S375" s="185"/>
      <c r="T375" s="185"/>
      <c r="U375" s="185"/>
    </row>
    <row r="376" spans="1:21" ht="11.25" customHeight="1">
      <c r="A376" s="6"/>
      <c r="B376" s="6"/>
      <c r="C376" s="6"/>
      <c r="D376" s="185"/>
      <c r="E376" s="185"/>
      <c r="F376" s="185"/>
      <c r="G376" s="185"/>
      <c r="H376" s="185"/>
      <c r="I376" s="185"/>
      <c r="J376" s="185"/>
      <c r="K376" s="185"/>
      <c r="L376" s="185"/>
      <c r="M376" s="185"/>
      <c r="N376" s="185"/>
      <c r="O376" s="185"/>
      <c r="Q376" s="185"/>
      <c r="R376" s="185"/>
      <c r="S376" s="185"/>
      <c r="T376" s="185"/>
      <c r="U376" s="185"/>
    </row>
    <row r="377" spans="1:21" ht="11.25" customHeight="1">
      <c r="A377" s="6"/>
      <c r="B377" s="6"/>
      <c r="C377" s="6"/>
      <c r="D377" s="185"/>
      <c r="E377" s="185"/>
      <c r="F377" s="185"/>
      <c r="G377" s="185"/>
      <c r="H377" s="185"/>
      <c r="I377" s="185"/>
      <c r="J377" s="185"/>
      <c r="K377" s="185"/>
      <c r="L377" s="185"/>
      <c r="M377" s="185"/>
      <c r="N377" s="185"/>
      <c r="O377" s="185"/>
      <c r="Q377" s="185"/>
      <c r="R377" s="185"/>
      <c r="S377" s="185"/>
      <c r="T377" s="185"/>
      <c r="U377" s="185"/>
    </row>
    <row r="378" spans="1:21" ht="11.25" customHeight="1">
      <c r="A378" s="6"/>
      <c r="B378" s="6"/>
      <c r="C378" s="6"/>
      <c r="D378" s="185"/>
      <c r="E378" s="185"/>
      <c r="F378" s="185"/>
      <c r="G378" s="185"/>
      <c r="H378" s="185"/>
      <c r="I378" s="185"/>
      <c r="J378" s="185"/>
      <c r="K378" s="185"/>
      <c r="L378" s="185"/>
      <c r="M378" s="185"/>
      <c r="N378" s="185"/>
      <c r="O378" s="185"/>
      <c r="Q378" s="185"/>
      <c r="R378" s="185"/>
      <c r="S378" s="185"/>
      <c r="T378" s="185"/>
      <c r="U378" s="185"/>
    </row>
    <row r="379" spans="1:21" ht="11.25" customHeight="1">
      <c r="A379" s="6"/>
      <c r="B379" s="6"/>
      <c r="C379" s="6"/>
      <c r="D379" s="185"/>
      <c r="E379" s="185"/>
      <c r="F379" s="185"/>
      <c r="G379" s="185"/>
      <c r="H379" s="185"/>
      <c r="I379" s="185"/>
      <c r="J379" s="185"/>
      <c r="K379" s="185"/>
      <c r="L379" s="185"/>
      <c r="M379" s="185"/>
      <c r="N379" s="185"/>
      <c r="O379" s="185"/>
      <c r="Q379" s="185"/>
      <c r="R379" s="185"/>
      <c r="S379" s="185"/>
      <c r="T379" s="185"/>
      <c r="U379" s="185"/>
    </row>
    <row r="380" spans="1:21" ht="11.25" customHeight="1">
      <c r="C380" s="185"/>
      <c r="D380" s="185"/>
      <c r="E380" s="185"/>
      <c r="F380" s="185"/>
      <c r="G380" s="185"/>
      <c r="H380" s="185"/>
      <c r="I380" s="185"/>
      <c r="J380" s="185"/>
      <c r="K380" s="185"/>
      <c r="L380" s="185"/>
      <c r="M380" s="185"/>
      <c r="N380" s="185"/>
      <c r="O380" s="185"/>
      <c r="Q380" s="185"/>
      <c r="R380" s="185"/>
      <c r="S380" s="185"/>
      <c r="T380" s="185"/>
      <c r="U380" s="185"/>
    </row>
    <row r="381" spans="1:21" ht="11.25" customHeight="1">
      <c r="C381" s="185"/>
      <c r="D381" s="27"/>
      <c r="E381" s="185"/>
      <c r="F381" s="185"/>
      <c r="G381" s="185"/>
      <c r="H381" s="185"/>
      <c r="I381" s="185"/>
      <c r="J381" s="185"/>
      <c r="K381" s="185"/>
      <c r="L381" s="185"/>
      <c r="M381" s="185"/>
      <c r="N381" s="185"/>
      <c r="O381" s="185"/>
      <c r="Q381" s="185"/>
      <c r="R381" s="185"/>
      <c r="S381" s="185"/>
      <c r="T381" s="185"/>
      <c r="U381" s="185"/>
    </row>
    <row r="382" spans="1:21" ht="11.25" customHeight="1">
      <c r="C382" s="185"/>
      <c r="D382" s="27"/>
      <c r="E382" s="185"/>
      <c r="F382" s="185"/>
      <c r="G382" s="185"/>
      <c r="H382" s="185"/>
      <c r="I382" s="185"/>
      <c r="J382" s="185"/>
      <c r="K382" s="185"/>
      <c r="L382" s="185"/>
      <c r="M382" s="185"/>
      <c r="N382" s="185"/>
      <c r="O382" s="185"/>
      <c r="Q382" s="185"/>
      <c r="R382" s="185"/>
      <c r="S382" s="185"/>
      <c r="T382" s="185"/>
      <c r="U382" s="185"/>
    </row>
    <row r="383" spans="1:21" ht="11.25" customHeight="1">
      <c r="C383" s="185"/>
      <c r="D383" s="27"/>
      <c r="E383" s="185"/>
      <c r="F383" s="185"/>
      <c r="G383" s="185"/>
      <c r="H383" s="185"/>
      <c r="I383" s="185"/>
      <c r="J383" s="185"/>
      <c r="K383" s="185"/>
      <c r="L383" s="185"/>
      <c r="M383" s="185"/>
      <c r="N383" s="185"/>
      <c r="O383" s="185"/>
      <c r="Q383" s="185"/>
      <c r="R383" s="185"/>
      <c r="S383" s="185"/>
      <c r="T383" s="185"/>
      <c r="U383" s="185"/>
    </row>
    <row r="384" spans="1:21" ht="11.25" customHeight="1">
      <c r="A384" s="4" t="s">
        <v>480</v>
      </c>
      <c r="B384" s="185"/>
      <c r="C384" s="6"/>
      <c r="D384" s="185"/>
      <c r="E384" s="185"/>
      <c r="F384" s="185"/>
      <c r="G384" s="185"/>
      <c r="H384" s="185"/>
      <c r="I384" s="185"/>
      <c r="J384" s="185"/>
      <c r="K384" s="185"/>
      <c r="L384" s="185"/>
      <c r="M384" s="185"/>
      <c r="N384" s="185"/>
      <c r="O384" s="185"/>
      <c r="Q384" s="185"/>
      <c r="R384" s="185"/>
      <c r="S384" s="185"/>
      <c r="T384" s="185"/>
      <c r="U384" s="185"/>
    </row>
    <row r="385" spans="1:21" ht="11.25" customHeight="1">
      <c r="A385" s="43" t="s">
        <v>477</v>
      </c>
      <c r="B385" s="4" t="s">
        <v>552</v>
      </c>
      <c r="C385" s="6"/>
      <c r="D385" s="185"/>
      <c r="E385" s="185"/>
      <c r="F385" s="185"/>
      <c r="G385" s="185"/>
      <c r="H385" s="185"/>
      <c r="I385" s="185"/>
      <c r="J385" s="185"/>
      <c r="K385" s="185"/>
      <c r="L385" s="185"/>
      <c r="M385" s="185"/>
      <c r="N385" s="185"/>
      <c r="O385" s="185"/>
      <c r="Q385" s="185"/>
      <c r="R385" s="185"/>
      <c r="S385" s="185"/>
      <c r="T385" s="185"/>
      <c r="U385" s="185"/>
    </row>
    <row r="386" spans="1:21" ht="11.25" customHeight="1">
      <c r="A386" s="43" t="s">
        <v>478</v>
      </c>
      <c r="B386" s="4" t="s">
        <v>550</v>
      </c>
      <c r="C386" s="6"/>
      <c r="D386" s="185"/>
      <c r="E386" s="185"/>
      <c r="F386" s="185"/>
      <c r="G386" s="185"/>
      <c r="H386" s="185"/>
      <c r="I386" s="185"/>
      <c r="J386" s="185"/>
      <c r="K386" s="185"/>
      <c r="L386" s="185"/>
      <c r="M386" s="185"/>
      <c r="N386" s="185"/>
      <c r="O386" s="185"/>
      <c r="Q386" s="185"/>
      <c r="R386" s="185"/>
      <c r="S386" s="185"/>
      <c r="T386" s="185"/>
      <c r="U386" s="185"/>
    </row>
    <row r="387" spans="1:21" ht="11.25" customHeight="1">
      <c r="A387" s="43" t="s">
        <v>479</v>
      </c>
      <c r="B387" s="4" t="s">
        <v>553</v>
      </c>
      <c r="C387" s="6"/>
      <c r="D387" s="185"/>
      <c r="E387" s="185"/>
      <c r="F387" s="185"/>
      <c r="G387" s="185"/>
      <c r="H387" s="185"/>
      <c r="I387" s="185"/>
      <c r="J387" s="185"/>
      <c r="K387" s="185"/>
      <c r="L387" s="185"/>
      <c r="M387" s="185"/>
      <c r="N387" s="185"/>
      <c r="O387" s="185"/>
      <c r="Q387" s="185"/>
      <c r="R387" s="185"/>
      <c r="S387" s="185"/>
      <c r="T387" s="185"/>
      <c r="U387" s="185"/>
    </row>
    <row r="388" spans="1:21" ht="11.25" customHeight="1">
      <c r="A388" s="225"/>
      <c r="B388" s="6"/>
      <c r="C388" s="6"/>
      <c r="D388" s="185"/>
      <c r="E388" s="185"/>
      <c r="F388" s="185"/>
      <c r="G388" s="185"/>
      <c r="H388" s="185"/>
      <c r="I388" s="185"/>
      <c r="J388" s="185"/>
      <c r="K388" s="185"/>
      <c r="L388" s="185"/>
      <c r="M388" s="185"/>
      <c r="N388" s="185"/>
      <c r="O388" s="185"/>
      <c r="Q388" s="185"/>
      <c r="R388" s="185"/>
      <c r="S388" s="185"/>
      <c r="T388" s="185"/>
      <c r="U388" s="185"/>
    </row>
    <row r="389" spans="1:21" ht="11.25" customHeight="1">
      <c r="A389" s="225"/>
      <c r="B389" s="6"/>
      <c r="C389" s="6"/>
      <c r="D389" s="185"/>
      <c r="E389" s="185"/>
      <c r="F389" s="185"/>
      <c r="G389" s="185"/>
      <c r="H389" s="185"/>
      <c r="I389" s="185"/>
      <c r="J389" s="185"/>
      <c r="K389" s="185"/>
      <c r="L389" s="185"/>
      <c r="M389" s="185"/>
      <c r="N389" s="185"/>
      <c r="O389" s="185"/>
      <c r="Q389" s="185"/>
      <c r="R389" s="185"/>
      <c r="S389" s="185"/>
      <c r="T389" s="185"/>
      <c r="U389" s="185"/>
    </row>
    <row r="390" spans="1:21" ht="11.25" customHeight="1">
      <c r="A390" s="225"/>
      <c r="B390" s="6"/>
      <c r="C390" s="6"/>
      <c r="D390" s="185"/>
      <c r="E390" s="185"/>
      <c r="F390" s="185"/>
      <c r="G390" s="185"/>
      <c r="H390" s="185"/>
      <c r="I390" s="185"/>
      <c r="J390" s="185"/>
      <c r="K390" s="185"/>
      <c r="L390" s="185"/>
      <c r="M390" s="185"/>
      <c r="N390" s="185"/>
      <c r="O390" s="185"/>
      <c r="Q390" s="185"/>
      <c r="R390" s="185"/>
      <c r="S390" s="185"/>
      <c r="T390" s="185"/>
      <c r="U390" s="185"/>
    </row>
    <row r="391" spans="1:21" ht="11.25" customHeight="1">
      <c r="A391" s="225"/>
      <c r="B391" s="6"/>
      <c r="C391" s="6"/>
      <c r="D391" s="185"/>
      <c r="E391" s="185"/>
      <c r="F391" s="185"/>
      <c r="G391" s="185"/>
      <c r="H391" s="185"/>
      <c r="I391" s="185"/>
      <c r="J391" s="185"/>
      <c r="K391" s="185"/>
      <c r="L391" s="185"/>
      <c r="M391" s="185"/>
      <c r="N391" s="185"/>
      <c r="O391" s="185"/>
      <c r="Q391" s="185"/>
      <c r="R391" s="185"/>
      <c r="S391" s="185"/>
      <c r="T391" s="185"/>
      <c r="U391" s="185"/>
    </row>
    <row r="392" spans="1:21" ht="11.25" customHeight="1">
      <c r="A392" s="225"/>
      <c r="B392" s="6"/>
      <c r="C392" s="6"/>
      <c r="D392" s="185"/>
      <c r="E392" s="185"/>
      <c r="F392" s="185"/>
      <c r="G392" s="185"/>
      <c r="H392" s="185"/>
      <c r="I392" s="185"/>
      <c r="J392" s="185"/>
      <c r="K392" s="185"/>
      <c r="L392" s="185"/>
      <c r="M392" s="185"/>
      <c r="N392" s="185"/>
      <c r="O392" s="185"/>
      <c r="Q392" s="185"/>
      <c r="R392" s="185"/>
      <c r="S392" s="185"/>
      <c r="T392" s="185"/>
      <c r="U392" s="185"/>
    </row>
    <row r="393" spans="1:21" ht="11.25" customHeight="1">
      <c r="A393" s="225"/>
      <c r="B393" s="6"/>
      <c r="C393" s="6"/>
      <c r="D393" s="185"/>
      <c r="E393" s="185"/>
      <c r="F393" s="185"/>
      <c r="G393" s="185"/>
      <c r="H393" s="185"/>
      <c r="I393" s="185"/>
      <c r="J393" s="185"/>
      <c r="K393" s="185"/>
      <c r="L393" s="185"/>
      <c r="M393" s="185"/>
      <c r="N393" s="185"/>
      <c r="O393" s="185"/>
      <c r="Q393" s="185"/>
      <c r="R393" s="185"/>
      <c r="S393" s="185"/>
      <c r="T393" s="185"/>
      <c r="U393" s="185"/>
    </row>
    <row r="394" spans="1:21" ht="11.25" customHeight="1">
      <c r="A394" s="225"/>
      <c r="B394" s="6"/>
      <c r="C394" s="6"/>
      <c r="D394" s="185"/>
      <c r="E394" s="185"/>
      <c r="F394" s="185"/>
      <c r="G394" s="185"/>
      <c r="H394" s="185"/>
      <c r="I394" s="185"/>
      <c r="J394" s="185"/>
      <c r="K394" s="185"/>
      <c r="L394" s="185"/>
      <c r="M394" s="185"/>
      <c r="N394" s="185"/>
      <c r="O394" s="185"/>
      <c r="Q394" s="185"/>
      <c r="R394" s="185"/>
      <c r="S394" s="185"/>
      <c r="T394" s="185"/>
      <c r="U394" s="185"/>
    </row>
    <row r="395" spans="1:21" ht="11.25" customHeight="1">
      <c r="A395" s="225"/>
      <c r="B395" s="6"/>
      <c r="C395" s="6"/>
      <c r="D395" s="185"/>
      <c r="E395" s="185"/>
      <c r="F395" s="185"/>
      <c r="G395" s="185"/>
      <c r="H395" s="185"/>
      <c r="I395" s="185"/>
      <c r="J395" s="185"/>
      <c r="K395" s="185"/>
      <c r="L395" s="185"/>
      <c r="M395" s="185"/>
      <c r="N395" s="185"/>
      <c r="O395" s="185"/>
      <c r="Q395" s="185"/>
      <c r="R395" s="185"/>
      <c r="S395" s="185"/>
      <c r="T395" s="185"/>
      <c r="U395" s="185"/>
    </row>
    <row r="396" spans="1:21" ht="14.25" customHeight="1">
      <c r="A396" s="638" t="s">
        <v>1278</v>
      </c>
      <c r="B396" s="670"/>
      <c r="C396" s="670"/>
      <c r="D396" s="185"/>
      <c r="E396" s="185"/>
      <c r="F396" s="185"/>
      <c r="G396" s="185"/>
      <c r="H396" s="185"/>
      <c r="I396" s="185"/>
      <c r="J396" s="185"/>
      <c r="K396" s="185"/>
      <c r="L396" s="185"/>
      <c r="M396" s="185"/>
      <c r="N396" s="185"/>
      <c r="O396" s="185"/>
      <c r="P396" s="185"/>
      <c r="Q396" s="185"/>
      <c r="R396" s="185"/>
      <c r="S396" s="185"/>
      <c r="T396" s="185"/>
      <c r="U396" s="185"/>
    </row>
    <row r="397" spans="1:21" ht="11.25" customHeight="1">
      <c r="A397" s="205"/>
      <c r="B397" s="6"/>
      <c r="C397" s="6"/>
      <c r="D397" s="185"/>
      <c r="E397" s="185"/>
      <c r="F397" s="185"/>
      <c r="G397" s="185"/>
      <c r="H397" s="185"/>
      <c r="I397" s="185"/>
      <c r="J397" s="185"/>
      <c r="K397" s="185"/>
      <c r="L397" s="185"/>
      <c r="M397" s="185"/>
      <c r="N397" s="185"/>
      <c r="O397" s="185"/>
      <c r="P397" s="185"/>
      <c r="Q397" s="185"/>
      <c r="R397" s="185"/>
      <c r="S397" s="185"/>
      <c r="T397" s="185"/>
      <c r="U397" s="185"/>
    </row>
    <row r="398" spans="1:21" ht="14.25" customHeight="1">
      <c r="A398" s="669" t="s">
        <v>1279</v>
      </c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21" ht="11.25" customHeight="1">
      <c r="A399" s="749" t="s">
        <v>490</v>
      </c>
      <c r="B399" s="745">
        <v>2000</v>
      </c>
      <c r="C399" s="746"/>
      <c r="D399" s="745">
        <v>2001</v>
      </c>
      <c r="E399" s="746"/>
      <c r="F399" s="745">
        <v>2002</v>
      </c>
      <c r="G399" s="746"/>
      <c r="H399" s="745">
        <v>2003</v>
      </c>
      <c r="I399" s="746"/>
      <c r="J399" s="227">
        <v>2004</v>
      </c>
      <c r="K399" s="228"/>
      <c r="L399" s="745">
        <v>2005</v>
      </c>
      <c r="M399" s="746"/>
      <c r="N399" s="745">
        <v>2006</v>
      </c>
      <c r="O399" s="746"/>
      <c r="P399" s="745">
        <v>2007</v>
      </c>
      <c r="Q399" s="746"/>
    </row>
    <row r="400" spans="1:21" ht="11.25" customHeight="1">
      <c r="A400" s="750"/>
      <c r="B400" s="229" t="s">
        <v>402</v>
      </c>
      <c r="C400" s="230" t="s">
        <v>446</v>
      </c>
      <c r="D400" s="229" t="s">
        <v>402</v>
      </c>
      <c r="E400" s="230" t="s">
        <v>446</v>
      </c>
      <c r="F400" s="229" t="s">
        <v>402</v>
      </c>
      <c r="G400" s="230" t="s">
        <v>446</v>
      </c>
      <c r="H400" s="229" t="s">
        <v>402</v>
      </c>
      <c r="I400" s="230" t="s">
        <v>446</v>
      </c>
      <c r="J400" s="229" t="s">
        <v>402</v>
      </c>
      <c r="K400" s="230" t="s">
        <v>446</v>
      </c>
      <c r="L400" s="229" t="s">
        <v>402</v>
      </c>
      <c r="M400" s="230" t="s">
        <v>446</v>
      </c>
      <c r="N400" s="229" t="s">
        <v>402</v>
      </c>
      <c r="O400" s="230" t="s">
        <v>446</v>
      </c>
      <c r="P400" s="229" t="s">
        <v>402</v>
      </c>
      <c r="Q400" s="230" t="s">
        <v>446</v>
      </c>
    </row>
    <row r="401" spans="1:17" ht="11.25" customHeight="1">
      <c r="A401" s="231" t="s">
        <v>486</v>
      </c>
      <c r="B401" s="543">
        <v>99</v>
      </c>
      <c r="C401" s="97">
        <v>29.66292134831453</v>
      </c>
      <c r="D401" s="94">
        <v>102</v>
      </c>
      <c r="E401" s="108">
        <v>31.288343558282207</v>
      </c>
      <c r="F401" s="94">
        <v>79</v>
      </c>
      <c r="G401" s="108">
        <v>24.778872090834955</v>
      </c>
      <c r="H401" s="57">
        <v>100</v>
      </c>
      <c r="I401" s="108">
        <v>31.965221838639561</v>
      </c>
      <c r="J401" s="57">
        <v>90</v>
      </c>
      <c r="K401" s="108">
        <v>29.191398267977036</v>
      </c>
      <c r="L401" s="57">
        <v>74</v>
      </c>
      <c r="M401" s="108">
        <v>24.276622268879994</v>
      </c>
      <c r="N401" s="57">
        <v>77</v>
      </c>
      <c r="O401" s="108">
        <v>25.666666666666668</v>
      </c>
      <c r="P401" s="57">
        <v>77</v>
      </c>
      <c r="Q401" s="108">
        <v>25.982790619200269</v>
      </c>
    </row>
    <row r="402" spans="1:17" ht="11.25" customHeight="1">
      <c r="A402" s="232" t="s">
        <v>437</v>
      </c>
      <c r="B402" s="360">
        <v>22</v>
      </c>
      <c r="C402" s="97">
        <v>29.669588671611656</v>
      </c>
      <c r="D402" s="95">
        <v>26</v>
      </c>
      <c r="E402" s="109">
        <v>35.901684617508977</v>
      </c>
      <c r="F402" s="95">
        <v>35</v>
      </c>
      <c r="G402" s="109">
        <v>49.645390070921984</v>
      </c>
      <c r="H402" s="59">
        <v>25</v>
      </c>
      <c r="I402" s="109">
        <v>36.42721841760163</v>
      </c>
      <c r="J402" s="59">
        <v>21</v>
      </c>
      <c r="K402" s="109">
        <v>31.33860617818236</v>
      </c>
      <c r="L402" s="59">
        <v>18</v>
      </c>
      <c r="M402" s="109">
        <v>27.552426144191031</v>
      </c>
      <c r="N402" s="59">
        <v>26</v>
      </c>
      <c r="O402" s="109">
        <v>40.435458786936238</v>
      </c>
      <c r="P402" s="59">
        <v>21</v>
      </c>
      <c r="Q402" s="109">
        <v>33.039647577092509</v>
      </c>
    </row>
    <row r="403" spans="1:17" ht="11.25" customHeight="1">
      <c r="A403" s="232" t="s">
        <v>481</v>
      </c>
      <c r="B403" s="361">
        <v>78</v>
      </c>
      <c r="C403" s="97">
        <v>68.0390788555478</v>
      </c>
      <c r="D403" s="94">
        <v>63</v>
      </c>
      <c r="E403" s="109">
        <v>57.142857142857146</v>
      </c>
      <c r="F403" s="94">
        <v>58</v>
      </c>
      <c r="G403" s="109">
        <v>54.722143598452682</v>
      </c>
      <c r="H403" s="57">
        <v>41</v>
      </c>
      <c r="I403" s="109">
        <v>40.10564413577228</v>
      </c>
      <c r="J403" s="57">
        <v>42</v>
      </c>
      <c r="K403" s="109">
        <v>42.428528134154966</v>
      </c>
      <c r="L403" s="57">
        <v>56</v>
      </c>
      <c r="M403" s="109">
        <v>57.935030002069105</v>
      </c>
      <c r="N403" s="57">
        <v>39</v>
      </c>
      <c r="O403" s="109">
        <v>41.082903191825558</v>
      </c>
      <c r="P403" s="57">
        <v>49</v>
      </c>
      <c r="Q403" s="109">
        <v>52.530017152658665</v>
      </c>
    </row>
    <row r="404" spans="1:17" ht="11.25" customHeight="1">
      <c r="A404" s="232" t="s">
        <v>471</v>
      </c>
      <c r="B404" s="360">
        <v>195</v>
      </c>
      <c r="C404" s="97">
        <v>43.536503683857916</v>
      </c>
      <c r="D404" s="95">
        <v>191</v>
      </c>
      <c r="E404" s="109">
        <v>43.901990530041836</v>
      </c>
      <c r="F404" s="95">
        <v>173</v>
      </c>
      <c r="G404" s="109">
        <v>40.944807346397802</v>
      </c>
      <c r="H404" s="59">
        <v>157</v>
      </c>
      <c r="I404" s="109">
        <v>38.134564002914743</v>
      </c>
      <c r="J404" s="59">
        <v>181</v>
      </c>
      <c r="K404" s="109">
        <v>44.935451837140022</v>
      </c>
      <c r="L404" s="59">
        <v>161</v>
      </c>
      <c r="M404" s="109">
        <v>40.610417454912344</v>
      </c>
      <c r="N404" s="59">
        <v>153</v>
      </c>
      <c r="O404" s="109">
        <v>39.322521781592947</v>
      </c>
      <c r="P404" s="59">
        <v>136</v>
      </c>
      <c r="Q404" s="109">
        <v>35.558344445315974</v>
      </c>
    </row>
    <row r="405" spans="1:17" ht="11.25" customHeight="1">
      <c r="A405" s="232" t="s">
        <v>438</v>
      </c>
      <c r="B405" s="362">
        <v>125</v>
      </c>
      <c r="C405" s="97">
        <v>36.983342702446819</v>
      </c>
      <c r="D405" s="96">
        <v>136</v>
      </c>
      <c r="E405" s="109">
        <v>40.713686983594776</v>
      </c>
      <c r="F405" s="96">
        <v>107</v>
      </c>
      <c r="G405" s="109">
        <v>32.530706554785361</v>
      </c>
      <c r="H405" s="102">
        <v>122</v>
      </c>
      <c r="I405" s="109">
        <v>37.605573022624995</v>
      </c>
      <c r="J405" s="102">
        <v>117</v>
      </c>
      <c r="K405" s="109">
        <v>36.343304445065698</v>
      </c>
      <c r="L405" s="102">
        <v>95</v>
      </c>
      <c r="M405" s="109">
        <v>29.469243415950615</v>
      </c>
      <c r="N405" s="102">
        <v>98</v>
      </c>
      <c r="O405" s="109">
        <v>29.824401229495724</v>
      </c>
      <c r="P405" s="102">
        <v>110</v>
      </c>
      <c r="Q405" s="109">
        <v>32.759544940139378</v>
      </c>
    </row>
    <row r="406" spans="1:17" ht="11.25" customHeight="1">
      <c r="A406" s="232" t="s">
        <v>472</v>
      </c>
      <c r="B406" s="360">
        <v>72</v>
      </c>
      <c r="C406" s="97">
        <v>35.361720937085479</v>
      </c>
      <c r="D406" s="95">
        <v>60</v>
      </c>
      <c r="E406" s="109">
        <v>30.444489547391921</v>
      </c>
      <c r="F406" s="95">
        <v>54</v>
      </c>
      <c r="G406" s="109">
        <v>28.298920448590295</v>
      </c>
      <c r="H406" s="59">
        <v>49</v>
      </c>
      <c r="I406" s="109">
        <v>26.44360496492175</v>
      </c>
      <c r="J406" s="59">
        <v>67</v>
      </c>
      <c r="K406" s="109">
        <v>37.102669177096026</v>
      </c>
      <c r="L406" s="59">
        <v>57</v>
      </c>
      <c r="M406" s="109">
        <v>32.227059422174477</v>
      </c>
      <c r="N406" s="59">
        <v>45</v>
      </c>
      <c r="O406" s="109">
        <v>26.002542470819368</v>
      </c>
      <c r="P406" s="59">
        <v>36</v>
      </c>
      <c r="Q406" s="109">
        <v>21.217657806329935</v>
      </c>
    </row>
    <row r="407" spans="1:17" ht="11.25" customHeight="1">
      <c r="A407" s="232" t="s">
        <v>432</v>
      </c>
      <c r="B407" s="361">
        <v>225</v>
      </c>
      <c r="C407" s="97">
        <v>46.788246792405886</v>
      </c>
      <c r="D407" s="94">
        <v>194</v>
      </c>
      <c r="E407" s="109">
        <v>40.108333850193304</v>
      </c>
      <c r="F407" s="94">
        <v>120</v>
      </c>
      <c r="G407" s="109">
        <v>24.583615020588777</v>
      </c>
      <c r="H407" s="57">
        <v>150</v>
      </c>
      <c r="I407" s="109">
        <v>30.320181112548511</v>
      </c>
      <c r="J407" s="57">
        <v>172</v>
      </c>
      <c r="K407" s="109">
        <v>34.188713749030988</v>
      </c>
      <c r="L407" s="57">
        <v>130</v>
      </c>
      <c r="M407" s="109">
        <v>25.346071358939366</v>
      </c>
      <c r="N407" s="57">
        <v>144</v>
      </c>
      <c r="O407" s="109">
        <v>27.929168525378692</v>
      </c>
      <c r="P407" s="57">
        <v>154</v>
      </c>
      <c r="Q407" s="109">
        <v>29.543230955167189</v>
      </c>
    </row>
    <row r="408" spans="1:17" ht="11.25" customHeight="1">
      <c r="A408" s="232" t="s">
        <v>433</v>
      </c>
      <c r="B408" s="360">
        <v>308</v>
      </c>
      <c r="C408" s="97">
        <v>34.945992556957385</v>
      </c>
      <c r="D408" s="95">
        <v>280</v>
      </c>
      <c r="E408" s="109">
        <v>31.984282009983666</v>
      </c>
      <c r="F408" s="95">
        <v>223</v>
      </c>
      <c r="G408" s="109">
        <v>25.732748672974843</v>
      </c>
      <c r="H408" s="59">
        <v>227</v>
      </c>
      <c r="I408" s="109">
        <v>26.436232778599461</v>
      </c>
      <c r="J408" s="59">
        <v>225</v>
      </c>
      <c r="K408" s="109">
        <v>26.172833761792315</v>
      </c>
      <c r="L408" s="59">
        <v>228</v>
      </c>
      <c r="M408" s="109">
        <v>25.92765275140157</v>
      </c>
      <c r="N408" s="59">
        <v>211</v>
      </c>
      <c r="O408" s="109">
        <v>24.097761534947466</v>
      </c>
      <c r="P408" s="59">
        <v>226</v>
      </c>
      <c r="Q408" s="109">
        <v>25.835953129465562</v>
      </c>
    </row>
    <row r="409" spans="1:17" ht="11.25" customHeight="1">
      <c r="A409" s="232" t="s">
        <v>441</v>
      </c>
      <c r="B409" s="361">
        <v>99</v>
      </c>
      <c r="C409" s="97">
        <v>41.991856124872754</v>
      </c>
      <c r="D409" s="94">
        <v>81</v>
      </c>
      <c r="E409" s="109">
        <v>34.316217590238942</v>
      </c>
      <c r="F409" s="94">
        <v>76</v>
      </c>
      <c r="G409" s="109">
        <v>32.10951032996747</v>
      </c>
      <c r="H409" s="57">
        <v>71</v>
      </c>
      <c r="I409" s="109">
        <v>29.843218023622377</v>
      </c>
      <c r="J409" s="57">
        <v>73</v>
      </c>
      <c r="K409" s="109">
        <v>30.426808936312103</v>
      </c>
      <c r="L409" s="57">
        <v>67</v>
      </c>
      <c r="M409" s="109">
        <v>27.631144836687561</v>
      </c>
      <c r="N409" s="57">
        <v>69</v>
      </c>
      <c r="O409" s="109">
        <v>28.329775004105766</v>
      </c>
      <c r="P409" s="57">
        <v>73</v>
      </c>
      <c r="Q409" s="109">
        <v>29.802000408246581</v>
      </c>
    </row>
    <row r="410" spans="1:17" ht="11.25" customHeight="1">
      <c r="A410" s="232" t="s">
        <v>487</v>
      </c>
      <c r="B410" s="360">
        <v>252</v>
      </c>
      <c r="C410" s="97">
        <v>37.947235272858791</v>
      </c>
      <c r="D410" s="95">
        <v>209</v>
      </c>
      <c r="E410" s="109">
        <v>32.060623724861557</v>
      </c>
      <c r="F410" s="95">
        <v>196</v>
      </c>
      <c r="G410" s="109">
        <v>30.586766541822723</v>
      </c>
      <c r="H410" s="59">
        <v>146</v>
      </c>
      <c r="I410" s="109">
        <v>23.127980103600677</v>
      </c>
      <c r="J410" s="59">
        <v>186</v>
      </c>
      <c r="K410" s="109">
        <v>29.799096414495818</v>
      </c>
      <c r="L410" s="59">
        <v>175</v>
      </c>
      <c r="M410" s="109">
        <v>28.261817477107929</v>
      </c>
      <c r="N410" s="59">
        <v>169</v>
      </c>
      <c r="O410" s="109">
        <v>27.659574468085108</v>
      </c>
      <c r="P410" s="59">
        <v>178</v>
      </c>
      <c r="Q410" s="109">
        <v>29.41613921435772</v>
      </c>
    </row>
    <row r="411" spans="1:17" ht="11.25" customHeight="1">
      <c r="A411" s="232" t="s">
        <v>431</v>
      </c>
      <c r="B411" s="361">
        <v>253</v>
      </c>
      <c r="C411" s="97">
        <v>33.622156070593292</v>
      </c>
      <c r="D411" s="94">
        <v>238</v>
      </c>
      <c r="E411" s="109">
        <v>31.711769330188805</v>
      </c>
      <c r="F411" s="94">
        <v>214</v>
      </c>
      <c r="G411" s="109">
        <v>28.698637485248366</v>
      </c>
      <c r="H411" s="57">
        <v>199</v>
      </c>
      <c r="I411" s="109">
        <v>26.788719122299252</v>
      </c>
      <c r="J411" s="57">
        <v>239</v>
      </c>
      <c r="K411" s="109">
        <v>31.875591832379733</v>
      </c>
      <c r="L411" s="57">
        <v>217</v>
      </c>
      <c r="M411" s="109">
        <v>27.939434516145646</v>
      </c>
      <c r="N411" s="57">
        <v>217</v>
      </c>
      <c r="O411" s="109">
        <v>27.764627608531544</v>
      </c>
      <c r="P411" s="57">
        <v>230</v>
      </c>
      <c r="Q411" s="109">
        <v>29.117609824028357</v>
      </c>
    </row>
    <row r="412" spans="1:17" ht="11.25" customHeight="1">
      <c r="A412" s="232" t="s">
        <v>434</v>
      </c>
      <c r="B412" s="360">
        <v>57</v>
      </c>
      <c r="C412" s="97">
        <v>37.919105907397551</v>
      </c>
      <c r="D412" s="95">
        <v>41</v>
      </c>
      <c r="E412" s="109">
        <v>27.817355315828753</v>
      </c>
      <c r="F412" s="95">
        <v>40</v>
      </c>
      <c r="G412" s="109">
        <v>27.563395810363836</v>
      </c>
      <c r="H412" s="59">
        <v>29</v>
      </c>
      <c r="I412" s="109">
        <v>20.147283590384884</v>
      </c>
      <c r="J412" s="59">
        <v>33</v>
      </c>
      <c r="K412" s="109">
        <v>23.05757406372275</v>
      </c>
      <c r="L412" s="59">
        <v>25</v>
      </c>
      <c r="M412" s="109">
        <v>17.540166982389671</v>
      </c>
      <c r="N412" s="59">
        <v>21</v>
      </c>
      <c r="O412" s="109">
        <v>15.105740181268882</v>
      </c>
      <c r="P412" s="59">
        <v>26</v>
      </c>
      <c r="Q412" s="109">
        <v>19.047619047619047</v>
      </c>
    </row>
    <row r="413" spans="1:17" ht="11.25" customHeight="1">
      <c r="A413" s="232" t="s">
        <v>436</v>
      </c>
      <c r="B413" s="361">
        <v>25</v>
      </c>
      <c r="C413" s="97">
        <v>31.936637710781778</v>
      </c>
      <c r="D413" s="94">
        <v>28</v>
      </c>
      <c r="E413" s="109">
        <v>36.885785798972471</v>
      </c>
      <c r="F413" s="94">
        <v>12</v>
      </c>
      <c r="G413" s="109">
        <v>16.266775111834079</v>
      </c>
      <c r="H413" s="57">
        <v>20</v>
      </c>
      <c r="I413" s="109">
        <v>27.851274195794456</v>
      </c>
      <c r="J413" s="57">
        <v>18</v>
      </c>
      <c r="K413" s="109">
        <v>25.593630029859234</v>
      </c>
      <c r="L413" s="57">
        <v>28</v>
      </c>
      <c r="M413" s="109">
        <v>40.609137055837564</v>
      </c>
      <c r="N413" s="57">
        <v>20</v>
      </c>
      <c r="O413" s="109">
        <v>29.677993767621309</v>
      </c>
      <c r="P413" s="57">
        <v>23</v>
      </c>
      <c r="Q413" s="109">
        <v>34.696032584100166</v>
      </c>
    </row>
    <row r="414" spans="1:17" ht="11.25" customHeight="1">
      <c r="A414" s="232" t="s">
        <v>439</v>
      </c>
      <c r="B414" s="360">
        <v>45</v>
      </c>
      <c r="C414" s="97">
        <v>53.750597228858055</v>
      </c>
      <c r="D414" s="95">
        <v>41</v>
      </c>
      <c r="E414" s="109">
        <v>50.257416033341507</v>
      </c>
      <c r="F414" s="95">
        <v>45</v>
      </c>
      <c r="G414" s="109">
        <v>56.803837414794245</v>
      </c>
      <c r="H414" s="59">
        <v>45</v>
      </c>
      <c r="I414" s="109">
        <v>58.441558441558442</v>
      </c>
      <c r="J414" s="59">
        <v>35</v>
      </c>
      <c r="K414" s="109">
        <v>46.648007463681196</v>
      </c>
      <c r="L414" s="59">
        <v>31</v>
      </c>
      <c r="M414" s="109">
        <v>42.188350571584103</v>
      </c>
      <c r="N414" s="59">
        <v>25</v>
      </c>
      <c r="O414" s="109">
        <v>34.683684794672587</v>
      </c>
      <c r="P414" s="59">
        <v>21</v>
      </c>
      <c r="Q414" s="109">
        <v>29.523407844791226</v>
      </c>
    </row>
    <row r="415" spans="1:17" ht="11.25" customHeight="1">
      <c r="A415" s="232" t="s">
        <v>474</v>
      </c>
      <c r="B415" s="362">
        <v>29</v>
      </c>
      <c r="C415" s="97">
        <v>28.273374280978842</v>
      </c>
      <c r="D415" s="96">
        <v>27</v>
      </c>
      <c r="E415" s="109">
        <v>26.871019108280255</v>
      </c>
      <c r="F415" s="96">
        <v>29</v>
      </c>
      <c r="G415" s="109">
        <v>29.606942317508935</v>
      </c>
      <c r="H415" s="102">
        <v>31</v>
      </c>
      <c r="I415" s="109">
        <v>32.375979112271537</v>
      </c>
      <c r="J415" s="102">
        <v>14</v>
      </c>
      <c r="K415" s="109">
        <v>14.938113529662825</v>
      </c>
      <c r="L415" s="102">
        <v>21</v>
      </c>
      <c r="M415" s="109">
        <v>22.823606129768503</v>
      </c>
      <c r="N415" s="102">
        <v>22</v>
      </c>
      <c r="O415" s="109">
        <v>24.304021210782146</v>
      </c>
      <c r="P415" s="102">
        <v>17</v>
      </c>
      <c r="Q415" s="109">
        <v>19.105416947628679</v>
      </c>
    </row>
    <row r="416" spans="1:17" ht="11.25" customHeight="1">
      <c r="A416" s="232" t="s">
        <v>435</v>
      </c>
      <c r="B416" s="360">
        <v>93</v>
      </c>
      <c r="C416" s="97">
        <v>41.73023422776631</v>
      </c>
      <c r="D416" s="95">
        <v>83</v>
      </c>
      <c r="E416" s="109">
        <v>38.788671838489577</v>
      </c>
      <c r="F416" s="95">
        <v>88</v>
      </c>
      <c r="G416" s="109">
        <v>42.811967891024082</v>
      </c>
      <c r="H416" s="59">
        <v>77</v>
      </c>
      <c r="I416" s="109">
        <v>38.906573695113941</v>
      </c>
      <c r="J416" s="59">
        <v>62</v>
      </c>
      <c r="K416" s="109">
        <v>32.352327280317262</v>
      </c>
      <c r="L416" s="59">
        <v>63</v>
      </c>
      <c r="M416" s="109">
        <v>33.769296740994854</v>
      </c>
      <c r="N416" s="59">
        <v>58</v>
      </c>
      <c r="O416" s="109">
        <v>31.728665207877462</v>
      </c>
      <c r="P416" s="59">
        <v>54</v>
      </c>
      <c r="Q416" s="109">
        <v>30.1255230125523</v>
      </c>
    </row>
    <row r="417" spans="1:19" ht="11.25" customHeight="1">
      <c r="A417" s="232" t="s">
        <v>440</v>
      </c>
      <c r="B417" s="361">
        <v>6</v>
      </c>
      <c r="C417" s="97">
        <v>36.122817579771223</v>
      </c>
      <c r="D417" s="94">
        <v>5</v>
      </c>
      <c r="E417" s="109">
        <v>31.289111389236545</v>
      </c>
      <c r="F417" s="94">
        <v>3</v>
      </c>
      <c r="G417" s="109">
        <v>19.480519480519479</v>
      </c>
      <c r="H417" s="57">
        <v>3</v>
      </c>
      <c r="I417" s="109">
        <v>20.174848688634835</v>
      </c>
      <c r="J417" s="57">
        <v>6</v>
      </c>
      <c r="K417" s="109">
        <v>40.650406504065039</v>
      </c>
      <c r="L417" s="57">
        <v>2</v>
      </c>
      <c r="M417" s="109">
        <v>13.966480446927374</v>
      </c>
      <c r="N417" s="57">
        <v>3</v>
      </c>
      <c r="O417" s="109">
        <v>21.691973969631235</v>
      </c>
      <c r="P417" s="57">
        <v>6</v>
      </c>
      <c r="Q417" s="109">
        <v>44.510385756676556</v>
      </c>
    </row>
    <row r="418" spans="1:19" ht="11.25" customHeight="1">
      <c r="A418" s="232" t="s">
        <v>482</v>
      </c>
      <c r="B418" s="360">
        <v>181</v>
      </c>
      <c r="C418" s="97">
        <v>45.697838820440317</v>
      </c>
      <c r="D418" s="95">
        <v>144</v>
      </c>
      <c r="E418" s="109">
        <v>37.605766217486682</v>
      </c>
      <c r="F418" s="95">
        <v>149</v>
      </c>
      <c r="G418" s="109">
        <v>40.197480238487067</v>
      </c>
      <c r="H418" s="59">
        <v>140</v>
      </c>
      <c r="I418" s="109">
        <v>38.882408487474308</v>
      </c>
      <c r="J418" s="59">
        <v>152</v>
      </c>
      <c r="K418" s="109">
        <v>43.256780215714734</v>
      </c>
      <c r="L418" s="59">
        <v>161</v>
      </c>
      <c r="M418" s="109">
        <v>46.669372137515218</v>
      </c>
      <c r="N418" s="59">
        <v>136</v>
      </c>
      <c r="O418" s="109">
        <v>40.22478556640047</v>
      </c>
      <c r="P418" s="59">
        <v>120</v>
      </c>
      <c r="Q418" s="109">
        <v>36.155468514612835</v>
      </c>
    </row>
    <row r="419" spans="1:19" ht="11.25" customHeight="1">
      <c r="A419" s="232" t="s">
        <v>430</v>
      </c>
      <c r="B419" s="361">
        <v>300</v>
      </c>
      <c r="C419" s="97">
        <v>48.25168076688</v>
      </c>
      <c r="D419" s="94">
        <v>263</v>
      </c>
      <c r="E419" s="109">
        <v>42.38858892739141</v>
      </c>
      <c r="F419" s="94">
        <v>218</v>
      </c>
      <c r="G419" s="109">
        <v>35.201033424834492</v>
      </c>
      <c r="H419" s="57">
        <v>244</v>
      </c>
      <c r="I419" s="109">
        <v>39.370713997579671</v>
      </c>
      <c r="J419" s="57">
        <v>228</v>
      </c>
      <c r="K419" s="109">
        <v>36.633567916706838</v>
      </c>
      <c r="L419" s="57">
        <v>255</v>
      </c>
      <c r="M419" s="109">
        <v>40.676992773851872</v>
      </c>
      <c r="N419" s="57">
        <v>196</v>
      </c>
      <c r="O419" s="109">
        <v>31.220133800573432</v>
      </c>
      <c r="P419" s="57">
        <v>203</v>
      </c>
      <c r="Q419" s="109">
        <v>32.196158665207527</v>
      </c>
    </row>
    <row r="420" spans="1:19" ht="11.25" customHeight="1">
      <c r="A420" s="232" t="s">
        <v>475</v>
      </c>
      <c r="B420" s="360">
        <v>0</v>
      </c>
      <c r="C420" s="97">
        <v>0</v>
      </c>
      <c r="D420" s="95">
        <v>0</v>
      </c>
      <c r="E420" s="109">
        <v>0</v>
      </c>
      <c r="F420" s="95">
        <v>1</v>
      </c>
      <c r="G420" s="109">
        <v>16.75041876046901</v>
      </c>
      <c r="H420" s="59">
        <v>0</v>
      </c>
      <c r="I420" s="109">
        <v>0</v>
      </c>
      <c r="J420" s="59">
        <v>2</v>
      </c>
      <c r="K420" s="109">
        <v>34.071550255536629</v>
      </c>
      <c r="L420" s="59">
        <v>0</v>
      </c>
      <c r="M420" s="109">
        <v>0</v>
      </c>
      <c r="N420" s="59">
        <v>0</v>
      </c>
      <c r="O420" s="109">
        <v>0</v>
      </c>
      <c r="P420" s="59">
        <v>2</v>
      </c>
      <c r="Q420" s="109">
        <v>33.557046979865774</v>
      </c>
    </row>
    <row r="421" spans="1:19" ht="11.25" customHeight="1">
      <c r="A421" s="233" t="s">
        <v>483</v>
      </c>
      <c r="B421" s="363">
        <v>147</v>
      </c>
      <c r="C421" s="97">
        <v>0</v>
      </c>
      <c r="D421" s="94">
        <v>113</v>
      </c>
      <c r="E421" s="110">
        <v>0</v>
      </c>
      <c r="F421" s="94">
        <v>100</v>
      </c>
      <c r="G421" s="110">
        <v>0</v>
      </c>
      <c r="H421" s="57">
        <v>108</v>
      </c>
      <c r="I421" s="110">
        <v>0</v>
      </c>
      <c r="J421" s="57">
        <v>87</v>
      </c>
      <c r="K421" s="110">
        <v>0</v>
      </c>
      <c r="L421" s="57">
        <v>84</v>
      </c>
      <c r="M421" s="110">
        <v>0</v>
      </c>
      <c r="N421" s="57">
        <v>80</v>
      </c>
      <c r="O421" s="110">
        <v>0</v>
      </c>
      <c r="P421" s="57">
        <v>88</v>
      </c>
      <c r="Q421" s="110">
        <v>0</v>
      </c>
    </row>
    <row r="422" spans="1:19" ht="11.25" customHeight="1">
      <c r="A422" s="234" t="s">
        <v>491</v>
      </c>
      <c r="B422" s="239">
        <v>2828</v>
      </c>
      <c r="C422" s="240">
        <v>42.285119217537208</v>
      </c>
      <c r="D422" s="239">
        <v>2611</v>
      </c>
      <c r="E422" s="240">
        <v>42.07862950338837</v>
      </c>
      <c r="F422" s="239">
        <v>2325</v>
      </c>
      <c r="G422" s="241">
        <v>38.007212379398617</v>
      </c>
      <c r="H422" s="239">
        <v>2020</v>
      </c>
      <c r="I422" s="241">
        <v>33.507950673642512</v>
      </c>
      <c r="J422" s="239">
        <v>1984</v>
      </c>
      <c r="K422" s="241">
        <v>33.302447998496021</v>
      </c>
      <c r="L422" s="239">
        <v>2050</v>
      </c>
      <c r="M422" s="241">
        <v>34.602017719608881</v>
      </c>
      <c r="N422" s="239">
        <v>1948</v>
      </c>
      <c r="O422" s="241">
        <v>32.745824823285176</v>
      </c>
      <c r="P422" s="239">
        <v>1809</v>
      </c>
      <c r="Q422" s="241">
        <v>30.583986772298921</v>
      </c>
      <c r="R422" s="242">
        <v>1850</v>
      </c>
      <c r="S422" s="242">
        <v>31.350140397790916</v>
      </c>
    </row>
    <row r="423" spans="1:19" ht="11.25" customHeight="1">
      <c r="A423" s="4" t="s">
        <v>480</v>
      </c>
      <c r="B423" s="3"/>
      <c r="C423" s="3"/>
      <c r="D423" s="27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9" ht="11.25" customHeight="1">
      <c r="A424" s="43" t="s">
        <v>477</v>
      </c>
      <c r="B424" s="4" t="s">
        <v>552</v>
      </c>
      <c r="C424" s="3"/>
      <c r="D424" s="27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9" ht="11.25" customHeight="1">
      <c r="A425" s="43" t="s">
        <v>478</v>
      </c>
      <c r="B425" s="4" t="s">
        <v>550</v>
      </c>
      <c r="C425" s="3"/>
      <c r="D425" s="27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9" ht="11.25" customHeight="1">
      <c r="A426" s="43" t="s">
        <v>479</v>
      </c>
      <c r="B426" s="4" t="s">
        <v>553</v>
      </c>
      <c r="C426" s="3"/>
      <c r="D426" s="27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9" ht="11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9" ht="11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9" ht="11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9" ht="11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9" ht="11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9" ht="11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24" ht="11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24" ht="11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24" ht="11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24" ht="11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24" ht="11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24" ht="11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24" ht="11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24" ht="11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24" ht="11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24" ht="13.5" customHeight="1">
      <c r="A442" s="641" t="s">
        <v>1280</v>
      </c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V442" s="641" t="s">
        <v>1319</v>
      </c>
    </row>
    <row r="443" spans="1:24" ht="11.25" customHeight="1">
      <c r="A443" s="747" t="s">
        <v>490</v>
      </c>
      <c r="B443" s="745">
        <v>2008</v>
      </c>
      <c r="C443" s="746"/>
      <c r="D443" s="745">
        <v>2009</v>
      </c>
      <c r="E443" s="746"/>
      <c r="F443" s="745">
        <v>2010</v>
      </c>
      <c r="G443" s="746"/>
      <c r="H443" s="745">
        <v>2011</v>
      </c>
      <c r="I443" s="746"/>
      <c r="J443" s="745">
        <v>2012</v>
      </c>
      <c r="K443" s="746"/>
      <c r="L443" s="745">
        <v>2013</v>
      </c>
      <c r="M443" s="746"/>
      <c r="Q443" s="3"/>
      <c r="V443" s="179"/>
      <c r="W443" s="798"/>
      <c r="X443" s="798"/>
    </row>
    <row r="444" spans="1:24" ht="11.25" customHeight="1">
      <c r="A444" s="748"/>
      <c r="B444" s="229" t="s">
        <v>402</v>
      </c>
      <c r="C444" s="230" t="s">
        <v>446</v>
      </c>
      <c r="D444" s="229" t="s">
        <v>402</v>
      </c>
      <c r="E444" s="230" t="s">
        <v>446</v>
      </c>
      <c r="F444" s="229" t="s">
        <v>402</v>
      </c>
      <c r="G444" s="230" t="s">
        <v>446</v>
      </c>
      <c r="H444" s="229" t="s">
        <v>402</v>
      </c>
      <c r="I444" s="230" t="s">
        <v>446</v>
      </c>
      <c r="J444" s="229" t="s">
        <v>402</v>
      </c>
      <c r="K444" s="230" t="s">
        <v>446</v>
      </c>
      <c r="L444" s="229" t="s">
        <v>402</v>
      </c>
      <c r="M444" s="230" t="s">
        <v>446</v>
      </c>
      <c r="Q444" s="3"/>
      <c r="V444" s="672" t="s">
        <v>490</v>
      </c>
      <c r="W444" s="672" t="s">
        <v>1281</v>
      </c>
      <c r="X444" s="562" t="s">
        <v>103</v>
      </c>
    </row>
    <row r="445" spans="1:24" ht="11.25" customHeight="1">
      <c r="A445" s="235" t="s">
        <v>486</v>
      </c>
      <c r="B445" s="100">
        <v>83</v>
      </c>
      <c r="C445" s="108">
        <v>28.221693301598094</v>
      </c>
      <c r="D445" s="101">
        <v>53</v>
      </c>
      <c r="E445" s="108">
        <v>18.088119859390464</v>
      </c>
      <c r="F445" s="101">
        <v>55</v>
      </c>
      <c r="G445" s="108">
        <v>18.813066529844363</v>
      </c>
      <c r="H445" s="101">
        <v>52</v>
      </c>
      <c r="I445" s="108">
        <v>17.863277224321539</v>
      </c>
      <c r="J445" s="101">
        <v>56</v>
      </c>
      <c r="K445" s="108">
        <v>19.303688383316096</v>
      </c>
      <c r="L445" s="101">
        <v>62</v>
      </c>
      <c r="M445" s="108">
        <v>21.440675035446276</v>
      </c>
      <c r="Q445" s="3"/>
      <c r="V445" s="245" t="s">
        <v>440</v>
      </c>
      <c r="W445" s="109">
        <v>31.923383878691141</v>
      </c>
      <c r="X445" s="154">
        <v>19</v>
      </c>
    </row>
    <row r="446" spans="1:24" ht="11.25" customHeight="1">
      <c r="A446" s="236" t="s">
        <v>437</v>
      </c>
      <c r="B446" s="95">
        <v>15</v>
      </c>
      <c r="C446" s="109">
        <v>23.904382470119522</v>
      </c>
      <c r="D446" s="59">
        <v>26</v>
      </c>
      <c r="E446" s="109">
        <v>41.76706827309237</v>
      </c>
      <c r="F446" s="59">
        <v>17</v>
      </c>
      <c r="G446" s="109">
        <v>27.655767040832927</v>
      </c>
      <c r="H446" s="59">
        <v>29</v>
      </c>
      <c r="I446" s="109">
        <v>47.30831973898858</v>
      </c>
      <c r="J446" s="59">
        <v>20</v>
      </c>
      <c r="K446" s="109">
        <v>32.765399737876805</v>
      </c>
      <c r="L446" s="59">
        <v>18</v>
      </c>
      <c r="M446" s="109">
        <v>29.801324503311257</v>
      </c>
      <c r="Q446" s="3"/>
      <c r="V446" s="245" t="s">
        <v>437</v>
      </c>
      <c r="W446" s="109">
        <v>29.801324503311257</v>
      </c>
      <c r="X446" s="97">
        <v>19</v>
      </c>
    </row>
    <row r="447" spans="1:24" ht="11.25" customHeight="1">
      <c r="A447" s="236" t="s">
        <v>481</v>
      </c>
      <c r="B447" s="94">
        <v>35</v>
      </c>
      <c r="C447" s="109">
        <v>38.159616223288268</v>
      </c>
      <c r="D447" s="57">
        <v>31</v>
      </c>
      <c r="E447" s="109">
        <v>34.292035398230091</v>
      </c>
      <c r="F447" s="57">
        <v>28</v>
      </c>
      <c r="G447" s="109">
        <v>31.358494792249971</v>
      </c>
      <c r="H447" s="57">
        <v>34</v>
      </c>
      <c r="I447" s="109">
        <v>38.51381966470322</v>
      </c>
      <c r="J447" s="57">
        <v>21</v>
      </c>
      <c r="K447" s="109">
        <v>24.107450350132016</v>
      </c>
      <c r="L447" s="57">
        <v>21</v>
      </c>
      <c r="M447" s="109">
        <v>24.364775495997215</v>
      </c>
      <c r="Q447" s="3"/>
      <c r="V447" s="245" t="s">
        <v>481</v>
      </c>
      <c r="W447" s="109">
        <v>24.364775495997215</v>
      </c>
      <c r="X447" s="154">
        <v>19</v>
      </c>
    </row>
    <row r="448" spans="1:24" ht="11.25" customHeight="1">
      <c r="A448" s="236" t="s">
        <v>471</v>
      </c>
      <c r="B448" s="95">
        <v>140</v>
      </c>
      <c r="C448" s="109">
        <v>37.152031420003716</v>
      </c>
      <c r="D448" s="59">
        <v>127</v>
      </c>
      <c r="E448" s="109">
        <v>34.089383975305331</v>
      </c>
      <c r="F448" s="59">
        <v>99</v>
      </c>
      <c r="G448" s="109">
        <v>26.85037020964986</v>
      </c>
      <c r="H448" s="59">
        <v>111</v>
      </c>
      <c r="I448" s="109">
        <v>30.356068478914839</v>
      </c>
      <c r="J448" s="59">
        <v>94</v>
      </c>
      <c r="K448" s="109">
        <v>25.979768945884693</v>
      </c>
      <c r="L448" s="59">
        <v>72</v>
      </c>
      <c r="M448" s="109">
        <v>20.138733497426717</v>
      </c>
      <c r="Q448" s="3"/>
      <c r="V448" s="245" t="s">
        <v>439</v>
      </c>
      <c r="W448" s="109">
        <v>24.063768987817717</v>
      </c>
      <c r="X448" s="154">
        <v>19</v>
      </c>
    </row>
    <row r="449" spans="1:24" ht="11.25" customHeight="1">
      <c r="A449" s="236" t="s">
        <v>438</v>
      </c>
      <c r="B449" s="96">
        <v>96</v>
      </c>
      <c r="C449" s="109">
        <v>27.856769775404793</v>
      </c>
      <c r="D449" s="102">
        <v>109</v>
      </c>
      <c r="E449" s="109">
        <v>30.701630848097345</v>
      </c>
      <c r="F449" s="102">
        <v>86</v>
      </c>
      <c r="G449" s="109">
        <v>23.465851728560125</v>
      </c>
      <c r="H449" s="102">
        <v>83</v>
      </c>
      <c r="I449" s="109">
        <v>21.725473772379857</v>
      </c>
      <c r="J449" s="102">
        <v>86</v>
      </c>
      <c r="K449" s="109">
        <v>21.688144654881093</v>
      </c>
      <c r="L449" s="102">
        <v>70</v>
      </c>
      <c r="M449" s="109">
        <v>17.141737682437064</v>
      </c>
      <c r="Q449" s="3"/>
      <c r="V449" s="246" t="s">
        <v>486</v>
      </c>
      <c r="W449" s="109">
        <v>21.440675035446276</v>
      </c>
      <c r="X449" s="154">
        <v>19</v>
      </c>
    </row>
    <row r="450" spans="1:24" ht="11.25" customHeight="1">
      <c r="A450" s="236" t="s">
        <v>472</v>
      </c>
      <c r="B450" s="95">
        <v>52</v>
      </c>
      <c r="C450" s="109">
        <v>31.137724550898202</v>
      </c>
      <c r="D450" s="59">
        <v>34</v>
      </c>
      <c r="E450" s="109">
        <v>20.624810433727632</v>
      </c>
      <c r="F450" s="59">
        <v>34</v>
      </c>
      <c r="G450" s="109">
        <v>20.867857362057325</v>
      </c>
      <c r="H450" s="59">
        <v>33</v>
      </c>
      <c r="I450" s="109">
        <v>20.508358709837797</v>
      </c>
      <c r="J450" s="59">
        <v>39</v>
      </c>
      <c r="K450" s="109">
        <v>24.479035902585991</v>
      </c>
      <c r="L450" s="59">
        <v>22</v>
      </c>
      <c r="M450" s="109">
        <v>14.012738853503185</v>
      </c>
      <c r="Q450" s="3"/>
      <c r="V450" s="245" t="s">
        <v>434</v>
      </c>
      <c r="W450" s="109">
        <v>20.136307311028499</v>
      </c>
      <c r="X450" s="154">
        <v>19</v>
      </c>
    </row>
    <row r="451" spans="1:24" ht="11.25" customHeight="1">
      <c r="A451" s="236" t="s">
        <v>432</v>
      </c>
      <c r="B451" s="94">
        <v>150</v>
      </c>
      <c r="C451" s="109">
        <v>28.331287184814428</v>
      </c>
      <c r="D451" s="57">
        <v>124</v>
      </c>
      <c r="E451" s="109">
        <v>22.977430233850942</v>
      </c>
      <c r="F451" s="57">
        <v>152</v>
      </c>
      <c r="G451" s="109">
        <v>27.615777329627004</v>
      </c>
      <c r="H451" s="57">
        <v>150</v>
      </c>
      <c r="I451" s="109">
        <v>26.892805278161248</v>
      </c>
      <c r="J451" s="57">
        <v>131</v>
      </c>
      <c r="K451" s="109">
        <v>23.107316728991744</v>
      </c>
      <c r="L451" s="57">
        <v>108</v>
      </c>
      <c r="M451" s="109">
        <v>18.726591760299627</v>
      </c>
      <c r="Q451" s="3"/>
      <c r="V451" s="245" t="s">
        <v>471</v>
      </c>
      <c r="W451" s="109">
        <v>20.138733497426717</v>
      </c>
      <c r="X451" s="97">
        <v>19</v>
      </c>
    </row>
    <row r="452" spans="1:24" ht="11.25" customHeight="1">
      <c r="A452" s="236" t="s">
        <v>433</v>
      </c>
      <c r="B452" s="95">
        <v>235</v>
      </c>
      <c r="C452" s="109">
        <v>26.888487150735713</v>
      </c>
      <c r="D452" s="59">
        <v>176</v>
      </c>
      <c r="E452" s="109">
        <v>20.167065806510752</v>
      </c>
      <c r="F452" s="59">
        <v>196</v>
      </c>
      <c r="G452" s="109">
        <v>22.544283413848632</v>
      </c>
      <c r="H452" s="59">
        <v>187</v>
      </c>
      <c r="I452" s="109">
        <v>21.484621836188374</v>
      </c>
      <c r="J452" s="59">
        <v>193</v>
      </c>
      <c r="K452" s="109">
        <v>22.209436133486765</v>
      </c>
      <c r="L452" s="59">
        <v>170</v>
      </c>
      <c r="M452" s="109">
        <v>19.590670231400388</v>
      </c>
      <c r="Q452" s="3"/>
      <c r="V452" s="245" t="s">
        <v>482</v>
      </c>
      <c r="W452" s="109">
        <v>19.710482099004782</v>
      </c>
      <c r="X452" s="97">
        <v>19</v>
      </c>
    </row>
    <row r="453" spans="1:24" ht="11.25" customHeight="1">
      <c r="A453" s="236" t="s">
        <v>441</v>
      </c>
      <c r="B453" s="94">
        <v>80</v>
      </c>
      <c r="C453" s="109">
        <v>32.341526520051744</v>
      </c>
      <c r="D453" s="57">
        <v>74</v>
      </c>
      <c r="E453" s="109">
        <v>29.609475032010245</v>
      </c>
      <c r="F453" s="57">
        <v>58</v>
      </c>
      <c r="G453" s="109">
        <v>22.891423609740695</v>
      </c>
      <c r="H453" s="57">
        <v>55</v>
      </c>
      <c r="I453" s="109">
        <v>21.439151789194668</v>
      </c>
      <c r="J453" s="57">
        <v>43</v>
      </c>
      <c r="K453" s="109">
        <v>16.562668515522688</v>
      </c>
      <c r="L453" s="57">
        <v>35</v>
      </c>
      <c r="M453" s="109">
        <v>13.321153992540154</v>
      </c>
      <c r="Q453" s="3"/>
      <c r="V453" s="245" t="s">
        <v>433</v>
      </c>
      <c r="W453" s="109">
        <v>19.590670231400388</v>
      </c>
      <c r="X453" s="97">
        <v>19</v>
      </c>
    </row>
    <row r="454" spans="1:24" ht="11.25" customHeight="1">
      <c r="A454" s="236" t="s">
        <v>487</v>
      </c>
      <c r="B454" s="95">
        <v>137</v>
      </c>
      <c r="C454" s="109">
        <v>22.778664538441074</v>
      </c>
      <c r="D454" s="59">
        <v>150</v>
      </c>
      <c r="E454" s="109">
        <v>25.032960064084378</v>
      </c>
      <c r="F454" s="59">
        <v>122</v>
      </c>
      <c r="G454" s="109">
        <v>20.395198769601123</v>
      </c>
      <c r="H454" s="59">
        <v>126</v>
      </c>
      <c r="I454" s="109">
        <v>21.126406331215104</v>
      </c>
      <c r="J454" s="59">
        <v>104</v>
      </c>
      <c r="K454" s="109">
        <v>17.482811370551548</v>
      </c>
      <c r="L454" s="59">
        <v>91</v>
      </c>
      <c r="M454" s="109">
        <v>15.340008765719295</v>
      </c>
      <c r="Q454" s="3"/>
      <c r="V454" s="245" t="s">
        <v>436</v>
      </c>
      <c r="W454" s="109">
        <v>19.074868860276585</v>
      </c>
      <c r="X454" s="97">
        <v>19</v>
      </c>
    </row>
    <row r="455" spans="1:24" ht="11.25" customHeight="1">
      <c r="A455" s="236" t="s">
        <v>431</v>
      </c>
      <c r="B455" s="94">
        <v>219</v>
      </c>
      <c r="C455" s="109">
        <v>27.418183639231788</v>
      </c>
      <c r="D455" s="57">
        <v>202</v>
      </c>
      <c r="E455" s="109">
        <v>25.024156983226383</v>
      </c>
      <c r="F455" s="57">
        <v>201</v>
      </c>
      <c r="G455" s="109">
        <v>24.688325247190321</v>
      </c>
      <c r="H455" s="57">
        <v>177</v>
      </c>
      <c r="I455" s="109">
        <v>21.464692400043656</v>
      </c>
      <c r="J455" s="57">
        <v>161</v>
      </c>
      <c r="K455" s="109">
        <v>19.323787462342619</v>
      </c>
      <c r="L455" s="57">
        <v>153</v>
      </c>
      <c r="M455" s="109">
        <v>18.171237188090121</v>
      </c>
      <c r="Q455" s="3"/>
      <c r="V455" s="245" t="s">
        <v>432</v>
      </c>
      <c r="W455" s="109">
        <v>18.726591760299627</v>
      </c>
      <c r="X455" s="97">
        <v>19</v>
      </c>
    </row>
    <row r="456" spans="1:24" ht="11.25" customHeight="1">
      <c r="A456" s="236" t="s">
        <v>434</v>
      </c>
      <c r="B456" s="95">
        <v>25</v>
      </c>
      <c r="C456" s="109">
        <v>18.487022110478446</v>
      </c>
      <c r="D456" s="59">
        <v>31</v>
      </c>
      <c r="E456" s="109">
        <v>23.108460678345136</v>
      </c>
      <c r="F456" s="59">
        <v>35</v>
      </c>
      <c r="G456" s="109">
        <v>26.189763543849146</v>
      </c>
      <c r="H456" s="59">
        <v>25</v>
      </c>
      <c r="I456" s="109">
        <v>19.015745036890547</v>
      </c>
      <c r="J456" s="59">
        <v>14</v>
      </c>
      <c r="K456" s="109">
        <v>10.756819054936612</v>
      </c>
      <c r="L456" s="59">
        <v>26</v>
      </c>
      <c r="M456" s="109">
        <v>20.136307311028499</v>
      </c>
      <c r="Q456" s="3"/>
      <c r="V456" s="245" t="s">
        <v>431</v>
      </c>
      <c r="W456" s="109">
        <v>18.171237188090121</v>
      </c>
      <c r="X456" s="154">
        <v>19</v>
      </c>
    </row>
    <row r="457" spans="1:24" ht="11.25" customHeight="1">
      <c r="A457" s="236" t="s">
        <v>436</v>
      </c>
      <c r="B457" s="94">
        <v>19</v>
      </c>
      <c r="C457" s="109">
        <v>28.897338403041825</v>
      </c>
      <c r="D457" s="57">
        <v>20</v>
      </c>
      <c r="E457" s="109">
        <v>30.76923076923077</v>
      </c>
      <c r="F457" s="57">
        <v>13</v>
      </c>
      <c r="G457" s="109">
        <v>20.108275328692962</v>
      </c>
      <c r="H457" s="57">
        <v>17</v>
      </c>
      <c r="I457" s="109">
        <v>26.629072681704262</v>
      </c>
      <c r="J457" s="57">
        <v>19</v>
      </c>
      <c r="K457" s="109">
        <v>29.968454258675077</v>
      </c>
      <c r="L457" s="57">
        <v>12</v>
      </c>
      <c r="M457" s="109">
        <v>19.074868860276585</v>
      </c>
      <c r="Q457" s="3"/>
      <c r="V457" s="245" t="s">
        <v>430</v>
      </c>
      <c r="W457" s="109">
        <v>17.326880564019838</v>
      </c>
      <c r="X457" s="97">
        <v>19</v>
      </c>
    </row>
    <row r="458" spans="1:24" ht="11.25" customHeight="1">
      <c r="A458" s="236" t="s">
        <v>439</v>
      </c>
      <c r="B458" s="95">
        <v>29</v>
      </c>
      <c r="C458" s="109">
        <v>41.49377593360996</v>
      </c>
      <c r="D458" s="59">
        <v>18</v>
      </c>
      <c r="E458" s="109">
        <v>26.18562700029095</v>
      </c>
      <c r="F458" s="59">
        <v>25</v>
      </c>
      <c r="G458" s="109">
        <v>36.689169357205756</v>
      </c>
      <c r="H458" s="59">
        <v>18</v>
      </c>
      <c r="I458" s="109">
        <v>26.650873556411014</v>
      </c>
      <c r="J458" s="59">
        <v>17</v>
      </c>
      <c r="K458" s="109">
        <v>25.331545224258679</v>
      </c>
      <c r="L458" s="59">
        <v>16</v>
      </c>
      <c r="M458" s="109">
        <v>24.063768987817717</v>
      </c>
      <c r="Q458" s="3"/>
      <c r="V458" s="245" t="s">
        <v>438</v>
      </c>
      <c r="W458" s="109">
        <v>17.141737682437064</v>
      </c>
      <c r="X458" s="154">
        <v>19</v>
      </c>
    </row>
    <row r="459" spans="1:24" ht="11.25" customHeight="1">
      <c r="A459" s="236" t="s">
        <v>474</v>
      </c>
      <c r="B459" s="96">
        <v>16</v>
      </c>
      <c r="C459" s="109">
        <v>18.281535648994517</v>
      </c>
      <c r="D459" s="102">
        <v>13</v>
      </c>
      <c r="E459" s="109">
        <v>15.023691205362303</v>
      </c>
      <c r="F459" s="102">
        <v>20</v>
      </c>
      <c r="G459" s="109">
        <v>23.424689622862498</v>
      </c>
      <c r="H459" s="102">
        <v>19</v>
      </c>
      <c r="I459" s="109">
        <v>22.397736649770128</v>
      </c>
      <c r="J459" s="102">
        <v>15</v>
      </c>
      <c r="K459" s="109">
        <v>17.88055787340565</v>
      </c>
      <c r="L459" s="102">
        <v>13</v>
      </c>
      <c r="M459" s="109">
        <v>15.67965263538777</v>
      </c>
      <c r="Q459" s="3"/>
      <c r="V459" s="245" t="s">
        <v>435</v>
      </c>
      <c r="W459" s="109">
        <v>15.765219500363813</v>
      </c>
      <c r="X459" s="154">
        <v>19</v>
      </c>
    </row>
    <row r="460" spans="1:24" ht="11.25" customHeight="1">
      <c r="A460" s="236" t="s">
        <v>435</v>
      </c>
      <c r="B460" s="95">
        <v>59</v>
      </c>
      <c r="C460" s="109">
        <v>33.484676503972757</v>
      </c>
      <c r="D460" s="59">
        <v>38</v>
      </c>
      <c r="E460" s="109">
        <v>21.879318286503914</v>
      </c>
      <c r="F460" s="59">
        <v>37</v>
      </c>
      <c r="G460" s="109">
        <v>21.55046886830916</v>
      </c>
      <c r="H460" s="59">
        <v>31</v>
      </c>
      <c r="I460" s="109">
        <v>18.300962276403567</v>
      </c>
      <c r="J460" s="59">
        <v>30</v>
      </c>
      <c r="K460" s="109">
        <v>17.951172809956915</v>
      </c>
      <c r="L460" s="59">
        <v>26</v>
      </c>
      <c r="M460" s="109">
        <v>15.765219500363813</v>
      </c>
      <c r="Q460" s="3"/>
      <c r="V460" s="245" t="s">
        <v>474</v>
      </c>
      <c r="W460" s="109">
        <v>15.67965263538777</v>
      </c>
      <c r="X460" s="154">
        <v>19</v>
      </c>
    </row>
    <row r="461" spans="1:24" ht="11.25" customHeight="1">
      <c r="A461" s="236" t="s">
        <v>440</v>
      </c>
      <c r="B461" s="94">
        <v>8</v>
      </c>
      <c r="C461" s="109">
        <v>60.560181680545043</v>
      </c>
      <c r="D461" s="57">
        <v>4</v>
      </c>
      <c r="E461" s="109">
        <v>30.372057706909644</v>
      </c>
      <c r="F461" s="57">
        <v>5</v>
      </c>
      <c r="G461" s="109">
        <v>38.226299694189599</v>
      </c>
      <c r="H461" s="57">
        <v>7</v>
      </c>
      <c r="I461" s="109">
        <v>56.726094003241492</v>
      </c>
      <c r="J461" s="57">
        <v>1</v>
      </c>
      <c r="K461" s="109">
        <v>8.0256821829855536</v>
      </c>
      <c r="L461" s="57">
        <v>4</v>
      </c>
      <c r="M461" s="109">
        <v>31.923383878691141</v>
      </c>
      <c r="Q461" s="3"/>
      <c r="V461" s="245" t="s">
        <v>487</v>
      </c>
      <c r="W461" s="109">
        <v>15.340008765719295</v>
      </c>
      <c r="X461" s="97">
        <v>19</v>
      </c>
    </row>
    <row r="462" spans="1:24" ht="11.25" customHeight="1">
      <c r="A462" s="236" t="s">
        <v>482</v>
      </c>
      <c r="B462" s="95">
        <v>112</v>
      </c>
      <c r="C462" s="109">
        <v>34.242387183563658</v>
      </c>
      <c r="D462" s="59">
        <v>95</v>
      </c>
      <c r="E462" s="109">
        <v>29.389926989234006</v>
      </c>
      <c r="F462" s="59">
        <v>91</v>
      </c>
      <c r="G462" s="109">
        <v>28.423288355822088</v>
      </c>
      <c r="H462" s="59">
        <v>97</v>
      </c>
      <c r="I462" s="109">
        <v>30.650614592220432</v>
      </c>
      <c r="J462" s="59">
        <v>74</v>
      </c>
      <c r="K462" s="109">
        <v>23.642172523961662</v>
      </c>
      <c r="L462" s="59">
        <v>61</v>
      </c>
      <c r="M462" s="109">
        <v>19.710482099004782</v>
      </c>
      <c r="Q462" s="3"/>
      <c r="V462" s="245" t="s">
        <v>472</v>
      </c>
      <c r="W462" s="109">
        <v>14.012738853503185</v>
      </c>
      <c r="X462" s="154">
        <v>19</v>
      </c>
    </row>
    <row r="463" spans="1:24" ht="11.25" customHeight="1">
      <c r="A463" s="236" t="s">
        <v>430</v>
      </c>
      <c r="B463" s="94">
        <v>183</v>
      </c>
      <c r="C463" s="109">
        <v>28.806195693237626</v>
      </c>
      <c r="D463" s="57">
        <v>198</v>
      </c>
      <c r="E463" s="109">
        <v>30.861311138127746</v>
      </c>
      <c r="F463" s="57">
        <v>166</v>
      </c>
      <c r="G463" s="109">
        <v>25.575053538139183</v>
      </c>
      <c r="H463" s="57">
        <v>162</v>
      </c>
      <c r="I463" s="109">
        <v>24.702653247941445</v>
      </c>
      <c r="J463" s="57">
        <v>158</v>
      </c>
      <c r="K463" s="109">
        <v>23.838261919130961</v>
      </c>
      <c r="L463" s="57">
        <v>116</v>
      </c>
      <c r="M463" s="109">
        <v>17.326880564019838</v>
      </c>
      <c r="Q463" s="3"/>
      <c r="V463" s="245" t="s">
        <v>441</v>
      </c>
      <c r="W463" s="109">
        <v>13.321153992540154</v>
      </c>
      <c r="X463" s="97">
        <v>19</v>
      </c>
    </row>
    <row r="464" spans="1:24" ht="11.25" customHeight="1">
      <c r="A464" s="236" t="s">
        <v>475</v>
      </c>
      <c r="B464" s="95">
        <v>0</v>
      </c>
      <c r="C464" s="109">
        <v>0</v>
      </c>
      <c r="D464" s="59">
        <v>1</v>
      </c>
      <c r="E464" s="109">
        <v>17.241379310344829</v>
      </c>
      <c r="F464" s="59">
        <v>0</v>
      </c>
      <c r="G464" s="109">
        <v>0</v>
      </c>
      <c r="H464" s="59">
        <v>0</v>
      </c>
      <c r="I464" s="109"/>
      <c r="J464" s="59">
        <v>0</v>
      </c>
      <c r="K464" s="109">
        <v>0</v>
      </c>
      <c r="L464" s="59">
        <v>0</v>
      </c>
      <c r="M464" s="109">
        <v>0</v>
      </c>
      <c r="Q464" s="3"/>
      <c r="V464" s="245" t="s">
        <v>475</v>
      </c>
      <c r="W464" s="109">
        <v>0</v>
      </c>
      <c r="X464" s="97">
        <v>19</v>
      </c>
    </row>
    <row r="465" spans="1:24" ht="11.25" customHeight="1">
      <c r="A465" s="237" t="s">
        <v>483</v>
      </c>
      <c r="B465" s="94">
        <v>99</v>
      </c>
      <c r="C465" s="110">
        <v>0</v>
      </c>
      <c r="D465" s="57">
        <v>71</v>
      </c>
      <c r="E465" s="110">
        <v>0</v>
      </c>
      <c r="F465" s="57">
        <v>72</v>
      </c>
      <c r="G465" s="110">
        <v>0</v>
      </c>
      <c r="H465" s="57">
        <v>50</v>
      </c>
      <c r="I465" s="110">
        <v>0</v>
      </c>
      <c r="J465" s="57">
        <v>56</v>
      </c>
      <c r="K465" s="110">
        <v>0</v>
      </c>
      <c r="L465" s="57">
        <v>42</v>
      </c>
      <c r="M465" s="110"/>
      <c r="Q465" s="3"/>
      <c r="V465" s="247" t="s">
        <v>483</v>
      </c>
      <c r="W465" s="110"/>
      <c r="X465" s="244">
        <v>19</v>
      </c>
    </row>
    <row r="466" spans="1:24" ht="11.25" customHeight="1">
      <c r="A466" s="238" t="s">
        <v>544</v>
      </c>
      <c r="B466" s="239">
        <v>1792</v>
      </c>
      <c r="C466" s="241">
        <v>30.351943659204583</v>
      </c>
      <c r="D466" s="243">
        <v>1595</v>
      </c>
      <c r="E466" s="241">
        <v>26.948485309273995</v>
      </c>
      <c r="F466" s="243">
        <v>1512</v>
      </c>
      <c r="G466" s="241">
        <v>25.461661002906535</v>
      </c>
      <c r="H466" s="243">
        <v>1463</v>
      </c>
      <c r="I466" s="241">
        <v>24.536399572667491</v>
      </c>
      <c r="J466" s="243">
        <v>1332</v>
      </c>
      <c r="K466" s="241">
        <v>22.254374855897911</v>
      </c>
      <c r="L466" s="243">
        <v>1138</v>
      </c>
      <c r="M466" s="241">
        <v>18.951600144551747</v>
      </c>
      <c r="Q466" s="3"/>
      <c r="V466" s="250" t="s">
        <v>1282</v>
      </c>
      <c r="W466" s="364">
        <v>19</v>
      </c>
      <c r="X466" s="104"/>
    </row>
    <row r="467" spans="1:24" ht="11.25" customHeight="1">
      <c r="A467" s="4" t="s">
        <v>480</v>
      </c>
      <c r="B467" s="3"/>
      <c r="C467" s="3"/>
      <c r="D467" s="27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24" ht="11.25" customHeight="1">
      <c r="A468" s="43" t="s">
        <v>477</v>
      </c>
      <c r="B468" s="4" t="s">
        <v>557</v>
      </c>
      <c r="C468" s="3"/>
      <c r="D468" s="27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24" ht="11.25" customHeight="1">
      <c r="A469" s="43" t="s">
        <v>478</v>
      </c>
      <c r="B469" s="4" t="s">
        <v>550</v>
      </c>
      <c r="C469" s="3"/>
      <c r="D469" s="27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24" ht="11.25" customHeight="1">
      <c r="A470" s="43" t="s">
        <v>479</v>
      </c>
      <c r="B470" s="4" t="s">
        <v>553</v>
      </c>
      <c r="C470" s="3"/>
      <c r="D470" s="27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80" spans="1:24" ht="11.25" customHeight="1">
      <c r="V480" s="4" t="s">
        <v>480</v>
      </c>
    </row>
    <row r="481" spans="1:23" ht="11.25" customHeight="1">
      <c r="V481" s="43">
        <v>2013</v>
      </c>
      <c r="W481" s="4" t="s">
        <v>553</v>
      </c>
    </row>
    <row r="488" spans="1:23" ht="14.25" customHeight="1">
      <c r="A488" s="638" t="s">
        <v>1283</v>
      </c>
    </row>
    <row r="489" spans="1:23" ht="11.25" customHeight="1">
      <c r="A489" s="205"/>
    </row>
    <row r="490" spans="1:23" ht="14.25" customHeight="1">
      <c r="A490" s="641" t="s">
        <v>1284</v>
      </c>
    </row>
    <row r="491" spans="1:23" ht="11.25" customHeight="1">
      <c r="A491" s="250" t="s">
        <v>566</v>
      </c>
      <c r="B491" s="812">
        <v>2008</v>
      </c>
      <c r="C491" s="813"/>
      <c r="D491" s="813"/>
      <c r="E491" s="814"/>
      <c r="F491" s="812">
        <v>2009</v>
      </c>
      <c r="G491" s="813"/>
      <c r="H491" s="813"/>
      <c r="I491" s="814"/>
      <c r="J491" s="812">
        <v>2010</v>
      </c>
      <c r="K491" s="813"/>
      <c r="L491" s="813"/>
      <c r="M491" s="814"/>
    </row>
    <row r="492" spans="1:23" ht="11.25" customHeight="1">
      <c r="A492" s="266" t="s">
        <v>614</v>
      </c>
      <c r="B492" s="268" t="s">
        <v>605</v>
      </c>
      <c r="C492" s="265" t="s">
        <v>606</v>
      </c>
      <c r="D492" s="264" t="s">
        <v>415</v>
      </c>
      <c r="E492" s="269" t="s">
        <v>418</v>
      </c>
      <c r="F492" s="268" t="s">
        <v>605</v>
      </c>
      <c r="G492" s="265" t="s">
        <v>606</v>
      </c>
      <c r="H492" s="264" t="s">
        <v>415</v>
      </c>
      <c r="I492" s="269" t="s">
        <v>418</v>
      </c>
      <c r="J492" s="268" t="s">
        <v>605</v>
      </c>
      <c r="K492" s="265" t="s">
        <v>606</v>
      </c>
      <c r="L492" s="264" t="s">
        <v>415</v>
      </c>
      <c r="M492" s="269" t="s">
        <v>418</v>
      </c>
    </row>
    <row r="493" spans="1:23" ht="11.25" customHeight="1">
      <c r="A493" s="262" t="s">
        <v>611</v>
      </c>
      <c r="B493" s="270">
        <v>893</v>
      </c>
      <c r="C493" s="154">
        <v>665</v>
      </c>
      <c r="D493" s="263">
        <f>SUM(B493:C493)</f>
        <v>1558</v>
      </c>
      <c r="E493" s="271">
        <f>D493/D$495*100</f>
        <v>86.941964285714292</v>
      </c>
      <c r="F493" s="270">
        <v>781</v>
      </c>
      <c r="G493" s="154">
        <v>614</v>
      </c>
      <c r="H493" s="263">
        <f>SUM(F493:G493)</f>
        <v>1395</v>
      </c>
      <c r="I493" s="271">
        <f>H493/H$495*100</f>
        <v>87.460815047021939</v>
      </c>
      <c r="J493" s="270">
        <v>724</v>
      </c>
      <c r="K493" s="154">
        <v>578</v>
      </c>
      <c r="L493" s="263">
        <f>SUM(J493:K493)</f>
        <v>1302</v>
      </c>
      <c r="M493" s="271">
        <f>L493/L$495*100</f>
        <v>86.111111111111114</v>
      </c>
    </row>
    <row r="494" spans="1:23" ht="11.25" customHeight="1">
      <c r="A494" s="262" t="s">
        <v>612</v>
      </c>
      <c r="B494" s="270">
        <v>133</v>
      </c>
      <c r="C494" s="154">
        <v>101</v>
      </c>
      <c r="D494" s="263">
        <f>SUM(B494:C494)</f>
        <v>234</v>
      </c>
      <c r="E494" s="271">
        <f>D494/D$495*100</f>
        <v>13.058035714285715</v>
      </c>
      <c r="F494" s="270">
        <v>101</v>
      </c>
      <c r="G494" s="154">
        <v>99</v>
      </c>
      <c r="H494" s="263">
        <f>SUM(F494:G494)</f>
        <v>200</v>
      </c>
      <c r="I494" s="271">
        <f>H494/H$495*100</f>
        <v>12.539184952978054</v>
      </c>
      <c r="J494" s="270">
        <v>106</v>
      </c>
      <c r="K494" s="154">
        <v>104</v>
      </c>
      <c r="L494" s="263">
        <f>SUM(J494:K494)</f>
        <v>210</v>
      </c>
      <c r="M494" s="271">
        <f>L494/L$495*100</f>
        <v>13.888888888888889</v>
      </c>
    </row>
    <row r="495" spans="1:23" ht="11.25" customHeight="1">
      <c r="A495" s="267" t="s">
        <v>485</v>
      </c>
      <c r="B495" s="272">
        <v>1026</v>
      </c>
      <c r="C495" s="273">
        <v>766</v>
      </c>
      <c r="D495" s="274">
        <f>SUM(D493:D494)</f>
        <v>1792</v>
      </c>
      <c r="E495" s="275"/>
      <c r="F495" s="272">
        <f>SUM(F493:F494)</f>
        <v>882</v>
      </c>
      <c r="G495" s="273">
        <f>SUM(G493:G494)</f>
        <v>713</v>
      </c>
      <c r="H495" s="274">
        <f>SUM(H493:H494)</f>
        <v>1595</v>
      </c>
      <c r="I495" s="275"/>
      <c r="J495" s="272">
        <f>SUM(J493:J494)</f>
        <v>830</v>
      </c>
      <c r="K495" s="273">
        <f>SUM(K493:K494)</f>
        <v>682</v>
      </c>
      <c r="L495" s="274">
        <f>SUM(L493:L494)</f>
        <v>1512</v>
      </c>
      <c r="M495" s="275"/>
    </row>
    <row r="496" spans="1:23" ht="11.25" customHeight="1">
      <c r="A496" s="250" t="s">
        <v>566</v>
      </c>
      <c r="B496" s="812">
        <v>2011</v>
      </c>
      <c r="C496" s="813"/>
      <c r="D496" s="813"/>
      <c r="E496" s="813"/>
      <c r="F496" s="809">
        <v>2012</v>
      </c>
      <c r="G496" s="810"/>
      <c r="H496" s="810"/>
      <c r="I496" s="810"/>
      <c r="J496" s="811"/>
      <c r="K496" s="809">
        <v>2013</v>
      </c>
      <c r="L496" s="810"/>
      <c r="M496" s="810"/>
      <c r="N496" s="810"/>
      <c r="O496" s="811"/>
    </row>
    <row r="497" spans="1:15" ht="11.25" customHeight="1">
      <c r="A497" s="266" t="s">
        <v>614</v>
      </c>
      <c r="B497" s="268" t="s">
        <v>605</v>
      </c>
      <c r="C497" s="265" t="s">
        <v>606</v>
      </c>
      <c r="D497" s="264" t="s">
        <v>613</v>
      </c>
      <c r="E497" s="276" t="s">
        <v>418</v>
      </c>
      <c r="F497" s="268" t="s">
        <v>605</v>
      </c>
      <c r="G497" s="265" t="s">
        <v>606</v>
      </c>
      <c r="H497" s="265" t="s">
        <v>610</v>
      </c>
      <c r="I497" s="265" t="s">
        <v>415</v>
      </c>
      <c r="J497" s="269" t="s">
        <v>418</v>
      </c>
      <c r="K497" s="268" t="s">
        <v>605</v>
      </c>
      <c r="L497" s="265" t="s">
        <v>606</v>
      </c>
      <c r="M497" s="265" t="s">
        <v>610</v>
      </c>
      <c r="N497" s="265" t="s">
        <v>415</v>
      </c>
      <c r="O497" s="269" t="s">
        <v>418</v>
      </c>
    </row>
    <row r="498" spans="1:15" ht="11.25" customHeight="1">
      <c r="A498" s="262" t="s">
        <v>611</v>
      </c>
      <c r="B498" s="270">
        <v>714</v>
      </c>
      <c r="C498" s="154">
        <v>569</v>
      </c>
      <c r="D498" s="263">
        <f>SUM(B498:C498)</f>
        <v>1283</v>
      </c>
      <c r="E498" s="277">
        <f>D498/D$500*100</f>
        <v>87.696514012303481</v>
      </c>
      <c r="F498" s="270">
        <v>641</v>
      </c>
      <c r="G498" s="154">
        <v>523</v>
      </c>
      <c r="H498" s="154">
        <v>0</v>
      </c>
      <c r="I498" s="97">
        <f>SUM(F498:H498)</f>
        <v>1164</v>
      </c>
      <c r="J498" s="271">
        <f>I498/I$500*100</f>
        <v>87.387387387387378</v>
      </c>
      <c r="K498" s="270"/>
      <c r="L498" s="154"/>
      <c r="M498" s="154"/>
      <c r="N498" s="97">
        <f>SUM(K498:M498)</f>
        <v>0</v>
      </c>
      <c r="O498" s="271" t="e">
        <f>N498/N$500*100</f>
        <v>#DIV/0!</v>
      </c>
    </row>
    <row r="499" spans="1:15" ht="11.25" customHeight="1">
      <c r="A499" s="262" t="s">
        <v>612</v>
      </c>
      <c r="B499" s="270">
        <v>101</v>
      </c>
      <c r="C499" s="154">
        <v>79</v>
      </c>
      <c r="D499" s="263">
        <f>SUM(B499:C499)</f>
        <v>180</v>
      </c>
      <c r="E499" s="277">
        <f>D499/D$500*100</f>
        <v>12.303485987696513</v>
      </c>
      <c r="F499" s="284">
        <v>84</v>
      </c>
      <c r="G499" s="244">
        <v>83</v>
      </c>
      <c r="H499" s="244">
        <v>1</v>
      </c>
      <c r="I499" s="119">
        <f>SUM(F499:H499)</f>
        <v>168</v>
      </c>
      <c r="J499" s="271">
        <f>I499/I$500*100</f>
        <v>12.612612612612612</v>
      </c>
      <c r="K499" s="284"/>
      <c r="L499" s="244"/>
      <c r="M499" s="244"/>
      <c r="N499" s="119">
        <f>SUM(K499:M499)</f>
        <v>0</v>
      </c>
      <c r="O499" s="271" t="e">
        <f>N499/N$500*100</f>
        <v>#DIV/0!</v>
      </c>
    </row>
    <row r="500" spans="1:15" ht="11.25" customHeight="1">
      <c r="A500" s="267" t="s">
        <v>485</v>
      </c>
      <c r="B500" s="272">
        <f>SUM(B498:B499)</f>
        <v>815</v>
      </c>
      <c r="C500" s="273">
        <f>SUM(C498:C499)</f>
        <v>648</v>
      </c>
      <c r="D500" s="274">
        <f>SUM(D498:D499)</f>
        <v>1463</v>
      </c>
      <c r="E500" s="278"/>
      <c r="F500" s="279">
        <f>SUM(F498:F499)</f>
        <v>725</v>
      </c>
      <c r="G500" s="280">
        <f>SUM(G498:G499)</f>
        <v>606</v>
      </c>
      <c r="H500" s="280"/>
      <c r="I500" s="278">
        <f>SUM(I498:I499)</f>
        <v>1332</v>
      </c>
      <c r="J500" s="281"/>
      <c r="K500" s="279">
        <f>SUM(K498:K499)</f>
        <v>0</v>
      </c>
      <c r="L500" s="280">
        <f>SUM(L498:L499)</f>
        <v>0</v>
      </c>
      <c r="M500" s="280"/>
      <c r="N500" s="278">
        <f>SUM(N498:N499)</f>
        <v>0</v>
      </c>
      <c r="O500" s="281"/>
    </row>
    <row r="501" spans="1:15" ht="11.25" customHeight="1">
      <c r="A501" s="4" t="s">
        <v>480</v>
      </c>
      <c r="B501" s="4"/>
      <c r="C501" s="3"/>
      <c r="D501" s="27"/>
      <c r="E501" s="3"/>
    </row>
    <row r="502" spans="1:15" ht="11.25" customHeight="1">
      <c r="A502" s="43" t="s">
        <v>478</v>
      </c>
      <c r="B502" s="4" t="s">
        <v>550</v>
      </c>
      <c r="C502" s="3"/>
      <c r="D502" s="27"/>
      <c r="E502" s="3"/>
    </row>
    <row r="503" spans="1:15" ht="11.25" customHeight="1">
      <c r="A503" s="43" t="s">
        <v>479</v>
      </c>
      <c r="B503" s="4" t="s">
        <v>553</v>
      </c>
      <c r="C503" s="3"/>
      <c r="D503" s="27"/>
      <c r="E503" s="3"/>
    </row>
    <row r="504" spans="1:15" ht="11.25" customHeight="1">
      <c r="A504" s="43"/>
      <c r="B504" s="4"/>
      <c r="C504" s="3"/>
      <c r="D504" s="27"/>
      <c r="E504" s="3"/>
    </row>
    <row r="505" spans="1:15" ht="14.25" customHeight="1">
      <c r="A505" s="638" t="s">
        <v>1285</v>
      </c>
    </row>
    <row r="506" spans="1:15" ht="14.25" customHeight="1">
      <c r="A506" s="641" t="s">
        <v>1286</v>
      </c>
      <c r="B506" s="191"/>
      <c r="C506" s="191"/>
      <c r="D506" s="191"/>
      <c r="E506" s="191"/>
      <c r="F506" s="191"/>
      <c r="G506" s="191"/>
      <c r="H506" s="191"/>
      <c r="I506" s="191"/>
      <c r="J506" s="191"/>
      <c r="K506" s="191"/>
    </row>
    <row r="507" spans="1:15" ht="11.25" customHeight="1">
      <c r="A507" s="823" t="s">
        <v>563</v>
      </c>
      <c r="B507" s="824"/>
      <c r="C507" s="825"/>
      <c r="D507" s="808">
        <v>2008</v>
      </c>
      <c r="E507" s="780"/>
      <c r="F507" s="222">
        <v>2009</v>
      </c>
      <c r="G507" s="223"/>
      <c r="H507" s="808">
        <v>2010</v>
      </c>
      <c r="I507" s="780"/>
      <c r="J507" s="808">
        <v>2011</v>
      </c>
      <c r="K507" s="780"/>
      <c r="L507" s="808">
        <v>2012</v>
      </c>
      <c r="M507" s="779"/>
      <c r="N507" s="808">
        <v>2013</v>
      </c>
      <c r="O507" s="779"/>
    </row>
    <row r="508" spans="1:15" ht="11.25" customHeight="1">
      <c r="A508" s="826"/>
      <c r="B508" s="827"/>
      <c r="C508" s="828"/>
      <c r="D508" s="207" t="s">
        <v>402</v>
      </c>
      <c r="E508" s="208" t="s">
        <v>418</v>
      </c>
      <c r="F508" s="207" t="s">
        <v>402</v>
      </c>
      <c r="G508" s="208" t="s">
        <v>418</v>
      </c>
      <c r="H508" s="206" t="s">
        <v>402</v>
      </c>
      <c r="I508" s="208" t="s">
        <v>418</v>
      </c>
      <c r="J508" s="206" t="s">
        <v>402</v>
      </c>
      <c r="K508" s="208" t="s">
        <v>418</v>
      </c>
      <c r="L508" s="206" t="s">
        <v>402</v>
      </c>
      <c r="M508" s="288" t="s">
        <v>418</v>
      </c>
      <c r="N508" s="206" t="s">
        <v>402</v>
      </c>
      <c r="O508" s="288" t="s">
        <v>418</v>
      </c>
    </row>
    <row r="509" spans="1:15" ht="11.25" customHeight="1">
      <c r="A509" s="212" t="s">
        <v>567</v>
      </c>
      <c r="B509" s="213"/>
      <c r="C509" s="214"/>
      <c r="D509" s="196">
        <v>4</v>
      </c>
      <c r="E509" s="210">
        <f t="shared" ref="E509:E515" si="7">D509/D$516*100</f>
        <v>0.2232142857142857</v>
      </c>
      <c r="F509" s="196">
        <v>12</v>
      </c>
      <c r="G509" s="210">
        <f t="shared" ref="G509:G515" si="8">F509/F$516*100</f>
        <v>0.75235109717868343</v>
      </c>
      <c r="H509" s="88">
        <v>2</v>
      </c>
      <c r="I509" s="210">
        <f t="shared" ref="I509:I515" si="9">H509/H$516*100</f>
        <v>0.13227513227513227</v>
      </c>
      <c r="J509" s="88">
        <v>5</v>
      </c>
      <c r="K509" s="210">
        <f t="shared" ref="K509:K515" si="10">J509/J$516*100</f>
        <v>0.34176349965823649</v>
      </c>
      <c r="L509" s="88">
        <v>5</v>
      </c>
      <c r="M509" s="38">
        <f t="shared" ref="M509:M515" si="11">L509/L$516*100</f>
        <v>0.37537537537537535</v>
      </c>
      <c r="N509" s="88"/>
      <c r="O509" s="38" t="e">
        <f t="shared" ref="O509:O515" si="12">N509/N$516*100</f>
        <v>#DIV/0!</v>
      </c>
    </row>
    <row r="510" spans="1:15" ht="11.25" customHeight="1">
      <c r="A510" s="212" t="s">
        <v>599</v>
      </c>
      <c r="B510" s="215"/>
      <c r="C510" s="214"/>
      <c r="D510" s="196">
        <v>11</v>
      </c>
      <c r="E510" s="210">
        <f t="shared" si="7"/>
        <v>0.6138392857142857</v>
      </c>
      <c r="F510" s="196">
        <v>13</v>
      </c>
      <c r="G510" s="210">
        <f t="shared" si="8"/>
        <v>0.8150470219435737</v>
      </c>
      <c r="H510" s="88">
        <v>4</v>
      </c>
      <c r="I510" s="210">
        <f t="shared" si="9"/>
        <v>0.26455026455026454</v>
      </c>
      <c r="J510" s="88">
        <v>9</v>
      </c>
      <c r="K510" s="210">
        <f t="shared" si="10"/>
        <v>0.61517429938482571</v>
      </c>
      <c r="L510" s="88">
        <v>0</v>
      </c>
      <c r="M510" s="38">
        <f t="shared" si="11"/>
        <v>0</v>
      </c>
      <c r="N510" s="88"/>
      <c r="O510" s="38" t="e">
        <f t="shared" si="12"/>
        <v>#DIV/0!</v>
      </c>
    </row>
    <row r="511" spans="1:15" ht="11.25" customHeight="1">
      <c r="A511" s="212" t="s">
        <v>608</v>
      </c>
      <c r="B511" s="215"/>
      <c r="C511" s="214"/>
      <c r="D511" s="196">
        <v>5</v>
      </c>
      <c r="E511" s="210">
        <f t="shared" si="7"/>
        <v>0.27901785714285715</v>
      </c>
      <c r="F511" s="196">
        <v>1</v>
      </c>
      <c r="G511" s="210">
        <f t="shared" si="8"/>
        <v>6.269592476489029E-2</v>
      </c>
      <c r="H511" s="88">
        <v>1</v>
      </c>
      <c r="I511" s="210">
        <f t="shared" si="9"/>
        <v>6.6137566137566134E-2</v>
      </c>
      <c r="J511" s="88">
        <v>0</v>
      </c>
      <c r="K511" s="210">
        <f t="shared" si="10"/>
        <v>0</v>
      </c>
      <c r="L511" s="88">
        <v>0</v>
      </c>
      <c r="M511" s="38">
        <f t="shared" si="11"/>
        <v>0</v>
      </c>
      <c r="N511" s="88"/>
      <c r="O511" s="38" t="e">
        <f t="shared" si="12"/>
        <v>#DIV/0!</v>
      </c>
    </row>
    <row r="512" spans="1:15" ht="11.25" customHeight="1">
      <c r="A512" s="212" t="s">
        <v>417</v>
      </c>
      <c r="B512" s="215"/>
      <c r="C512" s="214"/>
      <c r="D512" s="196">
        <v>0</v>
      </c>
      <c r="E512" s="210">
        <f t="shared" si="7"/>
        <v>0</v>
      </c>
      <c r="F512" s="196">
        <v>0</v>
      </c>
      <c r="G512" s="210">
        <f t="shared" si="8"/>
        <v>0</v>
      </c>
      <c r="H512" s="88">
        <v>0</v>
      </c>
      <c r="I512" s="210">
        <f t="shared" si="9"/>
        <v>0</v>
      </c>
      <c r="J512" s="88">
        <v>0</v>
      </c>
      <c r="K512" s="210">
        <f t="shared" si="10"/>
        <v>0</v>
      </c>
      <c r="L512" s="88">
        <v>0</v>
      </c>
      <c r="M512" s="38">
        <f t="shared" si="11"/>
        <v>0</v>
      </c>
      <c r="N512" s="88"/>
      <c r="O512" s="38" t="e">
        <f t="shared" si="12"/>
        <v>#DIV/0!</v>
      </c>
    </row>
    <row r="513" spans="1:15" ht="11.25" customHeight="1">
      <c r="A513" s="212" t="s">
        <v>607</v>
      </c>
      <c r="B513" s="213"/>
      <c r="C513" s="214"/>
      <c r="D513" s="196">
        <v>49</v>
      </c>
      <c r="E513" s="210">
        <f t="shared" si="7"/>
        <v>2.734375</v>
      </c>
      <c r="F513" s="196">
        <v>47</v>
      </c>
      <c r="G513" s="210">
        <f t="shared" si="8"/>
        <v>2.9467084639498431</v>
      </c>
      <c r="H513" s="88">
        <v>29</v>
      </c>
      <c r="I513" s="210">
        <f t="shared" si="9"/>
        <v>1.9179894179894179</v>
      </c>
      <c r="J513" s="88">
        <v>27</v>
      </c>
      <c r="K513" s="210">
        <f t="shared" si="10"/>
        <v>1.8455228981544769</v>
      </c>
      <c r="L513" s="88">
        <v>23</v>
      </c>
      <c r="M513" s="38">
        <f t="shared" si="11"/>
        <v>1.7267267267267266</v>
      </c>
      <c r="N513" s="88"/>
      <c r="O513" s="38" t="e">
        <f t="shared" si="12"/>
        <v>#DIV/0!</v>
      </c>
    </row>
    <row r="514" spans="1:15" ht="11.25" customHeight="1">
      <c r="A514" s="212" t="s">
        <v>522</v>
      </c>
      <c r="B514" s="215"/>
      <c r="C514" s="214"/>
      <c r="D514" s="196">
        <f>911+694</f>
        <v>1605</v>
      </c>
      <c r="E514" s="210">
        <f t="shared" si="7"/>
        <v>89.564732142857139</v>
      </c>
      <c r="F514" s="196">
        <f>791+648</f>
        <v>1439</v>
      </c>
      <c r="G514" s="210">
        <f t="shared" si="8"/>
        <v>90.219435736677113</v>
      </c>
      <c r="H514" s="88">
        <f>776+627</f>
        <v>1403</v>
      </c>
      <c r="I514" s="210">
        <f t="shared" si="9"/>
        <v>92.791005291005291</v>
      </c>
      <c r="J514" s="88">
        <f>772+618</f>
        <v>1390</v>
      </c>
      <c r="K514" s="210">
        <f t="shared" si="10"/>
        <v>95.010252904989741</v>
      </c>
      <c r="L514" s="88">
        <f>712+591+1</f>
        <v>1304</v>
      </c>
      <c r="M514" s="38">
        <f t="shared" si="11"/>
        <v>97.897897897897906</v>
      </c>
      <c r="N514" s="88"/>
      <c r="O514" s="38" t="e">
        <f t="shared" si="12"/>
        <v>#DIV/0!</v>
      </c>
    </row>
    <row r="515" spans="1:15" ht="11.25" customHeight="1">
      <c r="A515" s="212" t="s">
        <v>414</v>
      </c>
      <c r="B515" s="215"/>
      <c r="C515" s="214"/>
      <c r="D515" s="196">
        <f>70+48</f>
        <v>118</v>
      </c>
      <c r="E515" s="210">
        <f t="shared" si="7"/>
        <v>6.5848214285714288</v>
      </c>
      <c r="F515" s="196">
        <f>49+34</f>
        <v>83</v>
      </c>
      <c r="G515" s="210">
        <f t="shared" si="8"/>
        <v>5.2037617554858935</v>
      </c>
      <c r="H515" s="88">
        <f>38+35</f>
        <v>73</v>
      </c>
      <c r="I515" s="210">
        <f t="shared" si="9"/>
        <v>4.8280423280423275</v>
      </c>
      <c r="J515" s="88">
        <v>32</v>
      </c>
      <c r="K515" s="210">
        <f t="shared" si="10"/>
        <v>2.1872863978127137</v>
      </c>
      <c r="L515" s="88">
        <v>0</v>
      </c>
      <c r="M515" s="38">
        <f t="shared" si="11"/>
        <v>0</v>
      </c>
      <c r="N515" s="88"/>
      <c r="O515" s="38" t="e">
        <f t="shared" si="12"/>
        <v>#DIV/0!</v>
      </c>
    </row>
    <row r="516" spans="1:15" ht="11.25" customHeight="1">
      <c r="A516" s="816" t="s">
        <v>485</v>
      </c>
      <c r="B516" s="817"/>
      <c r="C516" s="818"/>
      <c r="D516" s="221">
        <f>SUM(D509:D515)</f>
        <v>1792</v>
      </c>
      <c r="E516" s="217"/>
      <c r="F516" s="221">
        <f>SUM(F509:F515)</f>
        <v>1595</v>
      </c>
      <c r="G516" s="217"/>
      <c r="H516" s="221">
        <f>SUM(H509:H515)</f>
        <v>1512</v>
      </c>
      <c r="I516" s="217"/>
      <c r="J516" s="221">
        <f>SUM(J509:J515)</f>
        <v>1463</v>
      </c>
      <c r="K516" s="217"/>
      <c r="L516" s="221">
        <f>SUM(L509:L515)</f>
        <v>1332</v>
      </c>
      <c r="M516" s="217"/>
      <c r="N516" s="221">
        <f>SUM(N509:N515)</f>
        <v>0</v>
      </c>
      <c r="O516" s="217"/>
    </row>
    <row r="517" spans="1:15" ht="11.25" customHeight="1">
      <c r="A517" s="4" t="s">
        <v>480</v>
      </c>
      <c r="B517" s="3"/>
      <c r="C517" s="3"/>
      <c r="D517" s="27"/>
      <c r="E517" s="3"/>
    </row>
    <row r="518" spans="1:15" ht="11.25" customHeight="1">
      <c r="A518" s="43" t="s">
        <v>478</v>
      </c>
      <c r="B518" s="4" t="s">
        <v>550</v>
      </c>
      <c r="C518" s="3"/>
      <c r="D518" s="27"/>
      <c r="E518" s="3"/>
    </row>
    <row r="519" spans="1:15" ht="11.25" customHeight="1">
      <c r="A519" s="43" t="s">
        <v>479</v>
      </c>
      <c r="B519" s="4" t="s">
        <v>553</v>
      </c>
      <c r="C519" s="3"/>
      <c r="D519" s="27"/>
      <c r="E519" s="3"/>
    </row>
    <row r="521" spans="1:15" ht="11.25" customHeight="1">
      <c r="A521" s="638" t="s">
        <v>1287</v>
      </c>
    </row>
    <row r="522" spans="1:15" ht="11.25" customHeight="1">
      <c r="A522" s="641" t="s">
        <v>1288</v>
      </c>
    </row>
    <row r="523" spans="1:15" ht="11.25" customHeight="1">
      <c r="A523" s="829" t="s">
        <v>618</v>
      </c>
      <c r="B523" s="808">
        <v>2008</v>
      </c>
      <c r="C523" s="780"/>
      <c r="D523" s="808">
        <v>2009</v>
      </c>
      <c r="E523" s="780"/>
      <c r="F523" s="808">
        <v>2010</v>
      </c>
      <c r="G523" s="780"/>
      <c r="H523" s="808">
        <v>2011</v>
      </c>
      <c r="I523" s="780"/>
      <c r="J523" s="808">
        <v>2012</v>
      </c>
      <c r="K523" s="780"/>
      <c r="L523" s="808">
        <v>2013</v>
      </c>
      <c r="M523" s="780"/>
      <c r="N523" s="815"/>
      <c r="O523" s="815"/>
    </row>
    <row r="524" spans="1:15" ht="11.25" customHeight="1">
      <c r="A524" s="830"/>
      <c r="B524" s="207" t="s">
        <v>402</v>
      </c>
      <c r="C524" s="208" t="s">
        <v>418</v>
      </c>
      <c r="D524" s="207" t="s">
        <v>402</v>
      </c>
      <c r="E524" s="208" t="s">
        <v>418</v>
      </c>
      <c r="F524" s="206" t="s">
        <v>402</v>
      </c>
      <c r="G524" s="208" t="s">
        <v>418</v>
      </c>
      <c r="H524" s="206" t="s">
        <v>402</v>
      </c>
      <c r="I524" s="208" t="s">
        <v>418</v>
      </c>
      <c r="J524" s="206" t="s">
        <v>402</v>
      </c>
      <c r="K524" s="208" t="s">
        <v>418</v>
      </c>
      <c r="L524" s="206" t="s">
        <v>402</v>
      </c>
      <c r="M524" s="208" t="s">
        <v>418</v>
      </c>
      <c r="N524" s="287"/>
      <c r="O524" s="289"/>
    </row>
    <row r="525" spans="1:15" ht="11.25" customHeight="1">
      <c r="A525" s="212" t="s">
        <v>616</v>
      </c>
      <c r="B525" s="196">
        <v>13</v>
      </c>
      <c r="C525" s="210">
        <f>B525/B$528*100</f>
        <v>0.7254464285714286</v>
      </c>
      <c r="D525" s="196">
        <v>21</v>
      </c>
      <c r="E525" s="210">
        <f>D525/D$528*100</f>
        <v>1.3166144200626959</v>
      </c>
      <c r="F525" s="88">
        <v>10</v>
      </c>
      <c r="G525" s="210">
        <f>F525/F$528*100</f>
        <v>0.66137566137566139</v>
      </c>
      <c r="H525" s="88">
        <v>3</v>
      </c>
      <c r="I525" s="210">
        <f>H525/H$528*100</f>
        <v>0.20505809979494191</v>
      </c>
      <c r="J525" s="88">
        <v>11</v>
      </c>
      <c r="K525" s="210">
        <f>J525/J$528*100</f>
        <v>0.82582582582582575</v>
      </c>
      <c r="L525" s="88"/>
      <c r="M525" s="210" t="e">
        <f>L525/L$528*100</f>
        <v>#DIV/0!</v>
      </c>
      <c r="N525" s="88"/>
      <c r="O525" s="38"/>
    </row>
    <row r="526" spans="1:15" ht="11.25" customHeight="1">
      <c r="A526" s="212" t="s">
        <v>617</v>
      </c>
      <c r="B526" s="196">
        <v>1727</v>
      </c>
      <c r="C526" s="210">
        <f>B526/B$528*100</f>
        <v>96.372767857142861</v>
      </c>
      <c r="D526" s="196">
        <v>1571</v>
      </c>
      <c r="E526" s="210">
        <f>D526/D$528*100</f>
        <v>98.495297805642636</v>
      </c>
      <c r="F526" s="88">
        <v>1352</v>
      </c>
      <c r="G526" s="210">
        <f>F526/F$528*100</f>
        <v>89.417989417989418</v>
      </c>
      <c r="H526" s="88">
        <v>1441</v>
      </c>
      <c r="I526" s="210">
        <f>H526/H$528*100</f>
        <v>98.496240601503757</v>
      </c>
      <c r="J526" s="88">
        <v>1314</v>
      </c>
      <c r="K526" s="210">
        <f>J526/J$528*100</f>
        <v>98.648648648648646</v>
      </c>
      <c r="L526" s="88"/>
      <c r="M526" s="210" t="e">
        <f>L526/L$528*100</f>
        <v>#DIV/0!</v>
      </c>
      <c r="N526" s="88"/>
      <c r="O526" s="38"/>
    </row>
    <row r="527" spans="1:15" ht="11.25" customHeight="1">
      <c r="A527" s="212" t="s">
        <v>503</v>
      </c>
      <c r="B527" s="196">
        <v>52</v>
      </c>
      <c r="C527" s="210">
        <f>B527/B$528*100</f>
        <v>2.9017857142857144</v>
      </c>
      <c r="D527" s="196">
        <v>3</v>
      </c>
      <c r="E527" s="210">
        <f>D527/D$528*100</f>
        <v>0.18808777429467086</v>
      </c>
      <c r="F527" s="88">
        <v>150</v>
      </c>
      <c r="G527" s="210">
        <f>F527/F$528*100</f>
        <v>9.9206349206349209</v>
      </c>
      <c r="H527" s="88">
        <v>19</v>
      </c>
      <c r="I527" s="210">
        <f>H527/H$528*100</f>
        <v>1.2987012987012987</v>
      </c>
      <c r="J527" s="88">
        <v>7</v>
      </c>
      <c r="K527" s="210">
        <f>J527/J$528*100</f>
        <v>0.52552552552552556</v>
      </c>
      <c r="L527" s="88"/>
      <c r="M527" s="210" t="e">
        <f>L527/L$528*100</f>
        <v>#DIV/0!</v>
      </c>
      <c r="N527" s="88"/>
      <c r="O527" s="38"/>
    </row>
    <row r="528" spans="1:15" ht="11.25" customHeight="1">
      <c r="A528" s="674" t="s">
        <v>485</v>
      </c>
      <c r="B528" s="221">
        <f>SUM(B525:B527)</f>
        <v>1792</v>
      </c>
      <c r="C528" s="217"/>
      <c r="D528" s="221">
        <f>SUM(D525:D527)</f>
        <v>1595</v>
      </c>
      <c r="E528" s="217"/>
      <c r="F528" s="221">
        <f>SUM(F525:F527)</f>
        <v>1512</v>
      </c>
      <c r="G528" s="217"/>
      <c r="H528" s="221">
        <f>SUM(H525:H527)</f>
        <v>1463</v>
      </c>
      <c r="I528" s="217"/>
      <c r="J528" s="221">
        <f>SUM(J525:J527)</f>
        <v>1332</v>
      </c>
      <c r="K528" s="218"/>
      <c r="L528" s="221">
        <f>SUM(L525:L527)</f>
        <v>0</v>
      </c>
      <c r="M528" s="218"/>
      <c r="N528" s="290"/>
      <c r="O528" s="291"/>
    </row>
    <row r="529" spans="1:15" ht="11.25" customHeight="1">
      <c r="A529" s="4" t="s">
        <v>480</v>
      </c>
      <c r="B529" s="3"/>
      <c r="C529" s="3"/>
      <c r="D529" s="27"/>
      <c r="E529" s="3"/>
    </row>
    <row r="530" spans="1:15" ht="11.25" customHeight="1">
      <c r="A530" s="43" t="s">
        <v>478</v>
      </c>
      <c r="B530" s="4" t="s">
        <v>550</v>
      </c>
      <c r="C530" s="3"/>
      <c r="D530" s="27"/>
      <c r="E530" s="3"/>
    </row>
    <row r="531" spans="1:15" ht="11.25" customHeight="1">
      <c r="A531" s="43" t="s">
        <v>479</v>
      </c>
      <c r="B531" s="4" t="s">
        <v>553</v>
      </c>
      <c r="C531" s="3"/>
      <c r="D531" s="27"/>
      <c r="E531" s="3"/>
    </row>
    <row r="533" spans="1:15" ht="14.25" customHeight="1">
      <c r="A533" s="638" t="s">
        <v>1289</v>
      </c>
    </row>
    <row r="534" spans="1:15" ht="11.25" customHeight="1">
      <c r="A534" s="205"/>
    </row>
    <row r="535" spans="1:15" ht="14.25" customHeight="1">
      <c r="A535" s="641" t="s">
        <v>1290</v>
      </c>
    </row>
    <row r="536" spans="1:15" ht="11.25" customHeight="1">
      <c r="A536" s="823" t="s">
        <v>619</v>
      </c>
      <c r="B536" s="824"/>
      <c r="C536" s="825"/>
      <c r="D536" s="808">
        <v>2008</v>
      </c>
      <c r="E536" s="780"/>
      <c r="F536" s="222">
        <v>2009</v>
      </c>
      <c r="G536" s="223"/>
      <c r="H536" s="808">
        <v>2010</v>
      </c>
      <c r="I536" s="780"/>
      <c r="J536" s="808">
        <v>2011</v>
      </c>
      <c r="K536" s="780"/>
      <c r="L536" s="808">
        <v>2012</v>
      </c>
      <c r="M536" s="780"/>
      <c r="N536" s="808">
        <v>2013</v>
      </c>
      <c r="O536" s="780"/>
    </row>
    <row r="537" spans="1:15" ht="11.25" customHeight="1">
      <c r="A537" s="826"/>
      <c r="B537" s="827"/>
      <c r="C537" s="828"/>
      <c r="D537" s="207" t="s">
        <v>402</v>
      </c>
      <c r="E537" s="208" t="s">
        <v>418</v>
      </c>
      <c r="F537" s="207" t="s">
        <v>402</v>
      </c>
      <c r="G537" s="208" t="s">
        <v>418</v>
      </c>
      <c r="H537" s="206" t="s">
        <v>402</v>
      </c>
      <c r="I537" s="208" t="s">
        <v>418</v>
      </c>
      <c r="J537" s="206" t="s">
        <v>402</v>
      </c>
      <c r="K537" s="208" t="s">
        <v>418</v>
      </c>
      <c r="L537" s="206" t="s">
        <v>402</v>
      </c>
      <c r="M537" s="208" t="s">
        <v>418</v>
      </c>
      <c r="N537" s="206" t="s">
        <v>402</v>
      </c>
      <c r="O537" s="208" t="s">
        <v>418</v>
      </c>
    </row>
    <row r="538" spans="1:15" ht="11.25" customHeight="1">
      <c r="A538" s="212" t="s">
        <v>620</v>
      </c>
      <c r="B538" s="213"/>
      <c r="C538" s="214"/>
      <c r="D538" s="196">
        <v>911</v>
      </c>
      <c r="E538" s="210">
        <f t="shared" ref="E538:E543" si="13">D538/D$516*100</f>
        <v>50.837053571428569</v>
      </c>
      <c r="F538" s="196">
        <v>764</v>
      </c>
      <c r="G538" s="210">
        <f t="shared" ref="G538:G543" si="14">F538/F$516*100</f>
        <v>47.899686520376179</v>
      </c>
      <c r="H538" s="88">
        <v>764</v>
      </c>
      <c r="I538" s="210">
        <f t="shared" ref="I538:I543" si="15">H538/H$516*100</f>
        <v>50.529100529100532</v>
      </c>
      <c r="J538" s="88">
        <v>781</v>
      </c>
      <c r="K538" s="210">
        <f t="shared" ref="K538:K543" si="16">J538/J$516*100</f>
        <v>53.383458646616546</v>
      </c>
      <c r="L538" s="88">
        <v>729</v>
      </c>
      <c r="M538" s="210">
        <f t="shared" ref="M538:M543" si="17">L538/L$516*100</f>
        <v>54.729729729729726</v>
      </c>
      <c r="N538" s="88"/>
      <c r="O538" s="210" t="e">
        <f t="shared" ref="O538:O543" si="18">N538/N$516*100</f>
        <v>#DIV/0!</v>
      </c>
    </row>
    <row r="539" spans="1:15" ht="11.25" customHeight="1">
      <c r="A539" s="212" t="s">
        <v>621</v>
      </c>
      <c r="B539" s="215"/>
      <c r="C539" s="214"/>
      <c r="D539" s="196">
        <v>439</v>
      </c>
      <c r="E539" s="210">
        <f t="shared" si="13"/>
        <v>24.497767857142858</v>
      </c>
      <c r="F539" s="196">
        <v>387</v>
      </c>
      <c r="G539" s="210">
        <f t="shared" si="14"/>
        <v>24.263322884012538</v>
      </c>
      <c r="H539" s="88">
        <v>375</v>
      </c>
      <c r="I539" s="210">
        <f t="shared" si="15"/>
        <v>24.801587301587304</v>
      </c>
      <c r="J539" s="88">
        <v>334</v>
      </c>
      <c r="K539" s="210">
        <f t="shared" si="16"/>
        <v>22.829801777170196</v>
      </c>
      <c r="L539" s="88">
        <v>314</v>
      </c>
      <c r="M539" s="210">
        <f t="shared" si="17"/>
        <v>23.573573573573572</v>
      </c>
      <c r="N539" s="88"/>
      <c r="O539" s="210" t="e">
        <f t="shared" si="18"/>
        <v>#DIV/0!</v>
      </c>
    </row>
    <row r="540" spans="1:15" ht="11.25" customHeight="1">
      <c r="A540" s="212" t="s">
        <v>622</v>
      </c>
      <c r="B540" s="215"/>
      <c r="C540" s="214"/>
      <c r="D540" s="196">
        <v>39</v>
      </c>
      <c r="E540" s="210">
        <f t="shared" si="13"/>
        <v>2.1763392857142856</v>
      </c>
      <c r="F540" s="196">
        <v>44</v>
      </c>
      <c r="G540" s="210">
        <f t="shared" si="14"/>
        <v>2.7586206896551726</v>
      </c>
      <c r="H540" s="88">
        <v>32</v>
      </c>
      <c r="I540" s="210">
        <f t="shared" si="15"/>
        <v>2.1164021164021163</v>
      </c>
      <c r="J540" s="88">
        <v>34</v>
      </c>
      <c r="K540" s="210">
        <f t="shared" si="16"/>
        <v>2.3239917976760083</v>
      </c>
      <c r="L540" s="88">
        <v>32</v>
      </c>
      <c r="M540" s="210">
        <f t="shared" si="17"/>
        <v>2.4024024024024024</v>
      </c>
      <c r="N540" s="88"/>
      <c r="O540" s="210" t="e">
        <f t="shared" si="18"/>
        <v>#DIV/0!</v>
      </c>
    </row>
    <row r="541" spans="1:15" ht="11.25" customHeight="1">
      <c r="A541" s="212" t="s">
        <v>623</v>
      </c>
      <c r="B541" s="215"/>
      <c r="C541" s="214"/>
      <c r="D541" s="196">
        <v>5</v>
      </c>
      <c r="E541" s="210">
        <f t="shared" si="13"/>
        <v>0.27901785714285715</v>
      </c>
      <c r="F541" s="196">
        <v>6</v>
      </c>
      <c r="G541" s="210">
        <f t="shared" si="14"/>
        <v>0.37617554858934171</v>
      </c>
      <c r="H541" s="88">
        <v>4</v>
      </c>
      <c r="I541" s="210">
        <f t="shared" si="15"/>
        <v>0.26455026455026454</v>
      </c>
      <c r="J541" s="88">
        <v>6</v>
      </c>
      <c r="K541" s="210">
        <f t="shared" si="16"/>
        <v>0.41011619958988382</v>
      </c>
      <c r="L541" s="88">
        <v>1</v>
      </c>
      <c r="M541" s="210">
        <f t="shared" si="17"/>
        <v>7.5075075075075076E-2</v>
      </c>
      <c r="N541" s="88"/>
      <c r="O541" s="210" t="e">
        <f t="shared" si="18"/>
        <v>#DIV/0!</v>
      </c>
    </row>
    <row r="542" spans="1:15" ht="11.25" customHeight="1">
      <c r="A542" s="212" t="s">
        <v>624</v>
      </c>
      <c r="B542" s="213"/>
      <c r="C542" s="214"/>
      <c r="D542" s="196">
        <v>263</v>
      </c>
      <c r="E542" s="210">
        <f t="shared" si="13"/>
        <v>14.676339285714285</v>
      </c>
      <c r="F542" s="196">
        <v>266</v>
      </c>
      <c r="G542" s="210">
        <f t="shared" si="14"/>
        <v>16.677115987460812</v>
      </c>
      <c r="H542" s="88">
        <v>199</v>
      </c>
      <c r="I542" s="210">
        <f t="shared" si="15"/>
        <v>13.161375661375663</v>
      </c>
      <c r="J542" s="88">
        <v>191</v>
      </c>
      <c r="K542" s="210">
        <f t="shared" si="16"/>
        <v>13.055365686944635</v>
      </c>
      <c r="L542" s="88">
        <v>256</v>
      </c>
      <c r="M542" s="210">
        <f t="shared" si="17"/>
        <v>19.219219219219219</v>
      </c>
      <c r="N542" s="88"/>
      <c r="O542" s="210" t="e">
        <f t="shared" si="18"/>
        <v>#DIV/0!</v>
      </c>
    </row>
    <row r="543" spans="1:15" ht="11.25" customHeight="1">
      <c r="A543" s="212" t="s">
        <v>625</v>
      </c>
      <c r="B543" s="215"/>
      <c r="C543" s="214"/>
      <c r="D543" s="196">
        <v>135</v>
      </c>
      <c r="E543" s="210">
        <f t="shared" si="13"/>
        <v>7.5334821428571423</v>
      </c>
      <c r="F543" s="196">
        <v>128</v>
      </c>
      <c r="G543" s="210">
        <f t="shared" si="14"/>
        <v>8.0250783699059571</v>
      </c>
      <c r="H543" s="88">
        <v>138</v>
      </c>
      <c r="I543" s="210">
        <f t="shared" si="15"/>
        <v>9.1269841269841265</v>
      </c>
      <c r="J543" s="88">
        <v>117</v>
      </c>
      <c r="K543" s="210">
        <f t="shared" si="16"/>
        <v>7.9972658920027344</v>
      </c>
      <c r="L543" s="88">
        <v>0</v>
      </c>
      <c r="M543" s="210">
        <f t="shared" si="17"/>
        <v>0</v>
      </c>
      <c r="N543" s="88"/>
      <c r="O543" s="210" t="e">
        <f t="shared" si="18"/>
        <v>#DIV/0!</v>
      </c>
    </row>
    <row r="544" spans="1:15" ht="11.25" customHeight="1">
      <c r="A544" s="816" t="s">
        <v>485</v>
      </c>
      <c r="B544" s="817"/>
      <c r="C544" s="818"/>
      <c r="D544" s="221">
        <f>SUM(D538:D543)</f>
        <v>1792</v>
      </c>
      <c r="E544" s="217"/>
      <c r="F544" s="221">
        <f>SUM(F538:F543)</f>
        <v>1595</v>
      </c>
      <c r="G544" s="217"/>
      <c r="H544" s="221">
        <f>SUM(H538:H543)</f>
        <v>1512</v>
      </c>
      <c r="I544" s="217"/>
      <c r="J544" s="221">
        <f>SUM(J538:J543)</f>
        <v>1463</v>
      </c>
      <c r="K544" s="217"/>
      <c r="L544" s="221">
        <f>SUM(L538:L543)</f>
        <v>1332</v>
      </c>
      <c r="M544" s="218"/>
      <c r="N544" s="221">
        <f>SUM(N538:N543)</f>
        <v>0</v>
      </c>
      <c r="O544" s="218"/>
    </row>
    <row r="545" spans="1:13" ht="11.25" customHeight="1">
      <c r="A545" s="4" t="s">
        <v>480</v>
      </c>
      <c r="B545" s="3"/>
      <c r="C545" s="3"/>
      <c r="D545" s="27"/>
    </row>
    <row r="546" spans="1:13" ht="11.25" customHeight="1">
      <c r="A546" s="43" t="s">
        <v>478</v>
      </c>
      <c r="B546" s="4" t="s">
        <v>550</v>
      </c>
      <c r="C546" s="3"/>
      <c r="D546" s="27"/>
    </row>
    <row r="547" spans="1:13" ht="11.25" customHeight="1">
      <c r="A547" s="43" t="s">
        <v>479</v>
      </c>
      <c r="B547" s="4" t="s">
        <v>553</v>
      </c>
      <c r="C547" s="3"/>
      <c r="D547" s="27"/>
    </row>
    <row r="549" spans="1:13" ht="14.25" customHeight="1">
      <c r="A549" s="174" t="s">
        <v>1302</v>
      </c>
    </row>
    <row r="550" spans="1:13" ht="14.25" customHeight="1">
      <c r="A550" s="638" t="s">
        <v>1303</v>
      </c>
    </row>
    <row r="551" spans="1:13" ht="11.25" customHeight="1">
      <c r="A551" s="205"/>
    </row>
    <row r="552" spans="1:13" ht="14.25" customHeight="1">
      <c r="A552" s="641" t="s">
        <v>1291</v>
      </c>
    </row>
    <row r="553" spans="1:13" ht="11.25" customHeight="1">
      <c r="A553" s="821" t="s">
        <v>629</v>
      </c>
      <c r="B553" s="808">
        <v>2008</v>
      </c>
      <c r="C553" s="780"/>
      <c r="D553" s="808">
        <v>2009</v>
      </c>
      <c r="E553" s="780"/>
      <c r="F553" s="808">
        <v>2010</v>
      </c>
      <c r="G553" s="780"/>
      <c r="H553" s="808">
        <v>2011</v>
      </c>
      <c r="I553" s="780"/>
      <c r="J553" s="808">
        <v>2012</v>
      </c>
      <c r="K553" s="780"/>
      <c r="L553" s="779">
        <v>2013</v>
      </c>
      <c r="M553" s="780"/>
    </row>
    <row r="554" spans="1:13" ht="11.25" customHeight="1">
      <c r="A554" s="822"/>
      <c r="B554" s="207" t="s">
        <v>402</v>
      </c>
      <c r="C554" s="208" t="s">
        <v>418</v>
      </c>
      <c r="D554" s="206" t="s">
        <v>402</v>
      </c>
      <c r="E554" s="208" t="s">
        <v>418</v>
      </c>
      <c r="F554" s="206" t="s">
        <v>402</v>
      </c>
      <c r="G554" s="208" t="s">
        <v>418</v>
      </c>
      <c r="H554" s="206" t="s">
        <v>402</v>
      </c>
      <c r="I554" s="208" t="s">
        <v>418</v>
      </c>
      <c r="J554" s="206" t="s">
        <v>402</v>
      </c>
      <c r="K554" s="208" t="s">
        <v>418</v>
      </c>
      <c r="L554" s="206" t="s">
        <v>402</v>
      </c>
      <c r="M554" s="208" t="s">
        <v>418</v>
      </c>
    </row>
    <row r="555" spans="1:13" ht="11.25" customHeight="1">
      <c r="A555" s="212" t="s">
        <v>631</v>
      </c>
      <c r="B555" s="196">
        <v>1504</v>
      </c>
      <c r="C555" s="210">
        <f t="shared" ref="C555:C561" si="19">B555/D$516*100</f>
        <v>83.928571428571431</v>
      </c>
      <c r="D555" s="88">
        <v>1385</v>
      </c>
      <c r="E555" s="210">
        <f t="shared" ref="E555:E561" si="20">D555/F$516*100</f>
        <v>86.83385579937304</v>
      </c>
      <c r="F555" s="88">
        <v>1305</v>
      </c>
      <c r="G555" s="210">
        <f t="shared" ref="G555:G561" si="21">F555/H$516*100</f>
        <v>86.30952380952381</v>
      </c>
      <c r="H555" s="88">
        <v>1283</v>
      </c>
      <c r="I555" s="210">
        <f t="shared" ref="I555:I561" si="22">H555/J$516*100</f>
        <v>87.696514012303481</v>
      </c>
      <c r="J555" s="88"/>
      <c r="K555" s="210" t="e">
        <f>J555/J$562*100</f>
        <v>#DIV/0!</v>
      </c>
      <c r="L555" s="88"/>
      <c r="M555" s="210" t="e">
        <f>L555/L$562*100</f>
        <v>#DIV/0!</v>
      </c>
    </row>
    <row r="556" spans="1:13" ht="11.25" customHeight="1">
      <c r="A556" s="212" t="s">
        <v>630</v>
      </c>
      <c r="B556" s="196">
        <v>4</v>
      </c>
      <c r="C556" s="210">
        <f t="shared" si="19"/>
        <v>0.2232142857142857</v>
      </c>
      <c r="D556" s="88">
        <v>2</v>
      </c>
      <c r="E556" s="210">
        <f t="shared" si="20"/>
        <v>0.12539184952978058</v>
      </c>
      <c r="F556" s="88">
        <v>3</v>
      </c>
      <c r="G556" s="210">
        <f t="shared" si="21"/>
        <v>0.1984126984126984</v>
      </c>
      <c r="H556" s="88">
        <v>2</v>
      </c>
      <c r="I556" s="210">
        <f t="shared" si="22"/>
        <v>0.13670539986329461</v>
      </c>
      <c r="J556" s="88"/>
      <c r="K556" s="210" t="e">
        <f t="shared" ref="K556:K561" si="23">J556/J$562*100</f>
        <v>#DIV/0!</v>
      </c>
      <c r="L556" s="88"/>
      <c r="M556" s="210" t="e">
        <f t="shared" ref="M556:M561" si="24">L556/L$562*100</f>
        <v>#DIV/0!</v>
      </c>
    </row>
    <row r="557" spans="1:13" ht="11.25" customHeight="1">
      <c r="A557" s="212" t="s">
        <v>632</v>
      </c>
      <c r="B557" s="196">
        <v>222</v>
      </c>
      <c r="C557" s="210">
        <f t="shared" si="19"/>
        <v>12.388392857142858</v>
      </c>
      <c r="D557" s="88">
        <v>169</v>
      </c>
      <c r="E557" s="210">
        <f t="shared" si="20"/>
        <v>10.595611285266457</v>
      </c>
      <c r="F557" s="88">
        <v>164</v>
      </c>
      <c r="G557" s="210">
        <f t="shared" si="21"/>
        <v>10.846560846560847</v>
      </c>
      <c r="H557" s="88">
        <v>131</v>
      </c>
      <c r="I557" s="210">
        <f t="shared" si="22"/>
        <v>8.9542036910457963</v>
      </c>
      <c r="J557" s="88"/>
      <c r="K557" s="210" t="e">
        <f t="shared" si="23"/>
        <v>#DIV/0!</v>
      </c>
      <c r="L557" s="88"/>
      <c r="M557" s="210" t="e">
        <f t="shared" si="24"/>
        <v>#DIV/0!</v>
      </c>
    </row>
    <row r="558" spans="1:13" ht="11.25" customHeight="1">
      <c r="A558" s="212" t="s">
        <v>633</v>
      </c>
      <c r="B558" s="196">
        <v>0</v>
      </c>
      <c r="C558" s="210">
        <f t="shared" si="19"/>
        <v>0</v>
      </c>
      <c r="D558" s="88">
        <v>0</v>
      </c>
      <c r="E558" s="210">
        <f t="shared" si="20"/>
        <v>0</v>
      </c>
      <c r="F558" s="88">
        <v>1</v>
      </c>
      <c r="G558" s="210">
        <f t="shared" si="21"/>
        <v>6.6137566137566134E-2</v>
      </c>
      <c r="H558" s="88">
        <v>0</v>
      </c>
      <c r="I558" s="210">
        <f t="shared" si="22"/>
        <v>0</v>
      </c>
      <c r="J558" s="88"/>
      <c r="K558" s="210" t="e">
        <f t="shared" si="23"/>
        <v>#DIV/0!</v>
      </c>
      <c r="L558" s="88"/>
      <c r="M558" s="210" t="e">
        <f t="shared" si="24"/>
        <v>#DIV/0!</v>
      </c>
    </row>
    <row r="559" spans="1:13" ht="11.25" customHeight="1">
      <c r="A559" s="212" t="s">
        <v>634</v>
      </c>
      <c r="B559" s="196">
        <v>12</v>
      </c>
      <c r="C559" s="210">
        <f t="shared" si="19"/>
        <v>0.6696428571428571</v>
      </c>
      <c r="D559" s="88">
        <v>10</v>
      </c>
      <c r="E559" s="210">
        <f t="shared" si="20"/>
        <v>0.62695924764890276</v>
      </c>
      <c r="F559" s="88">
        <v>8</v>
      </c>
      <c r="G559" s="210">
        <f t="shared" si="21"/>
        <v>0.52910052910052907</v>
      </c>
      <c r="H559" s="88">
        <v>6</v>
      </c>
      <c r="I559" s="210">
        <f t="shared" si="22"/>
        <v>0.41011619958988382</v>
      </c>
      <c r="J559" s="88"/>
      <c r="K559" s="210" t="e">
        <f t="shared" si="23"/>
        <v>#DIV/0!</v>
      </c>
      <c r="L559" s="88"/>
      <c r="M559" s="210" t="e">
        <f t="shared" si="24"/>
        <v>#DIV/0!</v>
      </c>
    </row>
    <row r="560" spans="1:13" ht="11.25" customHeight="1">
      <c r="A560" s="212" t="s">
        <v>635</v>
      </c>
      <c r="B560" s="196">
        <v>6</v>
      </c>
      <c r="C560" s="210">
        <f t="shared" si="19"/>
        <v>0.33482142857142855</v>
      </c>
      <c r="D560" s="88">
        <v>9</v>
      </c>
      <c r="E560" s="210">
        <f t="shared" si="20"/>
        <v>0.56426332288401249</v>
      </c>
      <c r="F560" s="88">
        <v>13</v>
      </c>
      <c r="G560" s="210">
        <f t="shared" si="21"/>
        <v>0.85978835978835977</v>
      </c>
      <c r="H560" s="88">
        <v>13</v>
      </c>
      <c r="I560" s="210">
        <f t="shared" si="22"/>
        <v>0.88858509911141503</v>
      </c>
      <c r="J560" s="88"/>
      <c r="K560" s="210" t="e">
        <f t="shared" si="23"/>
        <v>#DIV/0!</v>
      </c>
      <c r="L560" s="88"/>
      <c r="M560" s="210" t="e">
        <f t="shared" si="24"/>
        <v>#DIV/0!</v>
      </c>
    </row>
    <row r="561" spans="1:13" ht="11.25" customHeight="1">
      <c r="A561" s="212" t="s">
        <v>625</v>
      </c>
      <c r="B561" s="198">
        <v>44</v>
      </c>
      <c r="C561" s="210">
        <f t="shared" si="19"/>
        <v>2.4553571428571428</v>
      </c>
      <c r="D561" s="216">
        <v>20</v>
      </c>
      <c r="E561" s="210">
        <f t="shared" si="20"/>
        <v>1.2539184952978055</v>
      </c>
      <c r="F561" s="216">
        <v>18</v>
      </c>
      <c r="G561" s="210">
        <f t="shared" si="21"/>
        <v>1.1904761904761905</v>
      </c>
      <c r="H561" s="216">
        <v>28</v>
      </c>
      <c r="I561" s="210">
        <f t="shared" si="22"/>
        <v>1.9138755980861244</v>
      </c>
      <c r="J561" s="216"/>
      <c r="K561" s="210" t="e">
        <f t="shared" si="23"/>
        <v>#DIV/0!</v>
      </c>
      <c r="L561" s="216"/>
      <c r="M561" s="210" t="e">
        <f t="shared" si="24"/>
        <v>#DIV/0!</v>
      </c>
    </row>
    <row r="562" spans="1:13" ht="11.25" customHeight="1">
      <c r="A562" s="674" t="s">
        <v>485</v>
      </c>
      <c r="B562" s="221">
        <f>SUM(B555:B561)</f>
        <v>1792</v>
      </c>
      <c r="C562" s="217"/>
      <c r="D562" s="221">
        <f>SUM(D555:D561)</f>
        <v>1595</v>
      </c>
      <c r="E562" s="217"/>
      <c r="F562" s="221">
        <f>SUM(F555:F561)</f>
        <v>1512</v>
      </c>
      <c r="G562" s="217"/>
      <c r="H562" s="221">
        <f>SUM(H555:H561)</f>
        <v>1463</v>
      </c>
      <c r="I562" s="217"/>
      <c r="J562" s="221">
        <f>SUM(J555:J561)</f>
        <v>0</v>
      </c>
      <c r="K562" s="218"/>
      <c r="L562" s="221">
        <f>SUM(L555:L561)</f>
        <v>0</v>
      </c>
      <c r="M562" s="218"/>
    </row>
    <row r="563" spans="1:13" ht="11.25" customHeight="1">
      <c r="A563" s="4" t="s">
        <v>480</v>
      </c>
      <c r="B563" s="3"/>
      <c r="C563" s="3"/>
      <c r="D563" s="27"/>
    </row>
    <row r="564" spans="1:13" ht="11.25" customHeight="1">
      <c r="A564" s="43" t="s">
        <v>478</v>
      </c>
      <c r="B564" s="4" t="s">
        <v>550</v>
      </c>
      <c r="C564" s="3"/>
      <c r="D564" s="27"/>
    </row>
    <row r="565" spans="1:13" ht="11.25" customHeight="1">
      <c r="A565" s="43" t="s">
        <v>479</v>
      </c>
      <c r="B565" s="4" t="s">
        <v>553</v>
      </c>
      <c r="C565" s="3"/>
      <c r="D565" s="27"/>
    </row>
    <row r="567" spans="1:13" ht="14.25" customHeight="1">
      <c r="A567" s="638" t="s">
        <v>1304</v>
      </c>
    </row>
    <row r="568" spans="1:13" ht="14.25" customHeight="1">
      <c r="A568" s="641" t="s">
        <v>1292</v>
      </c>
    </row>
    <row r="569" spans="1:13" ht="11.25" customHeight="1">
      <c r="A569" s="819" t="s">
        <v>636</v>
      </c>
      <c r="B569" s="808">
        <v>2008</v>
      </c>
      <c r="C569" s="780"/>
      <c r="D569" s="808">
        <v>2009</v>
      </c>
      <c r="E569" s="780"/>
      <c r="F569" s="808">
        <v>2010</v>
      </c>
      <c r="G569" s="780"/>
      <c r="H569" s="808">
        <v>2011</v>
      </c>
      <c r="I569" s="780"/>
      <c r="J569" s="779">
        <v>2012</v>
      </c>
      <c r="K569" s="780"/>
      <c r="L569" s="779">
        <v>2013</v>
      </c>
      <c r="M569" s="780"/>
    </row>
    <row r="570" spans="1:13" ht="11.25" customHeight="1">
      <c r="A570" s="820"/>
      <c r="B570" s="207" t="s">
        <v>402</v>
      </c>
      <c r="C570" s="208" t="s">
        <v>418</v>
      </c>
      <c r="D570" s="206" t="s">
        <v>402</v>
      </c>
      <c r="E570" s="208" t="s">
        <v>418</v>
      </c>
      <c r="F570" s="206" t="s">
        <v>402</v>
      </c>
      <c r="G570" s="208" t="s">
        <v>418</v>
      </c>
      <c r="H570" s="206" t="s">
        <v>402</v>
      </c>
      <c r="I570" s="208" t="s">
        <v>418</v>
      </c>
      <c r="J570" s="206" t="s">
        <v>402</v>
      </c>
      <c r="K570" s="208" t="s">
        <v>418</v>
      </c>
      <c r="L570" s="206" t="s">
        <v>402</v>
      </c>
      <c r="M570" s="208" t="s">
        <v>418</v>
      </c>
    </row>
    <row r="571" spans="1:13" ht="11.25" customHeight="1">
      <c r="A571" s="212" t="s">
        <v>637</v>
      </c>
      <c r="B571" s="196"/>
      <c r="C571" s="210" t="e">
        <f>B571/B$516*100</f>
        <v>#DIV/0!</v>
      </c>
      <c r="D571" s="88"/>
      <c r="E571" s="210">
        <f>D571/D$516*100</f>
        <v>0</v>
      </c>
      <c r="F571" s="88"/>
      <c r="G571" s="210">
        <f>F571/F$516*100</f>
        <v>0</v>
      </c>
      <c r="H571" s="88"/>
      <c r="I571" s="210">
        <f>H571/H$516*100</f>
        <v>0</v>
      </c>
      <c r="J571" s="88"/>
      <c r="K571" s="210">
        <f>J571/J$516*100</f>
        <v>0</v>
      </c>
      <c r="L571" s="88"/>
      <c r="M571" s="210">
        <f>L571/L$516*100</f>
        <v>0</v>
      </c>
    </row>
    <row r="572" spans="1:13" ht="11.25" customHeight="1">
      <c r="A572" s="212" t="s">
        <v>638</v>
      </c>
      <c r="B572" s="196">
        <v>1792</v>
      </c>
      <c r="C572" s="210" t="e">
        <f>B572/B$516*100</f>
        <v>#DIV/0!</v>
      </c>
      <c r="D572" s="88">
        <v>1595</v>
      </c>
      <c r="E572" s="210">
        <f>D572/D$516*100</f>
        <v>89.006696428571431</v>
      </c>
      <c r="F572" s="88">
        <v>1512</v>
      </c>
      <c r="G572" s="210">
        <f>F572/F$516*100</f>
        <v>94.796238244514115</v>
      </c>
      <c r="H572" s="88">
        <v>1463</v>
      </c>
      <c r="I572" s="210">
        <f>H572/H$516*100</f>
        <v>96.759259259259252</v>
      </c>
      <c r="J572" s="88">
        <v>1332</v>
      </c>
      <c r="K572" s="210">
        <f>J572/J$516*100</f>
        <v>91.045796308954209</v>
      </c>
      <c r="L572" s="88"/>
      <c r="M572" s="210">
        <f>L572/L$516*100</f>
        <v>0</v>
      </c>
    </row>
    <row r="573" spans="1:13" ht="11.25" customHeight="1">
      <c r="A573" s="674" t="s">
        <v>485</v>
      </c>
      <c r="B573" s="221">
        <f>SUM(B571:B572)</f>
        <v>1792</v>
      </c>
      <c r="C573" s="217"/>
      <c r="D573" s="221">
        <f>SUM(D571:D572)</f>
        <v>1595</v>
      </c>
      <c r="E573" s="217"/>
      <c r="F573" s="221">
        <f>SUM(F571:F572)</f>
        <v>1512</v>
      </c>
      <c r="G573" s="217"/>
      <c r="H573" s="221">
        <f>SUM(H571:H572)</f>
        <v>1463</v>
      </c>
      <c r="I573" s="217"/>
      <c r="J573" s="221">
        <f>SUM(J571:J572)</f>
        <v>1332</v>
      </c>
      <c r="K573" s="218"/>
      <c r="L573" s="221">
        <f>SUM(L571:L572)</f>
        <v>0</v>
      </c>
      <c r="M573" s="218"/>
    </row>
    <row r="574" spans="1:13" ht="11.25" customHeight="1">
      <c r="A574" s="4" t="s">
        <v>480</v>
      </c>
      <c r="B574" s="3"/>
    </row>
    <row r="575" spans="1:13" ht="11.25" customHeight="1">
      <c r="A575" s="43" t="s">
        <v>478</v>
      </c>
      <c r="B575" s="4" t="s">
        <v>550</v>
      </c>
    </row>
    <row r="576" spans="1:13" ht="11.25" customHeight="1">
      <c r="A576" s="43" t="s">
        <v>479</v>
      </c>
      <c r="B576" s="4" t="s">
        <v>553</v>
      </c>
    </row>
    <row r="577" spans="1:13" ht="14.25" customHeight="1">
      <c r="A577" s="638" t="s">
        <v>1305</v>
      </c>
      <c r="B577" s="4"/>
    </row>
    <row r="578" spans="1:13" ht="14.25" customHeight="1">
      <c r="A578" s="641" t="s">
        <v>1293</v>
      </c>
    </row>
    <row r="579" spans="1:13" ht="11.25" customHeight="1">
      <c r="A579" s="642" t="s">
        <v>629</v>
      </c>
      <c r="B579" s="222">
        <v>2008</v>
      </c>
      <c r="C579" s="223"/>
      <c r="D579" s="563">
        <v>2009</v>
      </c>
      <c r="E579" s="223"/>
      <c r="F579" s="563">
        <v>2010</v>
      </c>
      <c r="G579" s="223"/>
      <c r="H579" s="563">
        <v>2011</v>
      </c>
      <c r="I579" s="223"/>
      <c r="J579" s="779">
        <v>2012</v>
      </c>
      <c r="K579" s="780"/>
      <c r="L579" s="779">
        <v>2013</v>
      </c>
      <c r="M579" s="780"/>
    </row>
    <row r="580" spans="1:13" ht="11.25" customHeight="1">
      <c r="A580" s="204"/>
      <c r="B580" s="207" t="s">
        <v>402</v>
      </c>
      <c r="C580" s="208" t="s">
        <v>418</v>
      </c>
      <c r="D580" s="206" t="s">
        <v>402</v>
      </c>
      <c r="E580" s="208" t="s">
        <v>418</v>
      </c>
      <c r="F580" s="206" t="s">
        <v>402</v>
      </c>
      <c r="G580" s="208" t="s">
        <v>418</v>
      </c>
      <c r="H580" s="206" t="s">
        <v>402</v>
      </c>
      <c r="I580" s="208" t="s">
        <v>418</v>
      </c>
      <c r="J580" s="206" t="s">
        <v>402</v>
      </c>
      <c r="K580" s="208" t="s">
        <v>418</v>
      </c>
      <c r="L580" s="206" t="s">
        <v>402</v>
      </c>
      <c r="M580" s="208" t="s">
        <v>418</v>
      </c>
    </row>
    <row r="581" spans="1:13" ht="11.25" customHeight="1">
      <c r="A581" s="212" t="s">
        <v>639</v>
      </c>
      <c r="B581" s="196">
        <v>1604</v>
      </c>
      <c r="C581" s="210" t="e">
        <f>B581/B$516*100</f>
        <v>#DIV/0!</v>
      </c>
      <c r="D581" s="88">
        <v>1387</v>
      </c>
      <c r="E581" s="210">
        <f>D581/D$516*100</f>
        <v>77.399553571428569</v>
      </c>
      <c r="F581" s="88">
        <v>1320</v>
      </c>
      <c r="G581" s="210">
        <f>F581/F$516*100</f>
        <v>82.758620689655174</v>
      </c>
      <c r="H581" s="88">
        <v>1273</v>
      </c>
      <c r="I581" s="210">
        <f>H581/H$516*100</f>
        <v>84.193121693121697</v>
      </c>
      <c r="J581" s="88">
        <v>1135</v>
      </c>
      <c r="K581" s="210">
        <f>J581/J$516*100</f>
        <v>77.58031442241969</v>
      </c>
      <c r="L581" s="88">
        <v>1135</v>
      </c>
      <c r="M581" s="210">
        <f>L581/L$516*100</f>
        <v>85.210210210210207</v>
      </c>
    </row>
    <row r="582" spans="1:13" ht="11.25" customHeight="1">
      <c r="A582" s="212" t="s">
        <v>640</v>
      </c>
      <c r="B582" s="196">
        <v>64</v>
      </c>
      <c r="C582" s="210" t="e">
        <f>B582/B$516*100</f>
        <v>#DIV/0!</v>
      </c>
      <c r="D582" s="88">
        <v>59</v>
      </c>
      <c r="E582" s="210">
        <f>D582/D$516*100</f>
        <v>3.2924107142857144</v>
      </c>
      <c r="F582" s="88">
        <v>53</v>
      </c>
      <c r="G582" s="210">
        <f>F582/F$516*100</f>
        <v>3.3228840125391854</v>
      </c>
      <c r="H582" s="88">
        <v>48</v>
      </c>
      <c r="I582" s="210">
        <f>H582/H$516*100</f>
        <v>3.1746031746031744</v>
      </c>
      <c r="J582" s="88">
        <v>31</v>
      </c>
      <c r="K582" s="210">
        <f>J582/J$516*100</f>
        <v>2.1189336978810664</v>
      </c>
      <c r="L582" s="88">
        <v>31</v>
      </c>
      <c r="M582" s="210">
        <f>L582/L$516*100</f>
        <v>2.3273273273273274</v>
      </c>
    </row>
    <row r="583" spans="1:13" ht="11.25" customHeight="1">
      <c r="A583" s="212" t="s">
        <v>641</v>
      </c>
      <c r="B583" s="196">
        <v>124</v>
      </c>
      <c r="C583" s="210" t="e">
        <f>B583/B$516*100</f>
        <v>#DIV/0!</v>
      </c>
      <c r="D583" s="88">
        <v>65</v>
      </c>
      <c r="E583" s="210">
        <f>D583/D$516*100</f>
        <v>3.6272321428571432</v>
      </c>
      <c r="F583" s="88">
        <v>139</v>
      </c>
      <c r="G583" s="210">
        <f>F583/F$516*100</f>
        <v>8.7147335423197489</v>
      </c>
      <c r="H583" s="88">
        <v>142</v>
      </c>
      <c r="I583" s="210">
        <f>H583/H$516*100</f>
        <v>9.3915343915343907</v>
      </c>
      <c r="J583" s="88">
        <v>166</v>
      </c>
      <c r="K583" s="210">
        <f>J583/J$516*100</f>
        <v>11.346548188653452</v>
      </c>
      <c r="L583" s="88">
        <v>166</v>
      </c>
      <c r="M583" s="210">
        <f>L583/L$516*100</f>
        <v>12.462462462462462</v>
      </c>
    </row>
    <row r="584" spans="1:13" ht="11.25" customHeight="1">
      <c r="A584" s="674" t="s">
        <v>485</v>
      </c>
      <c r="B584" s="221">
        <f>SUM(B581:B583)</f>
        <v>1792</v>
      </c>
      <c r="C584" s="217"/>
      <c r="D584" s="221">
        <f>SUM(D581:D583)</f>
        <v>1511</v>
      </c>
      <c r="E584" s="217"/>
      <c r="F584" s="221">
        <f>SUM(F581:F583)</f>
        <v>1512</v>
      </c>
      <c r="G584" s="217"/>
      <c r="H584" s="221">
        <f>SUM(H581:H583)</f>
        <v>1463</v>
      </c>
      <c r="I584" s="217"/>
      <c r="J584" s="221">
        <f>SUM(J581:J583)</f>
        <v>1332</v>
      </c>
      <c r="K584" s="218"/>
      <c r="L584" s="221">
        <f>SUM(L581:L583)</f>
        <v>1332</v>
      </c>
      <c r="M584" s="218"/>
    </row>
    <row r="585" spans="1:13" ht="11.25" customHeight="1">
      <c r="A585" s="4" t="s">
        <v>480</v>
      </c>
      <c r="B585" s="3"/>
    </row>
    <row r="586" spans="1:13" ht="11.25" customHeight="1">
      <c r="A586" s="43" t="s">
        <v>478</v>
      </c>
      <c r="B586" s="4" t="s">
        <v>550</v>
      </c>
    </row>
    <row r="587" spans="1:13" ht="11.25" customHeight="1">
      <c r="A587" s="43" t="s">
        <v>479</v>
      </c>
      <c r="B587" s="4" t="s">
        <v>553</v>
      </c>
    </row>
    <row r="588" spans="1:13" ht="11.25" customHeight="1">
      <c r="A588" s="43"/>
      <c r="B588" s="4"/>
    </row>
    <row r="589" spans="1:13" ht="14.25" customHeight="1">
      <c r="A589" s="638" t="s">
        <v>1306</v>
      </c>
    </row>
    <row r="590" spans="1:13" ht="13.5" customHeight="1">
      <c r="A590" s="641" t="s">
        <v>1294</v>
      </c>
    </row>
    <row r="591" spans="1:13" ht="11.25" customHeight="1">
      <c r="A591" s="675" t="s">
        <v>1295</v>
      </c>
      <c r="B591" s="222">
        <v>2008</v>
      </c>
      <c r="C591" s="223"/>
      <c r="D591" s="563">
        <v>2009</v>
      </c>
      <c r="E591" s="223"/>
      <c r="F591" s="563">
        <v>2010</v>
      </c>
      <c r="G591" s="223"/>
      <c r="H591" s="563">
        <v>2011</v>
      </c>
      <c r="I591" s="223"/>
      <c r="J591" s="779">
        <v>2012</v>
      </c>
      <c r="K591" s="780"/>
      <c r="L591" s="779">
        <v>2013</v>
      </c>
      <c r="M591" s="780"/>
    </row>
    <row r="592" spans="1:13" ht="11.25" customHeight="1">
      <c r="A592" s="204"/>
      <c r="B592" s="207" t="s">
        <v>402</v>
      </c>
      <c r="C592" s="208" t="s">
        <v>418</v>
      </c>
      <c r="D592" s="206" t="s">
        <v>402</v>
      </c>
      <c r="E592" s="208" t="s">
        <v>418</v>
      </c>
      <c r="F592" s="206" t="s">
        <v>402</v>
      </c>
      <c r="G592" s="208" t="s">
        <v>418</v>
      </c>
      <c r="H592" s="206" t="s">
        <v>402</v>
      </c>
      <c r="I592" s="208" t="s">
        <v>418</v>
      </c>
      <c r="J592" s="206" t="s">
        <v>402</v>
      </c>
      <c r="K592" s="208" t="s">
        <v>418</v>
      </c>
      <c r="L592" s="206" t="s">
        <v>402</v>
      </c>
      <c r="M592" s="208" t="s">
        <v>418</v>
      </c>
    </row>
    <row r="593" spans="1:13" ht="11.25" customHeight="1">
      <c r="A593" s="212"/>
      <c r="B593" s="196"/>
      <c r="C593" s="210">
        <f>B593/D$516*100</f>
        <v>0</v>
      </c>
      <c r="D593" s="88"/>
      <c r="E593" s="210">
        <f>D593/F$516*100</f>
        <v>0</v>
      </c>
      <c r="F593" s="88"/>
      <c r="G593" s="210">
        <f>F593/H$516*100</f>
        <v>0</v>
      </c>
      <c r="H593" s="88"/>
      <c r="I593" s="210">
        <f>H593/J$516*100</f>
        <v>0</v>
      </c>
      <c r="J593" s="88"/>
      <c r="K593" s="210">
        <f>J593/L$516*100</f>
        <v>0</v>
      </c>
      <c r="L593" s="88"/>
      <c r="M593" s="210" t="e">
        <f>L593/N$516*100</f>
        <v>#DIV/0!</v>
      </c>
    </row>
    <row r="594" spans="1:13" ht="11.25" customHeight="1">
      <c r="A594" s="212"/>
      <c r="B594" s="196">
        <v>234</v>
      </c>
      <c r="C594" s="210">
        <f>B594/D$516*100</f>
        <v>13.058035714285715</v>
      </c>
      <c r="D594" s="88">
        <v>200</v>
      </c>
      <c r="E594" s="210">
        <f>D594/F$516*100</f>
        <v>12.539184952978054</v>
      </c>
      <c r="F594" s="88">
        <v>210</v>
      </c>
      <c r="G594" s="210">
        <f>F594/H$516*100</f>
        <v>13.888888888888889</v>
      </c>
      <c r="H594" s="88">
        <v>180</v>
      </c>
      <c r="I594" s="210">
        <f>H594/J$516*100</f>
        <v>12.303485987696513</v>
      </c>
      <c r="J594" s="88">
        <v>165</v>
      </c>
      <c r="K594" s="210">
        <f>J594/L$516*100</f>
        <v>12.387387387387387</v>
      </c>
      <c r="L594" s="88"/>
      <c r="M594" s="210" t="e">
        <f>L594/N$516*100</f>
        <v>#DIV/0!</v>
      </c>
    </row>
    <row r="595" spans="1:13" ht="11.25" customHeight="1">
      <c r="A595" s="212" t="s">
        <v>642</v>
      </c>
      <c r="B595" s="196">
        <v>1558</v>
      </c>
      <c r="C595" s="210">
        <f>B595/D$516*100</f>
        <v>86.941964285714292</v>
      </c>
      <c r="D595" s="88">
        <v>1395</v>
      </c>
      <c r="E595" s="210">
        <f>D595/F$516*100</f>
        <v>87.460815047021939</v>
      </c>
      <c r="F595" s="88">
        <v>1302</v>
      </c>
      <c r="G595" s="210">
        <f>F595/H$516*100</f>
        <v>86.111111111111114</v>
      </c>
      <c r="H595" s="88">
        <v>1283</v>
      </c>
      <c r="I595" s="210">
        <f>H595/J$516*100</f>
        <v>87.696514012303481</v>
      </c>
      <c r="J595" s="88">
        <v>1167</v>
      </c>
      <c r="K595" s="210">
        <f>J595/L$516*100</f>
        <v>87.612612612612622</v>
      </c>
      <c r="L595" s="88"/>
      <c r="M595" s="210" t="e">
        <f>L595/N$516*100</f>
        <v>#DIV/0!</v>
      </c>
    </row>
    <row r="596" spans="1:13" ht="11.25" customHeight="1">
      <c r="A596" s="212"/>
      <c r="B596" s="196"/>
      <c r="C596" s="210">
        <f>B596/D$516*100</f>
        <v>0</v>
      </c>
      <c r="D596" s="88"/>
      <c r="E596" s="210">
        <f>D596/F$516*100</f>
        <v>0</v>
      </c>
      <c r="F596" s="88"/>
      <c r="G596" s="210">
        <f>F596/H$516*100</f>
        <v>0</v>
      </c>
      <c r="H596" s="88"/>
      <c r="I596" s="210">
        <f>H596/J$516*100</f>
        <v>0</v>
      </c>
      <c r="J596" s="88"/>
      <c r="K596" s="210">
        <f>J596/L$516*100</f>
        <v>0</v>
      </c>
      <c r="L596" s="88"/>
      <c r="M596" s="210" t="e">
        <f>L596/N$516*100</f>
        <v>#DIV/0!</v>
      </c>
    </row>
    <row r="597" spans="1:13" ht="11.25" customHeight="1">
      <c r="A597" s="674" t="s">
        <v>485</v>
      </c>
      <c r="B597" s="221">
        <f>SUM(B593:B596)</f>
        <v>1792</v>
      </c>
      <c r="C597" s="217"/>
      <c r="D597" s="221">
        <f>SUM(D593:D596)</f>
        <v>1595</v>
      </c>
      <c r="E597" s="217"/>
      <c r="F597" s="221">
        <f>SUM(F593:F596)</f>
        <v>1512</v>
      </c>
      <c r="G597" s="217"/>
      <c r="H597" s="221">
        <f>SUM(H593:H596)</f>
        <v>1463</v>
      </c>
      <c r="I597" s="217"/>
      <c r="J597" s="221">
        <f>SUM(J593:J596)</f>
        <v>1332</v>
      </c>
      <c r="K597" s="218"/>
      <c r="L597" s="221">
        <f>SUM(L593:L596)</f>
        <v>0</v>
      </c>
      <c r="M597" s="218"/>
    </row>
    <row r="598" spans="1:13" ht="11.25" customHeight="1">
      <c r="A598" s="4" t="s">
        <v>480</v>
      </c>
      <c r="B598" s="3"/>
    </row>
    <row r="599" spans="1:13" ht="11.25" customHeight="1">
      <c r="A599" s="43" t="s">
        <v>478</v>
      </c>
      <c r="B599" s="4" t="s">
        <v>550</v>
      </c>
    </row>
    <row r="600" spans="1:13" ht="11.25" customHeight="1">
      <c r="A600" s="43" t="s">
        <v>615</v>
      </c>
      <c r="B600" s="4" t="s">
        <v>553</v>
      </c>
    </row>
    <row r="602" spans="1:13" ht="14.25" customHeight="1">
      <c r="A602" s="174" t="s">
        <v>1307</v>
      </c>
    </row>
    <row r="603" spans="1:13" ht="14.25" customHeight="1">
      <c r="A603" s="638" t="s">
        <v>1308</v>
      </c>
    </row>
    <row r="604" spans="1:13" s="379" customFormat="1" ht="14.25" customHeight="1">
      <c r="A604" s="641" t="s">
        <v>1296</v>
      </c>
    </row>
    <row r="605" spans="1:13" ht="11.25" customHeight="1">
      <c r="A605" s="203" t="s">
        <v>649</v>
      </c>
      <c r="B605" s="222">
        <v>2008</v>
      </c>
      <c r="C605" s="223"/>
      <c r="D605" s="563">
        <v>2009</v>
      </c>
      <c r="E605" s="223"/>
      <c r="F605" s="563">
        <v>2010</v>
      </c>
      <c r="G605" s="223"/>
      <c r="H605" s="563">
        <v>2011</v>
      </c>
      <c r="I605" s="223"/>
      <c r="J605" s="779">
        <v>2012</v>
      </c>
      <c r="K605" s="780"/>
      <c r="L605" s="779">
        <v>2013</v>
      </c>
      <c r="M605" s="780"/>
    </row>
    <row r="606" spans="1:13" ht="11.25" customHeight="1">
      <c r="A606" s="204"/>
      <c r="B606" s="207" t="s">
        <v>402</v>
      </c>
      <c r="C606" s="208" t="s">
        <v>418</v>
      </c>
      <c r="D606" s="206" t="s">
        <v>402</v>
      </c>
      <c r="E606" s="208" t="s">
        <v>418</v>
      </c>
      <c r="F606" s="206" t="s">
        <v>402</v>
      </c>
      <c r="G606" s="208" t="s">
        <v>418</v>
      </c>
      <c r="H606" s="206" t="s">
        <v>402</v>
      </c>
      <c r="I606" s="208" t="s">
        <v>418</v>
      </c>
      <c r="J606" s="206" t="s">
        <v>402</v>
      </c>
      <c r="K606" s="208" t="s">
        <v>418</v>
      </c>
      <c r="L606" s="206" t="s">
        <v>402</v>
      </c>
      <c r="M606" s="208" t="s">
        <v>418</v>
      </c>
    </row>
    <row r="607" spans="1:13" ht="11.25" customHeight="1">
      <c r="A607" s="212" t="s">
        <v>644</v>
      </c>
      <c r="B607" s="196">
        <v>1283</v>
      </c>
      <c r="C607" s="210">
        <f t="shared" ref="C607:C612" si="25">B607/D$516*100</f>
        <v>71.595982142857139</v>
      </c>
      <c r="D607" s="88">
        <v>1147</v>
      </c>
      <c r="E607" s="210">
        <f t="shared" ref="E607:E612" si="26">D607/F$516*100</f>
        <v>71.912225705329163</v>
      </c>
      <c r="F607" s="88">
        <v>1079</v>
      </c>
      <c r="G607" s="210">
        <f t="shared" ref="G607:G612" si="27">F607/H$516*100</f>
        <v>71.362433862433861</v>
      </c>
      <c r="H607" s="88">
        <v>1086</v>
      </c>
      <c r="I607" s="210">
        <f t="shared" ref="I607:I612" si="28">H607/J$516*100</f>
        <v>74.231032125768976</v>
      </c>
      <c r="J607" s="88">
        <v>944</v>
      </c>
      <c r="K607" s="210">
        <f t="shared" ref="K607:K612" si="29">J607/L$516*100</f>
        <v>70.870870870870874</v>
      </c>
      <c r="L607" s="88"/>
      <c r="M607" s="210" t="e">
        <f t="shared" ref="M607:M612" si="30">L607/N$516*100</f>
        <v>#DIV/0!</v>
      </c>
    </row>
    <row r="608" spans="1:13" ht="11.25" customHeight="1">
      <c r="A608" s="212" t="s">
        <v>645</v>
      </c>
      <c r="B608" s="196">
        <v>99</v>
      </c>
      <c r="C608" s="210">
        <f t="shared" si="25"/>
        <v>5.5245535714285712</v>
      </c>
      <c r="D608" s="88">
        <v>91</v>
      </c>
      <c r="E608" s="210">
        <f t="shared" si="26"/>
        <v>5.7053291536050157</v>
      </c>
      <c r="F608" s="88">
        <v>84</v>
      </c>
      <c r="G608" s="210">
        <f t="shared" si="27"/>
        <v>5.5555555555555554</v>
      </c>
      <c r="H608" s="88">
        <v>79</v>
      </c>
      <c r="I608" s="210">
        <f t="shared" si="28"/>
        <v>5.3998632946001361</v>
      </c>
      <c r="J608" s="88">
        <v>98</v>
      </c>
      <c r="K608" s="210">
        <f t="shared" si="29"/>
        <v>7.3573573573573565</v>
      </c>
      <c r="L608" s="88"/>
      <c r="M608" s="210" t="e">
        <f t="shared" si="30"/>
        <v>#DIV/0!</v>
      </c>
    </row>
    <row r="609" spans="1:13" ht="11.25" customHeight="1">
      <c r="A609" s="212" t="s">
        <v>646</v>
      </c>
      <c r="B609" s="196">
        <v>13</v>
      </c>
      <c r="C609" s="210">
        <f t="shared" si="25"/>
        <v>0.7254464285714286</v>
      </c>
      <c r="D609" s="88">
        <v>10</v>
      </c>
      <c r="E609" s="210">
        <f t="shared" si="26"/>
        <v>0.62695924764890276</v>
      </c>
      <c r="F609" s="88">
        <v>4</v>
      </c>
      <c r="G609" s="210">
        <f t="shared" si="27"/>
        <v>0.26455026455026454</v>
      </c>
      <c r="H609" s="88">
        <v>5</v>
      </c>
      <c r="I609" s="210">
        <f t="shared" si="28"/>
        <v>0.34176349965823649</v>
      </c>
      <c r="J609" s="88">
        <v>4</v>
      </c>
      <c r="K609" s="210">
        <f t="shared" si="29"/>
        <v>0.3003003003003003</v>
      </c>
      <c r="L609" s="88"/>
      <c r="M609" s="210" t="e">
        <f t="shared" si="30"/>
        <v>#DIV/0!</v>
      </c>
    </row>
    <row r="610" spans="1:13" ht="11.25" customHeight="1">
      <c r="A610" s="212" t="s">
        <v>647</v>
      </c>
      <c r="B610" s="196">
        <v>4</v>
      </c>
      <c r="C610" s="210">
        <f t="shared" si="25"/>
        <v>0.2232142857142857</v>
      </c>
      <c r="D610" s="88">
        <v>1</v>
      </c>
      <c r="E610" s="210">
        <f t="shared" si="26"/>
        <v>6.269592476489029E-2</v>
      </c>
      <c r="F610" s="88">
        <v>1</v>
      </c>
      <c r="G610" s="210">
        <f t="shared" si="27"/>
        <v>6.6137566137566134E-2</v>
      </c>
      <c r="H610" s="88">
        <v>1</v>
      </c>
      <c r="I610" s="210">
        <f t="shared" si="28"/>
        <v>6.8352699931647304E-2</v>
      </c>
      <c r="J610" s="88">
        <v>0</v>
      </c>
      <c r="K610" s="210">
        <f t="shared" si="29"/>
        <v>0</v>
      </c>
      <c r="L610" s="88"/>
      <c r="M610" s="210" t="e">
        <f t="shared" si="30"/>
        <v>#DIV/0!</v>
      </c>
    </row>
    <row r="611" spans="1:13" ht="11.25" customHeight="1">
      <c r="A611" s="212" t="s">
        <v>648</v>
      </c>
      <c r="B611" s="196">
        <v>104</v>
      </c>
      <c r="C611" s="210">
        <f t="shared" si="25"/>
        <v>5.8035714285714288</v>
      </c>
      <c r="D611" s="88">
        <v>82</v>
      </c>
      <c r="E611" s="210">
        <f t="shared" si="26"/>
        <v>5.1410658307210033</v>
      </c>
      <c r="F611" s="88">
        <v>56</v>
      </c>
      <c r="G611" s="210">
        <f t="shared" si="27"/>
        <v>3.7037037037037033</v>
      </c>
      <c r="H611" s="88">
        <v>50</v>
      </c>
      <c r="I611" s="210">
        <f t="shared" si="28"/>
        <v>3.4176349965823651</v>
      </c>
      <c r="J611" s="88">
        <v>118</v>
      </c>
      <c r="K611" s="210">
        <f t="shared" si="29"/>
        <v>8.8588588588588593</v>
      </c>
      <c r="L611" s="88"/>
      <c r="M611" s="210" t="e">
        <f t="shared" si="30"/>
        <v>#DIV/0!</v>
      </c>
    </row>
    <row r="612" spans="1:13" ht="11.25" customHeight="1">
      <c r="A612" s="212" t="s">
        <v>625</v>
      </c>
      <c r="B612" s="196">
        <v>289</v>
      </c>
      <c r="C612" s="210">
        <f t="shared" si="25"/>
        <v>16.127232142857142</v>
      </c>
      <c r="D612" s="88">
        <v>264</v>
      </c>
      <c r="E612" s="210">
        <f t="shared" si="26"/>
        <v>16.551724137931036</v>
      </c>
      <c r="F612" s="88">
        <v>288</v>
      </c>
      <c r="G612" s="210">
        <f t="shared" si="27"/>
        <v>19.047619047619047</v>
      </c>
      <c r="H612" s="88">
        <v>242</v>
      </c>
      <c r="I612" s="210">
        <f t="shared" si="28"/>
        <v>16.541353383458645</v>
      </c>
      <c r="J612" s="88">
        <v>168</v>
      </c>
      <c r="K612" s="210">
        <f t="shared" si="29"/>
        <v>12.612612612612612</v>
      </c>
      <c r="L612" s="88"/>
      <c r="M612" s="210" t="e">
        <f t="shared" si="30"/>
        <v>#DIV/0!</v>
      </c>
    </row>
    <row r="613" spans="1:13" ht="11.25" customHeight="1">
      <c r="A613" s="674" t="s">
        <v>485</v>
      </c>
      <c r="B613" s="221">
        <f>SUM(B607:B612)</f>
        <v>1792</v>
      </c>
      <c r="C613" s="217"/>
      <c r="D613" s="221">
        <f>SUM(D607:D612)</f>
        <v>1595</v>
      </c>
      <c r="E613" s="217"/>
      <c r="F613" s="221">
        <f>SUM(F607:F612)</f>
        <v>1512</v>
      </c>
      <c r="G613" s="217"/>
      <c r="H613" s="221">
        <f>SUM(H607:H612)</f>
        <v>1463</v>
      </c>
      <c r="I613" s="217"/>
      <c r="J613" s="221">
        <f>SUM(J607:J612)</f>
        <v>1332</v>
      </c>
      <c r="K613" s="218"/>
      <c r="L613" s="221">
        <f>SUM(L607:L612)</f>
        <v>0</v>
      </c>
      <c r="M613" s="218"/>
    </row>
    <row r="614" spans="1:13" ht="11.25" customHeight="1">
      <c r="A614" s="4" t="s">
        <v>480</v>
      </c>
      <c r="B614" s="3"/>
      <c r="C614" s="3"/>
      <c r="D614" s="27"/>
    </row>
    <row r="615" spans="1:13" ht="11.25" customHeight="1">
      <c r="A615" s="43" t="s">
        <v>478</v>
      </c>
      <c r="B615" s="4" t="s">
        <v>550</v>
      </c>
      <c r="C615" s="3"/>
      <c r="D615" s="27"/>
    </row>
    <row r="616" spans="1:13" ht="11.25" customHeight="1">
      <c r="A616" s="43" t="s">
        <v>615</v>
      </c>
      <c r="B616" s="4" t="s">
        <v>553</v>
      </c>
      <c r="C616" s="3"/>
      <c r="D616" s="27"/>
    </row>
    <row r="617" spans="1:13" ht="11.25" customHeight="1">
      <c r="A617" s="43"/>
      <c r="B617" s="4"/>
      <c r="C617" s="3"/>
      <c r="D617" s="27"/>
    </row>
    <row r="618" spans="1:13" ht="11.25" customHeight="1">
      <c r="A618" s="43"/>
      <c r="B618" s="4"/>
      <c r="C618" s="3"/>
      <c r="D618" s="27"/>
    </row>
    <row r="619" spans="1:13" ht="11.25" customHeight="1">
      <c r="A619" s="43"/>
      <c r="B619" s="4"/>
      <c r="C619" s="3"/>
      <c r="D619" s="27"/>
    </row>
    <row r="620" spans="1:13" ht="11.25" customHeight="1">
      <c r="A620" s="43"/>
      <c r="B620" s="4"/>
      <c r="C620" s="3"/>
      <c r="D620" s="27"/>
    </row>
    <row r="621" spans="1:13" ht="14.25" customHeight="1">
      <c r="A621" s="638" t="s">
        <v>1309</v>
      </c>
    </row>
    <row r="622" spans="1:13" ht="13.5" customHeight="1">
      <c r="A622" s="641" t="s">
        <v>1297</v>
      </c>
    </row>
    <row r="623" spans="1:13" ht="11.25" customHeight="1">
      <c r="A623" s="203" t="s">
        <v>660</v>
      </c>
      <c r="B623" s="222">
        <v>2008</v>
      </c>
      <c r="C623" s="223"/>
      <c r="D623" s="563">
        <v>2009</v>
      </c>
      <c r="E623" s="223"/>
      <c r="F623" s="563">
        <v>2010</v>
      </c>
      <c r="G623" s="223"/>
      <c r="H623" s="563">
        <v>2011</v>
      </c>
      <c r="I623" s="223"/>
      <c r="J623" s="779">
        <v>2012</v>
      </c>
      <c r="K623" s="780"/>
      <c r="L623" s="779">
        <v>2013</v>
      </c>
      <c r="M623" s="780"/>
    </row>
    <row r="624" spans="1:13" ht="11.25" customHeight="1">
      <c r="A624" s="204"/>
      <c r="B624" s="207" t="s">
        <v>402</v>
      </c>
      <c r="C624" s="208" t="s">
        <v>418</v>
      </c>
      <c r="D624" s="206" t="s">
        <v>402</v>
      </c>
      <c r="E624" s="208" t="s">
        <v>418</v>
      </c>
      <c r="F624" s="206" t="s">
        <v>402</v>
      </c>
      <c r="G624" s="208" t="s">
        <v>418</v>
      </c>
      <c r="H624" s="206" t="s">
        <v>402</v>
      </c>
      <c r="I624" s="208" t="s">
        <v>418</v>
      </c>
      <c r="J624" s="206" t="s">
        <v>402</v>
      </c>
      <c r="K624" s="208" t="s">
        <v>418</v>
      </c>
      <c r="L624" s="206" t="s">
        <v>402</v>
      </c>
      <c r="M624" s="208" t="s">
        <v>418</v>
      </c>
    </row>
    <row r="625" spans="1:15" ht="11.25" customHeight="1">
      <c r="A625" s="212" t="s">
        <v>661</v>
      </c>
      <c r="B625" s="196">
        <v>364</v>
      </c>
      <c r="C625" s="210">
        <f>B625/D$516*100</f>
        <v>20.3125</v>
      </c>
      <c r="D625" s="88">
        <v>448</v>
      </c>
      <c r="E625" s="210">
        <f>D625/F$516*100</f>
        <v>28.087774294670847</v>
      </c>
      <c r="F625" s="88">
        <v>449</v>
      </c>
      <c r="G625" s="210">
        <f>F625/H$516*100</f>
        <v>29.695767195767196</v>
      </c>
      <c r="H625" s="88">
        <v>441</v>
      </c>
      <c r="I625" s="210">
        <f>H625/J$516*100</f>
        <v>30.14354066985646</v>
      </c>
      <c r="J625" s="88">
        <v>368</v>
      </c>
      <c r="K625" s="210">
        <f>J625/L$516*100</f>
        <v>27.627627627627625</v>
      </c>
      <c r="L625" s="88"/>
      <c r="M625" s="210" t="e">
        <f>L625/N$516*100</f>
        <v>#DIV/0!</v>
      </c>
    </row>
    <row r="626" spans="1:15" ht="11.25" customHeight="1">
      <c r="A626" s="212" t="s">
        <v>662</v>
      </c>
      <c r="B626" s="196">
        <v>735</v>
      </c>
      <c r="C626" s="210">
        <f>B626/D$516*100</f>
        <v>41.015625</v>
      </c>
      <c r="D626" s="88">
        <v>732</v>
      </c>
      <c r="E626" s="210">
        <f>D626/F$516*100</f>
        <v>45.893416927899686</v>
      </c>
      <c r="F626" s="88">
        <v>659</v>
      </c>
      <c r="G626" s="210">
        <f>F626/H$516*100</f>
        <v>43.584656084656089</v>
      </c>
      <c r="H626" s="88">
        <v>690</v>
      </c>
      <c r="I626" s="210">
        <f>H626/J$516*100</f>
        <v>47.163362952836636</v>
      </c>
      <c r="J626" s="88">
        <v>643</v>
      </c>
      <c r="K626" s="210">
        <f>J626/L$516*100</f>
        <v>48.273273273273269</v>
      </c>
      <c r="L626" s="88"/>
      <c r="M626" s="210" t="e">
        <f>L626/N$516*100</f>
        <v>#DIV/0!</v>
      </c>
    </row>
    <row r="627" spans="1:15" ht="11.25" customHeight="1">
      <c r="A627" s="212" t="s">
        <v>663</v>
      </c>
      <c r="B627" s="196">
        <v>25</v>
      </c>
      <c r="C627" s="210">
        <f>B627/D$516*100</f>
        <v>1.3950892857142858</v>
      </c>
      <c r="D627" s="88">
        <v>20</v>
      </c>
      <c r="E627" s="210">
        <f>D627/F$516*100</f>
        <v>1.2539184952978055</v>
      </c>
      <c r="F627" s="88">
        <v>8</v>
      </c>
      <c r="G627" s="210">
        <f>F627/H$516*100</f>
        <v>0.52910052910052907</v>
      </c>
      <c r="H627" s="88">
        <v>12</v>
      </c>
      <c r="I627" s="210">
        <f>H627/J$516*100</f>
        <v>0.82023239917976765</v>
      </c>
      <c r="J627" s="88">
        <v>6</v>
      </c>
      <c r="K627" s="210">
        <f>J627/L$516*100</f>
        <v>0.45045045045045046</v>
      </c>
      <c r="L627" s="88"/>
      <c r="M627" s="210" t="e">
        <f>L627/N$516*100</f>
        <v>#DIV/0!</v>
      </c>
    </row>
    <row r="628" spans="1:15" ht="11.25" customHeight="1">
      <c r="A628" s="212" t="s">
        <v>643</v>
      </c>
      <c r="B628" s="196">
        <v>153</v>
      </c>
      <c r="C628" s="210">
        <f>B628/D$516*100</f>
        <v>8.5379464285714288</v>
      </c>
      <c r="D628" s="88">
        <v>113</v>
      </c>
      <c r="E628" s="210">
        <f>D628/F$516*100</f>
        <v>7.084639498432602</v>
      </c>
      <c r="F628" s="88">
        <v>86</v>
      </c>
      <c r="G628" s="210">
        <f>F628/H$516*100</f>
        <v>5.6878306878306875</v>
      </c>
      <c r="H628" s="88">
        <v>74</v>
      </c>
      <c r="I628" s="210">
        <f>H628/J$516*100</f>
        <v>5.0580997949419002</v>
      </c>
      <c r="J628" s="88">
        <v>147</v>
      </c>
      <c r="K628" s="210">
        <f>J628/L$516*100</f>
        <v>11.036036036036036</v>
      </c>
      <c r="L628" s="88"/>
      <c r="M628" s="210" t="e">
        <f>L628/N$516*100</f>
        <v>#DIV/0!</v>
      </c>
    </row>
    <row r="629" spans="1:15" ht="11.25" customHeight="1">
      <c r="A629" s="212" t="s">
        <v>625</v>
      </c>
      <c r="B629" s="196">
        <v>315</v>
      </c>
      <c r="C629" s="210">
        <f>B629/D$516*100</f>
        <v>17.578125</v>
      </c>
      <c r="D629" s="88">
        <v>282</v>
      </c>
      <c r="E629" s="210">
        <f>D629/F$516*100</f>
        <v>17.680250783699059</v>
      </c>
      <c r="F629" s="88">
        <v>310</v>
      </c>
      <c r="G629" s="210">
        <f>F629/H$516*100</f>
        <v>20.502645502645503</v>
      </c>
      <c r="H629" s="88">
        <v>246</v>
      </c>
      <c r="I629" s="210">
        <f>H629/J$516*100</f>
        <v>16.814764183185236</v>
      </c>
      <c r="J629" s="88">
        <v>168</v>
      </c>
      <c r="K629" s="210">
        <f>J629/L$516*100</f>
        <v>12.612612612612612</v>
      </c>
      <c r="L629" s="88"/>
      <c r="M629" s="210" t="e">
        <f>L629/N$516*100</f>
        <v>#DIV/0!</v>
      </c>
    </row>
    <row r="630" spans="1:15" ht="11.25" customHeight="1">
      <c r="A630" s="674" t="s">
        <v>485</v>
      </c>
      <c r="B630" s="221">
        <f>SUM(B625:B629)</f>
        <v>1592</v>
      </c>
      <c r="C630" s="217"/>
      <c r="D630" s="221">
        <f>SUM(D625:D629)</f>
        <v>1595</v>
      </c>
      <c r="E630" s="217"/>
      <c r="F630" s="221">
        <f>SUM(F625:F629)</f>
        <v>1512</v>
      </c>
      <c r="G630" s="217"/>
      <c r="H630" s="221">
        <f>SUM(H625:H629)</f>
        <v>1463</v>
      </c>
      <c r="I630" s="217"/>
      <c r="J630" s="221">
        <f>SUM(J625:J629)</f>
        <v>1332</v>
      </c>
      <c r="K630" s="218"/>
      <c r="L630" s="221">
        <f>SUM(L625:L629)</f>
        <v>0</v>
      </c>
      <c r="M630" s="218"/>
    </row>
    <row r="631" spans="1:15" ht="11.25" customHeight="1">
      <c r="A631" s="4" t="s">
        <v>480</v>
      </c>
      <c r="B631" s="3"/>
      <c r="C631" s="3"/>
      <c r="D631" s="27"/>
    </row>
    <row r="632" spans="1:15" ht="11.25" customHeight="1">
      <c r="A632" s="43" t="s">
        <v>478</v>
      </c>
      <c r="B632" s="4" t="s">
        <v>550</v>
      </c>
      <c r="C632" s="3"/>
      <c r="D632" s="27"/>
    </row>
    <row r="633" spans="1:15" ht="11.25" customHeight="1">
      <c r="A633" s="43" t="s">
        <v>615</v>
      </c>
      <c r="B633" s="4" t="s">
        <v>553</v>
      </c>
      <c r="C633" s="3"/>
      <c r="D633" s="27"/>
    </row>
    <row r="635" spans="1:15" ht="14.25" customHeight="1">
      <c r="A635" s="638" t="s">
        <v>1310</v>
      </c>
      <c r="B635" s="4"/>
      <c r="C635" s="3"/>
      <c r="D635" s="27"/>
    </row>
    <row r="636" spans="1:15" ht="14.25" customHeight="1">
      <c r="A636" s="641" t="s">
        <v>1298</v>
      </c>
    </row>
    <row r="637" spans="1:15" ht="11.25" customHeight="1">
      <c r="A637" s="203" t="s">
        <v>651</v>
      </c>
      <c r="B637" s="673"/>
      <c r="C637" s="673"/>
      <c r="D637" s="222">
        <v>2008</v>
      </c>
      <c r="E637" s="223"/>
      <c r="F637" s="222">
        <v>2009</v>
      </c>
      <c r="G637" s="223"/>
      <c r="H637" s="563">
        <v>2010</v>
      </c>
      <c r="I637" s="223"/>
      <c r="J637" s="563">
        <v>2011</v>
      </c>
      <c r="K637" s="563"/>
      <c r="L637" s="222">
        <v>2012</v>
      </c>
      <c r="M637" s="223"/>
      <c r="N637" s="222">
        <v>2013</v>
      </c>
      <c r="O637" s="223"/>
    </row>
    <row r="638" spans="1:15" ht="11.25" customHeight="1">
      <c r="A638" s="676"/>
      <c r="B638" s="677"/>
      <c r="C638" s="677"/>
      <c r="D638" s="207" t="s">
        <v>402</v>
      </c>
      <c r="E638" s="208" t="s">
        <v>418</v>
      </c>
      <c r="F638" s="206" t="s">
        <v>402</v>
      </c>
      <c r="G638" s="208" t="s">
        <v>418</v>
      </c>
      <c r="H638" s="206" t="s">
        <v>402</v>
      </c>
      <c r="I638" s="208" t="s">
        <v>418</v>
      </c>
      <c r="J638" s="206" t="s">
        <v>402</v>
      </c>
      <c r="K638" s="288" t="s">
        <v>418</v>
      </c>
      <c r="L638" s="207" t="s">
        <v>402</v>
      </c>
      <c r="M638" s="208" t="s">
        <v>418</v>
      </c>
      <c r="N638" s="207" t="s">
        <v>402</v>
      </c>
      <c r="O638" s="208" t="s">
        <v>418</v>
      </c>
    </row>
    <row r="639" spans="1:15" ht="11.25" customHeight="1">
      <c r="A639" s="564" t="s">
        <v>658</v>
      </c>
      <c r="B639" s="294" t="s">
        <v>652</v>
      </c>
      <c r="C639" s="294"/>
      <c r="D639" s="295">
        <v>0</v>
      </c>
      <c r="E639" s="296">
        <f t="shared" ref="E639:E651" si="31">D639/D$652*100</f>
        <v>0</v>
      </c>
      <c r="F639" s="295">
        <v>1</v>
      </c>
      <c r="G639" s="296">
        <f t="shared" ref="G639:G651" si="32">F639/F$652*100</f>
        <v>6.269592476489029E-2</v>
      </c>
      <c r="H639" s="295">
        <v>1</v>
      </c>
      <c r="I639" s="296">
        <f t="shared" ref="I639:I651" si="33">H639/H$652*100</f>
        <v>6.6137566137566134E-2</v>
      </c>
      <c r="J639" s="295">
        <v>0</v>
      </c>
      <c r="K639" s="296">
        <f t="shared" ref="K639:K651" si="34">J639/J$652*100</f>
        <v>0</v>
      </c>
      <c r="L639" s="297">
        <v>0</v>
      </c>
      <c r="M639" s="296">
        <f t="shared" ref="M639:M651" si="35">L639/L$652*100</f>
        <v>0</v>
      </c>
      <c r="N639" s="297">
        <v>0</v>
      </c>
      <c r="O639" s="296">
        <f t="shared" ref="O639:O651" si="36">N639/N$652*100</f>
        <v>0</v>
      </c>
    </row>
    <row r="640" spans="1:15" ht="11.25" customHeight="1">
      <c r="A640" s="565"/>
      <c r="B640" s="298" t="s">
        <v>653</v>
      </c>
      <c r="C640" s="298"/>
      <c r="D640" s="89">
        <v>2</v>
      </c>
      <c r="E640" s="299">
        <f t="shared" si="31"/>
        <v>0.11160714285714285</v>
      </c>
      <c r="F640" s="89">
        <v>2</v>
      </c>
      <c r="G640" s="299">
        <f t="shared" si="32"/>
        <v>0.12539184952978058</v>
      </c>
      <c r="H640" s="89">
        <v>0</v>
      </c>
      <c r="I640" s="299">
        <f t="shared" si="33"/>
        <v>0</v>
      </c>
      <c r="J640" s="89">
        <v>0</v>
      </c>
      <c r="K640" s="299">
        <f t="shared" si="34"/>
        <v>0</v>
      </c>
      <c r="L640" s="300">
        <v>0</v>
      </c>
      <c r="M640" s="299">
        <f t="shared" si="35"/>
        <v>0</v>
      </c>
      <c r="N640" s="300">
        <v>0</v>
      </c>
      <c r="O640" s="299">
        <f t="shared" si="36"/>
        <v>0</v>
      </c>
    </row>
    <row r="641" spans="1:15" ht="11.25" customHeight="1">
      <c r="A641" s="565"/>
      <c r="B641" s="219" t="s">
        <v>654</v>
      </c>
      <c r="C641" s="219"/>
      <c r="D641" s="88">
        <v>43</v>
      </c>
      <c r="E641" s="210">
        <f t="shared" si="31"/>
        <v>2.3995535714285716</v>
      </c>
      <c r="F641" s="88">
        <v>41</v>
      </c>
      <c r="G641" s="210">
        <f t="shared" si="32"/>
        <v>2.5705329153605017</v>
      </c>
      <c r="H641" s="88">
        <v>36</v>
      </c>
      <c r="I641" s="210">
        <f t="shared" si="33"/>
        <v>2.3809523809523809</v>
      </c>
      <c r="J641" s="88">
        <v>41</v>
      </c>
      <c r="K641" s="210">
        <f t="shared" si="34"/>
        <v>2.8024606971975392</v>
      </c>
      <c r="L641" s="196">
        <v>29</v>
      </c>
      <c r="M641" s="210">
        <f t="shared" si="35"/>
        <v>2.1771771771771768</v>
      </c>
      <c r="N641" s="196">
        <v>29</v>
      </c>
      <c r="O641" s="210">
        <f t="shared" si="36"/>
        <v>2.1771771771771768</v>
      </c>
    </row>
    <row r="642" spans="1:15" ht="11.25" customHeight="1">
      <c r="A642" s="565"/>
      <c r="B642" s="298" t="s">
        <v>655</v>
      </c>
      <c r="C642" s="298"/>
      <c r="D642" s="89">
        <v>133</v>
      </c>
      <c r="E642" s="299">
        <f t="shared" si="31"/>
        <v>7.421875</v>
      </c>
      <c r="F642" s="89">
        <v>105</v>
      </c>
      <c r="G642" s="299">
        <f t="shared" si="32"/>
        <v>6.5830721003134789</v>
      </c>
      <c r="H642" s="89">
        <v>102</v>
      </c>
      <c r="I642" s="299">
        <f t="shared" si="33"/>
        <v>6.746031746031746</v>
      </c>
      <c r="J642" s="89">
        <v>113</v>
      </c>
      <c r="K642" s="299">
        <f t="shared" si="34"/>
        <v>7.7238550922761453</v>
      </c>
      <c r="L642" s="300">
        <v>92</v>
      </c>
      <c r="M642" s="299">
        <f t="shared" si="35"/>
        <v>6.9069069069069062</v>
      </c>
      <c r="N642" s="300">
        <v>92</v>
      </c>
      <c r="O642" s="299">
        <f t="shared" si="36"/>
        <v>6.9069069069069062</v>
      </c>
    </row>
    <row r="643" spans="1:15" ht="11.25" customHeight="1">
      <c r="A643" s="565"/>
      <c r="B643" s="219" t="s">
        <v>656</v>
      </c>
      <c r="C643" s="219"/>
      <c r="D643" s="88">
        <v>139</v>
      </c>
      <c r="E643" s="210">
        <f t="shared" si="31"/>
        <v>7.7566964285714288</v>
      </c>
      <c r="F643" s="88">
        <v>125</v>
      </c>
      <c r="G643" s="210">
        <f t="shared" si="32"/>
        <v>7.8369905956112857</v>
      </c>
      <c r="H643" s="88">
        <v>132</v>
      </c>
      <c r="I643" s="210">
        <f t="shared" si="33"/>
        <v>8.7301587301587293</v>
      </c>
      <c r="J643" s="88">
        <v>102</v>
      </c>
      <c r="K643" s="210">
        <f t="shared" si="34"/>
        <v>6.9719753930280248</v>
      </c>
      <c r="L643" s="196">
        <v>104</v>
      </c>
      <c r="M643" s="210">
        <f t="shared" si="35"/>
        <v>7.8078078078078077</v>
      </c>
      <c r="N643" s="196">
        <v>104</v>
      </c>
      <c r="O643" s="210">
        <f t="shared" si="36"/>
        <v>7.8078078078078077</v>
      </c>
    </row>
    <row r="644" spans="1:15" ht="11.25" customHeight="1">
      <c r="A644" s="566"/>
      <c r="B644" s="301" t="s">
        <v>657</v>
      </c>
      <c r="C644" s="301"/>
      <c r="D644" s="302">
        <v>1</v>
      </c>
      <c r="E644" s="303">
        <f t="shared" si="31"/>
        <v>5.5803571428571425E-2</v>
      </c>
      <c r="F644" s="302">
        <v>3</v>
      </c>
      <c r="G644" s="303">
        <f t="shared" si="32"/>
        <v>0.18808777429467086</v>
      </c>
      <c r="H644" s="302">
        <v>1</v>
      </c>
      <c r="I644" s="303">
        <f t="shared" si="33"/>
        <v>6.6137566137566134E-2</v>
      </c>
      <c r="J644" s="302">
        <v>5</v>
      </c>
      <c r="K644" s="303">
        <f t="shared" si="34"/>
        <v>0.34176349965823649</v>
      </c>
      <c r="L644" s="304">
        <v>2</v>
      </c>
      <c r="M644" s="303">
        <f t="shared" si="35"/>
        <v>0.15015015015015015</v>
      </c>
      <c r="N644" s="304">
        <v>2</v>
      </c>
      <c r="O644" s="303">
        <f t="shared" si="36"/>
        <v>0.15015015015015015</v>
      </c>
    </row>
    <row r="645" spans="1:15" ht="11.25" customHeight="1">
      <c r="A645" s="567" t="s">
        <v>659</v>
      </c>
      <c r="B645" s="294" t="s">
        <v>652</v>
      </c>
      <c r="C645" s="294"/>
      <c r="D645" s="295">
        <v>380</v>
      </c>
      <c r="E645" s="296">
        <f t="shared" si="31"/>
        <v>21.205357142857142</v>
      </c>
      <c r="F645" s="295">
        <v>363</v>
      </c>
      <c r="G645" s="296">
        <f t="shared" si="32"/>
        <v>22.758620689655174</v>
      </c>
      <c r="H645" s="295">
        <v>339</v>
      </c>
      <c r="I645" s="296">
        <f t="shared" si="33"/>
        <v>22.420634920634921</v>
      </c>
      <c r="J645" s="295">
        <v>356</v>
      </c>
      <c r="K645" s="296">
        <f t="shared" si="34"/>
        <v>24.333561175666439</v>
      </c>
      <c r="L645" s="297">
        <v>319</v>
      </c>
      <c r="M645" s="296">
        <f t="shared" si="35"/>
        <v>23.948948948948949</v>
      </c>
      <c r="N645" s="297">
        <v>319</v>
      </c>
      <c r="O645" s="296">
        <f t="shared" si="36"/>
        <v>23.948948948948949</v>
      </c>
    </row>
    <row r="646" spans="1:15" ht="11.25" customHeight="1">
      <c r="A646" s="568"/>
      <c r="B646" s="298" t="s">
        <v>653</v>
      </c>
      <c r="C646" s="298"/>
      <c r="D646" s="89">
        <v>185</v>
      </c>
      <c r="E646" s="299">
        <f t="shared" si="31"/>
        <v>10.323660714285714</v>
      </c>
      <c r="F646" s="89">
        <v>202</v>
      </c>
      <c r="G646" s="299">
        <f t="shared" si="32"/>
        <v>12.664576802507838</v>
      </c>
      <c r="H646" s="89">
        <v>188</v>
      </c>
      <c r="I646" s="299">
        <f t="shared" si="33"/>
        <v>12.433862433862434</v>
      </c>
      <c r="J646" s="89">
        <v>165</v>
      </c>
      <c r="K646" s="299">
        <f t="shared" si="34"/>
        <v>11.278195488721805</v>
      </c>
      <c r="L646" s="300">
        <v>156</v>
      </c>
      <c r="M646" s="299">
        <f t="shared" si="35"/>
        <v>11.711711711711711</v>
      </c>
      <c r="N646" s="300">
        <v>156</v>
      </c>
      <c r="O646" s="299">
        <f t="shared" si="36"/>
        <v>11.711711711711711</v>
      </c>
    </row>
    <row r="647" spans="1:15" ht="11.25" customHeight="1">
      <c r="A647" s="568"/>
      <c r="B647" s="219" t="s">
        <v>654</v>
      </c>
      <c r="C647" s="219"/>
      <c r="D647" s="88">
        <v>188</v>
      </c>
      <c r="E647" s="210">
        <f t="shared" si="31"/>
        <v>10.491071428571429</v>
      </c>
      <c r="F647" s="88">
        <v>171</v>
      </c>
      <c r="G647" s="210">
        <f t="shared" si="32"/>
        <v>10.721003134796238</v>
      </c>
      <c r="H647" s="88">
        <v>167</v>
      </c>
      <c r="I647" s="210">
        <f t="shared" si="33"/>
        <v>11.044973544973544</v>
      </c>
      <c r="J647" s="88">
        <v>187</v>
      </c>
      <c r="K647" s="210">
        <f t="shared" si="34"/>
        <v>12.781954887218044</v>
      </c>
      <c r="L647" s="196">
        <v>178</v>
      </c>
      <c r="M647" s="210">
        <f t="shared" si="35"/>
        <v>13.363363363363364</v>
      </c>
      <c r="N647" s="196">
        <v>178</v>
      </c>
      <c r="O647" s="210">
        <f t="shared" si="36"/>
        <v>13.363363363363364</v>
      </c>
    </row>
    <row r="648" spans="1:15" ht="11.25" customHeight="1">
      <c r="A648" s="568"/>
      <c r="B648" s="298" t="s">
        <v>655</v>
      </c>
      <c r="C648" s="298"/>
      <c r="D648" s="89">
        <v>37</v>
      </c>
      <c r="E648" s="299">
        <f t="shared" si="31"/>
        <v>2.0647321428571428</v>
      </c>
      <c r="F648" s="89">
        <v>42</v>
      </c>
      <c r="G648" s="299">
        <f t="shared" si="32"/>
        <v>2.6332288401253918</v>
      </c>
      <c r="H648" s="89">
        <v>24</v>
      </c>
      <c r="I648" s="299">
        <f t="shared" si="33"/>
        <v>1.5873015873015872</v>
      </c>
      <c r="J648" s="89">
        <v>36</v>
      </c>
      <c r="K648" s="299">
        <f t="shared" si="34"/>
        <v>2.4606971975393028</v>
      </c>
      <c r="L648" s="300">
        <v>31</v>
      </c>
      <c r="M648" s="299">
        <f t="shared" si="35"/>
        <v>2.3273273273273274</v>
      </c>
      <c r="N648" s="300">
        <v>31</v>
      </c>
      <c r="O648" s="299">
        <f t="shared" si="36"/>
        <v>2.3273273273273274</v>
      </c>
    </row>
    <row r="649" spans="1:15" ht="11.25" customHeight="1">
      <c r="A649" s="568"/>
      <c r="B649" s="219" t="s">
        <v>656</v>
      </c>
      <c r="C649" s="219"/>
      <c r="D649" s="88">
        <v>8</v>
      </c>
      <c r="E649" s="210">
        <f t="shared" si="31"/>
        <v>0.4464285714285714</v>
      </c>
      <c r="F649" s="88">
        <v>7</v>
      </c>
      <c r="G649" s="210">
        <f t="shared" si="32"/>
        <v>0.43887147335423199</v>
      </c>
      <c r="H649" s="88">
        <v>3</v>
      </c>
      <c r="I649" s="210">
        <f t="shared" si="33"/>
        <v>0.1984126984126984</v>
      </c>
      <c r="J649" s="88">
        <v>3</v>
      </c>
      <c r="K649" s="210">
        <f t="shared" si="34"/>
        <v>0.20505809979494191</v>
      </c>
      <c r="L649" s="196">
        <v>4</v>
      </c>
      <c r="M649" s="210">
        <f t="shared" si="35"/>
        <v>0.3003003003003003</v>
      </c>
      <c r="N649" s="196">
        <v>4</v>
      </c>
      <c r="O649" s="210">
        <f t="shared" si="36"/>
        <v>0.3003003003003003</v>
      </c>
    </row>
    <row r="650" spans="1:15" ht="11.25" customHeight="1">
      <c r="A650" s="569"/>
      <c r="B650" s="301" t="s">
        <v>657</v>
      </c>
      <c r="C650" s="301"/>
      <c r="D650" s="302">
        <v>2</v>
      </c>
      <c r="E650" s="303">
        <f t="shared" si="31"/>
        <v>0.11160714285714285</v>
      </c>
      <c r="F650" s="302">
        <v>0</v>
      </c>
      <c r="G650" s="303">
        <f t="shared" si="32"/>
        <v>0</v>
      </c>
      <c r="H650" s="302">
        <v>0</v>
      </c>
      <c r="I650" s="303">
        <f t="shared" si="33"/>
        <v>0</v>
      </c>
      <c r="J650" s="302">
        <v>0</v>
      </c>
      <c r="K650" s="303">
        <f t="shared" si="34"/>
        <v>0</v>
      </c>
      <c r="L650" s="304">
        <v>2</v>
      </c>
      <c r="M650" s="303">
        <f t="shared" si="35"/>
        <v>0.15015015015015015</v>
      </c>
      <c r="N650" s="304">
        <v>2</v>
      </c>
      <c r="O650" s="303">
        <f t="shared" si="36"/>
        <v>0.15015015015015015</v>
      </c>
    </row>
    <row r="651" spans="1:15" ht="11.25" customHeight="1">
      <c r="A651" s="570" t="s">
        <v>650</v>
      </c>
      <c r="B651" s="571"/>
      <c r="C651" s="571"/>
      <c r="D651" s="88">
        <v>674</v>
      </c>
      <c r="E651" s="210">
        <f t="shared" si="31"/>
        <v>37.611607142857146</v>
      </c>
      <c r="F651" s="88">
        <v>533</v>
      </c>
      <c r="G651" s="210">
        <f t="shared" si="32"/>
        <v>33.41692789968652</v>
      </c>
      <c r="H651" s="88">
        <v>519</v>
      </c>
      <c r="I651" s="210">
        <f t="shared" si="33"/>
        <v>34.325396825396822</v>
      </c>
      <c r="J651" s="88">
        <v>455</v>
      </c>
      <c r="K651" s="210">
        <f t="shared" si="34"/>
        <v>31.100478468899524</v>
      </c>
      <c r="L651" s="196">
        <v>415</v>
      </c>
      <c r="M651" s="210">
        <f t="shared" si="35"/>
        <v>31.156156156156158</v>
      </c>
      <c r="N651" s="196">
        <v>415</v>
      </c>
      <c r="O651" s="210">
        <f t="shared" si="36"/>
        <v>31.156156156156158</v>
      </c>
    </row>
    <row r="652" spans="1:15" ht="11.25" customHeight="1">
      <c r="A652" s="678" t="s">
        <v>485</v>
      </c>
      <c r="B652" s="679"/>
      <c r="C652" s="679"/>
      <c r="D652" s="221">
        <f>SUM(D639:D651)</f>
        <v>1792</v>
      </c>
      <c r="E652" s="217"/>
      <c r="F652" s="221">
        <f>SUM(F639:F651)</f>
        <v>1595</v>
      </c>
      <c r="G652" s="217"/>
      <c r="H652" s="221">
        <f>SUM(H639:H651)</f>
        <v>1512</v>
      </c>
      <c r="I652" s="217"/>
      <c r="J652" s="221">
        <f>SUM(J639:J651)</f>
        <v>1463</v>
      </c>
      <c r="K652" s="217"/>
      <c r="L652" s="221">
        <f>SUM(L639:L651)</f>
        <v>1332</v>
      </c>
      <c r="M652" s="218"/>
      <c r="N652" s="221">
        <f>SUM(N639:N651)</f>
        <v>1332</v>
      </c>
      <c r="O652" s="218"/>
    </row>
    <row r="653" spans="1:15" ht="11.25" customHeight="1">
      <c r="A653" s="4" t="s">
        <v>480</v>
      </c>
      <c r="B653" s="3"/>
      <c r="C653" s="3"/>
    </row>
    <row r="654" spans="1:15" ht="11.25" customHeight="1">
      <c r="A654" s="43" t="s">
        <v>478</v>
      </c>
      <c r="B654" s="4" t="s">
        <v>550</v>
      </c>
      <c r="C654" s="3"/>
    </row>
    <row r="655" spans="1:15" ht="11.25" customHeight="1">
      <c r="A655" s="43" t="s">
        <v>615</v>
      </c>
      <c r="B655" s="4" t="s">
        <v>553</v>
      </c>
      <c r="C655" s="3"/>
    </row>
    <row r="666" spans="1:42" ht="14.25" customHeight="1">
      <c r="A666" s="340" t="s">
        <v>1311</v>
      </c>
    </row>
    <row r="667" spans="1:42" ht="12" customHeight="1"/>
    <row r="668" spans="1:42" ht="14.25" customHeight="1">
      <c r="A668" s="638" t="s">
        <v>1312</v>
      </c>
      <c r="B668" s="205"/>
    </row>
    <row r="669" spans="1:42" ht="14.25" customHeight="1">
      <c r="A669" s="671" t="s">
        <v>1299</v>
      </c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</row>
    <row r="670" spans="1:42" ht="11.25" customHeight="1">
      <c r="A670" s="282"/>
      <c r="B670" s="282">
        <v>2008</v>
      </c>
      <c r="C670" s="308"/>
      <c r="D670" s="283">
        <v>2009</v>
      </c>
      <c r="E670" s="308"/>
      <c r="F670" s="283">
        <v>2010</v>
      </c>
      <c r="G670" s="308"/>
      <c r="H670" s="283">
        <v>2011</v>
      </c>
      <c r="I670" s="308"/>
      <c r="J670" s="283">
        <v>2012</v>
      </c>
      <c r="K670" s="308"/>
      <c r="L670" s="283">
        <v>2013</v>
      </c>
      <c r="M670" s="308"/>
      <c r="N670" s="179"/>
      <c r="O670" s="179"/>
      <c r="P670" s="289"/>
      <c r="Q670" s="52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</row>
    <row r="671" spans="1:42" ht="11.25" customHeight="1">
      <c r="A671" s="312" t="s">
        <v>493</v>
      </c>
      <c r="B671" s="312" t="s">
        <v>402</v>
      </c>
      <c r="C671" s="311" t="s">
        <v>418</v>
      </c>
      <c r="D671" s="310" t="s">
        <v>402</v>
      </c>
      <c r="E671" s="311" t="s">
        <v>418</v>
      </c>
      <c r="F671" s="310" t="s">
        <v>402</v>
      </c>
      <c r="G671" s="311" t="s">
        <v>418</v>
      </c>
      <c r="H671" s="310" t="s">
        <v>402</v>
      </c>
      <c r="I671" s="311" t="s">
        <v>418</v>
      </c>
      <c r="J671" s="310" t="s">
        <v>402</v>
      </c>
      <c r="K671" s="311" t="s">
        <v>418</v>
      </c>
      <c r="L671" s="310" t="s">
        <v>402</v>
      </c>
      <c r="M671" s="311" t="s">
        <v>418</v>
      </c>
      <c r="N671" s="179"/>
      <c r="O671" s="179"/>
      <c r="P671" s="289"/>
      <c r="Q671" s="52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</row>
    <row r="672" spans="1:42" ht="11.25" customHeight="1">
      <c r="A672" s="305" t="s">
        <v>405</v>
      </c>
      <c r="B672" s="209">
        <v>11</v>
      </c>
      <c r="C672" s="210">
        <f>B672/B$682*100</f>
        <v>0.6138392857142857</v>
      </c>
      <c r="D672" s="57">
        <v>7</v>
      </c>
      <c r="E672" s="210">
        <f>D672/D$682*100</f>
        <v>0.43887147335423199</v>
      </c>
      <c r="F672" s="57">
        <v>9</v>
      </c>
      <c r="G672" s="210">
        <f t="shared" ref="G672:G681" si="37">F672/F$682*100</f>
        <v>0.59523809523809523</v>
      </c>
      <c r="H672" s="57">
        <v>7</v>
      </c>
      <c r="I672" s="210">
        <f t="shared" ref="I672:I681" si="38">H672/H$682*100</f>
        <v>0.4784688995215311</v>
      </c>
      <c r="J672" s="57">
        <v>3</v>
      </c>
      <c r="K672" s="210">
        <f t="shared" ref="K672:K681" si="39">J672/J$682*100</f>
        <v>0.22522522522522523</v>
      </c>
      <c r="L672" s="57"/>
      <c r="M672" s="210" t="e">
        <f>L672/L$682*100</f>
        <v>#DIV/0!</v>
      </c>
      <c r="N672" s="179"/>
      <c r="O672" s="179"/>
      <c r="P672" s="38"/>
      <c r="Q672" s="52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</row>
    <row r="673" spans="1:42" ht="11.25" customHeight="1">
      <c r="A673" s="306" t="s">
        <v>406</v>
      </c>
      <c r="B673" s="209">
        <v>242</v>
      </c>
      <c r="C673" s="210">
        <f t="shared" ref="C673:E681" si="40">B673/B$682*100</f>
        <v>13.504464285714285</v>
      </c>
      <c r="D673" s="57">
        <v>251</v>
      </c>
      <c r="E673" s="210">
        <f t="shared" si="40"/>
        <v>15.73667711598746</v>
      </c>
      <c r="F673" s="57">
        <v>212</v>
      </c>
      <c r="G673" s="210">
        <f t="shared" si="37"/>
        <v>14.02116402116402</v>
      </c>
      <c r="H673" s="57">
        <v>202</v>
      </c>
      <c r="I673" s="210">
        <f t="shared" si="38"/>
        <v>13.807245386192754</v>
      </c>
      <c r="J673" s="57">
        <v>191</v>
      </c>
      <c r="K673" s="210">
        <f t="shared" si="39"/>
        <v>14.339339339339338</v>
      </c>
      <c r="L673" s="57"/>
      <c r="M673" s="210" t="e">
        <f t="shared" ref="M673:M681" si="41">L673/L$682*100</f>
        <v>#DIV/0!</v>
      </c>
      <c r="N673" s="179"/>
      <c r="O673" s="179"/>
      <c r="P673" s="38"/>
      <c r="Q673" s="52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</row>
    <row r="674" spans="1:42" ht="11.25" customHeight="1">
      <c r="A674" s="306" t="s">
        <v>407</v>
      </c>
      <c r="B674" s="209">
        <v>380</v>
      </c>
      <c r="C674" s="210">
        <f t="shared" si="40"/>
        <v>21.205357142857142</v>
      </c>
      <c r="D674" s="57">
        <v>340</v>
      </c>
      <c r="E674" s="210">
        <f t="shared" si="40"/>
        <v>21.316614420062695</v>
      </c>
      <c r="F674" s="57">
        <v>325</v>
      </c>
      <c r="G674" s="210">
        <f t="shared" si="37"/>
        <v>21.494708994708994</v>
      </c>
      <c r="H674" s="57">
        <v>309</v>
      </c>
      <c r="I674" s="210">
        <f t="shared" si="38"/>
        <v>21.120984278879014</v>
      </c>
      <c r="J674" s="57">
        <v>285</v>
      </c>
      <c r="K674" s="210">
        <f t="shared" si="39"/>
        <v>21.396396396396398</v>
      </c>
      <c r="L674" s="57"/>
      <c r="M674" s="210" t="e">
        <f t="shared" si="41"/>
        <v>#DIV/0!</v>
      </c>
      <c r="N674" s="179"/>
      <c r="O674" s="179"/>
      <c r="P674" s="38"/>
      <c r="Q674" s="52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</row>
    <row r="675" spans="1:42" ht="11.25" customHeight="1">
      <c r="A675" s="306" t="s">
        <v>408</v>
      </c>
      <c r="B675" s="209">
        <v>289</v>
      </c>
      <c r="C675" s="210">
        <f t="shared" si="40"/>
        <v>16.127232142857142</v>
      </c>
      <c r="D675" s="57">
        <v>264</v>
      </c>
      <c r="E675" s="210">
        <f t="shared" si="40"/>
        <v>16.551724137931036</v>
      </c>
      <c r="F675" s="57">
        <v>232</v>
      </c>
      <c r="G675" s="210">
        <f t="shared" si="37"/>
        <v>15.343915343915343</v>
      </c>
      <c r="H675" s="57">
        <v>247</v>
      </c>
      <c r="I675" s="210">
        <f t="shared" si="38"/>
        <v>16.883116883116884</v>
      </c>
      <c r="J675" s="57">
        <v>226</v>
      </c>
      <c r="K675" s="210">
        <f t="shared" si="39"/>
        <v>16.966966966966968</v>
      </c>
      <c r="L675" s="57"/>
      <c r="M675" s="210" t="e">
        <f t="shared" si="41"/>
        <v>#DIV/0!</v>
      </c>
      <c r="N675" s="179"/>
      <c r="O675" s="179"/>
      <c r="P675" s="38"/>
      <c r="Q675" s="52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</row>
    <row r="676" spans="1:42" ht="11.25" customHeight="1">
      <c r="A676" s="306" t="s">
        <v>409</v>
      </c>
      <c r="B676" s="293">
        <v>234</v>
      </c>
      <c r="C676" s="210">
        <f t="shared" si="40"/>
        <v>13.058035714285715</v>
      </c>
      <c r="D676" s="102">
        <v>199</v>
      </c>
      <c r="E676" s="210">
        <f t="shared" si="40"/>
        <v>12.476489028213166</v>
      </c>
      <c r="F676" s="102">
        <v>177</v>
      </c>
      <c r="G676" s="210">
        <f t="shared" si="37"/>
        <v>11.706349206349206</v>
      </c>
      <c r="H676" s="102">
        <v>198</v>
      </c>
      <c r="I676" s="210">
        <f t="shared" si="38"/>
        <v>13.533834586466165</v>
      </c>
      <c r="J676" s="102">
        <v>160</v>
      </c>
      <c r="K676" s="210">
        <f t="shared" si="39"/>
        <v>12.012012012012011</v>
      </c>
      <c r="L676" s="102"/>
      <c r="M676" s="210" t="e">
        <f t="shared" si="41"/>
        <v>#DIV/0!</v>
      </c>
      <c r="N676" s="179"/>
      <c r="O676" s="179"/>
      <c r="P676" s="139"/>
      <c r="Q676" s="52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</row>
    <row r="677" spans="1:42" ht="11.25" customHeight="1">
      <c r="A677" s="306" t="s">
        <v>410</v>
      </c>
      <c r="B677" s="209">
        <v>148</v>
      </c>
      <c r="C677" s="210">
        <f t="shared" si="40"/>
        <v>8.2589285714285712</v>
      </c>
      <c r="D677" s="57">
        <v>108</v>
      </c>
      <c r="E677" s="210">
        <f t="shared" si="40"/>
        <v>6.7711598746081503</v>
      </c>
      <c r="F677" s="57">
        <v>111</v>
      </c>
      <c r="G677" s="210">
        <f t="shared" si="37"/>
        <v>7.3412698412698418</v>
      </c>
      <c r="H677" s="57">
        <v>118</v>
      </c>
      <c r="I677" s="210">
        <f t="shared" si="38"/>
        <v>8.0656185919343812</v>
      </c>
      <c r="J677" s="57">
        <v>94</v>
      </c>
      <c r="K677" s="210">
        <f t="shared" si="39"/>
        <v>7.0570570570570572</v>
      </c>
      <c r="L677" s="57"/>
      <c r="M677" s="210" t="e">
        <f t="shared" si="41"/>
        <v>#DIV/0!</v>
      </c>
      <c r="N677" s="179"/>
      <c r="O677" s="179"/>
      <c r="P677" s="38"/>
      <c r="Q677" s="52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</row>
    <row r="678" spans="1:42" ht="11.25" customHeight="1">
      <c r="A678" s="306" t="s">
        <v>411</v>
      </c>
      <c r="B678" s="209">
        <v>55</v>
      </c>
      <c r="C678" s="210">
        <f t="shared" si="40"/>
        <v>3.0691964285714284</v>
      </c>
      <c r="D678" s="57">
        <v>52</v>
      </c>
      <c r="E678" s="210">
        <f t="shared" si="40"/>
        <v>3.2601880877742948</v>
      </c>
      <c r="F678" s="57">
        <v>69</v>
      </c>
      <c r="G678" s="210">
        <f t="shared" si="37"/>
        <v>4.5634920634920633</v>
      </c>
      <c r="H678" s="57">
        <v>53</v>
      </c>
      <c r="I678" s="210">
        <f t="shared" si="38"/>
        <v>3.6226930963773065</v>
      </c>
      <c r="J678" s="57">
        <v>32</v>
      </c>
      <c r="K678" s="210">
        <f t="shared" si="39"/>
        <v>2.4024024024024024</v>
      </c>
      <c r="L678" s="57"/>
      <c r="M678" s="210" t="e">
        <f t="shared" si="41"/>
        <v>#DIV/0!</v>
      </c>
      <c r="N678" s="179"/>
      <c r="O678" s="179"/>
      <c r="P678" s="38"/>
      <c r="Q678" s="52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</row>
    <row r="679" spans="1:42" ht="11.25" customHeight="1">
      <c r="A679" s="306" t="s">
        <v>412</v>
      </c>
      <c r="B679" s="209">
        <v>9</v>
      </c>
      <c r="C679" s="210">
        <f t="shared" si="40"/>
        <v>0.5022321428571429</v>
      </c>
      <c r="D679" s="57">
        <v>9</v>
      </c>
      <c r="E679" s="210">
        <f t="shared" si="40"/>
        <v>0.56426332288401249</v>
      </c>
      <c r="F679" s="57">
        <v>3</v>
      </c>
      <c r="G679" s="210">
        <f t="shared" si="37"/>
        <v>0.1984126984126984</v>
      </c>
      <c r="H679" s="57">
        <v>5</v>
      </c>
      <c r="I679" s="210">
        <f t="shared" si="38"/>
        <v>0.34176349965823649</v>
      </c>
      <c r="J679" s="57">
        <v>17</v>
      </c>
      <c r="K679" s="210">
        <f t="shared" si="39"/>
        <v>1.2762762762762763</v>
      </c>
      <c r="L679" s="57"/>
      <c r="M679" s="210" t="e">
        <f t="shared" si="41"/>
        <v>#DIV/0!</v>
      </c>
      <c r="N679" s="179"/>
      <c r="O679" s="179"/>
      <c r="P679" s="38"/>
      <c r="Q679" s="52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</row>
    <row r="680" spans="1:42" ht="11.25" customHeight="1">
      <c r="A680" s="306" t="s">
        <v>413</v>
      </c>
      <c r="B680" s="209">
        <v>0</v>
      </c>
      <c r="C680" s="210">
        <f t="shared" si="40"/>
        <v>0</v>
      </c>
      <c r="D680" s="57">
        <v>1</v>
      </c>
      <c r="E680" s="210">
        <f t="shared" si="40"/>
        <v>6.269592476489029E-2</v>
      </c>
      <c r="F680" s="57">
        <v>0</v>
      </c>
      <c r="G680" s="210">
        <f t="shared" si="37"/>
        <v>0</v>
      </c>
      <c r="H680" s="57">
        <v>0</v>
      </c>
      <c r="I680" s="210">
        <f t="shared" si="38"/>
        <v>0</v>
      </c>
      <c r="J680" s="57">
        <v>0</v>
      </c>
      <c r="K680" s="210">
        <f t="shared" si="39"/>
        <v>0</v>
      </c>
      <c r="L680" s="57"/>
      <c r="M680" s="210" t="e">
        <f t="shared" si="41"/>
        <v>#DIV/0!</v>
      </c>
      <c r="N680" s="179"/>
      <c r="O680" s="179"/>
      <c r="P680" s="38"/>
      <c r="Q680" s="52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</row>
    <row r="681" spans="1:42" ht="11.25" customHeight="1">
      <c r="A681" s="307" t="s">
        <v>414</v>
      </c>
      <c r="B681" s="211">
        <v>424</v>
      </c>
      <c r="C681" s="210">
        <f t="shared" si="40"/>
        <v>23.660714285714285</v>
      </c>
      <c r="D681" s="199">
        <v>364</v>
      </c>
      <c r="E681" s="210">
        <f t="shared" si="40"/>
        <v>22.821316614420063</v>
      </c>
      <c r="F681" s="199">
        <v>374</v>
      </c>
      <c r="G681" s="210">
        <f t="shared" si="37"/>
        <v>24.735449735449734</v>
      </c>
      <c r="H681" s="199">
        <v>324</v>
      </c>
      <c r="I681" s="210">
        <f t="shared" si="38"/>
        <v>22.146274777853726</v>
      </c>
      <c r="J681" s="199">
        <v>324</v>
      </c>
      <c r="K681" s="210">
        <f t="shared" si="39"/>
        <v>24.324324324324326</v>
      </c>
      <c r="L681" s="199"/>
      <c r="M681" s="210" t="e">
        <f t="shared" si="41"/>
        <v>#DIV/0!</v>
      </c>
      <c r="N681" s="179"/>
      <c r="O681" s="179"/>
      <c r="P681" s="38"/>
      <c r="Q681" s="52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</row>
    <row r="682" spans="1:42" ht="11.25" customHeight="1">
      <c r="A682" s="309" t="s">
        <v>589</v>
      </c>
      <c r="B682" s="312">
        <f>SUM(B672:B681)</f>
        <v>1792</v>
      </c>
      <c r="C682" s="311"/>
      <c r="D682" s="310">
        <f>SUM(D672:D681)</f>
        <v>1595</v>
      </c>
      <c r="E682" s="311"/>
      <c r="F682" s="310">
        <f>SUM(F672:F681)</f>
        <v>1512</v>
      </c>
      <c r="G682" s="311"/>
      <c r="H682" s="310">
        <f>SUM(H672:H681)</f>
        <v>1463</v>
      </c>
      <c r="I682" s="311"/>
      <c r="J682" s="310">
        <f>SUM(J672:J681)</f>
        <v>1332</v>
      </c>
      <c r="K682" s="311"/>
      <c r="L682" s="310">
        <f>SUM(L672:L681)</f>
        <v>0</v>
      </c>
      <c r="M682" s="311"/>
      <c r="N682" s="179"/>
      <c r="O682" s="179"/>
      <c r="P682" s="289"/>
      <c r="Q682" s="52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</row>
    <row r="683" spans="1:42" ht="11.25" customHeight="1">
      <c r="A683" s="4" t="s">
        <v>480</v>
      </c>
      <c r="B683" s="3"/>
      <c r="C683" s="3"/>
      <c r="D683" s="27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</row>
    <row r="684" spans="1:42" ht="11.25" customHeight="1">
      <c r="A684" s="43" t="s">
        <v>590</v>
      </c>
      <c r="B684" s="4" t="s">
        <v>591</v>
      </c>
      <c r="C684" s="3"/>
      <c r="D684" s="2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</row>
    <row r="685" spans="1:42" ht="11.25" customHeight="1">
      <c r="A685" s="43" t="s">
        <v>664</v>
      </c>
      <c r="B685" s="4" t="s">
        <v>551</v>
      </c>
      <c r="C685" s="3"/>
      <c r="D685" s="27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</row>
    <row r="686" spans="1:42" ht="11.25" customHeight="1">
      <c r="A686" s="43"/>
      <c r="B686" s="4"/>
      <c r="C686" s="3"/>
      <c r="D686" s="27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</row>
    <row r="687" spans="1:42" ht="14.25" customHeight="1">
      <c r="A687" s="638" t="s">
        <v>1321</v>
      </c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</row>
    <row r="688" spans="1:42" ht="14.25" customHeight="1">
      <c r="A688" s="641" t="s">
        <v>1300</v>
      </c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</row>
    <row r="689" spans="1:42" ht="11.25" customHeight="1">
      <c r="A689" s="292"/>
      <c r="B689" s="283">
        <v>2008</v>
      </c>
      <c r="C689" s="308"/>
      <c r="D689" s="283">
        <v>2009</v>
      </c>
      <c r="E689" s="308"/>
      <c r="F689" s="283">
        <v>2010</v>
      </c>
      <c r="G689" s="308"/>
      <c r="H689" s="283">
        <v>2011</v>
      </c>
      <c r="I689" s="308"/>
      <c r="J689" s="283">
        <v>2012</v>
      </c>
      <c r="K689" s="308"/>
      <c r="L689" s="283">
        <v>2013</v>
      </c>
      <c r="M689" s="308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</row>
    <row r="690" spans="1:42" ht="11.25" customHeight="1">
      <c r="A690" s="320" t="s">
        <v>505</v>
      </c>
      <c r="B690" s="321" t="s">
        <v>402</v>
      </c>
      <c r="C690" s="322" t="s">
        <v>418</v>
      </c>
      <c r="D690" s="321" t="s">
        <v>402</v>
      </c>
      <c r="E690" s="322" t="s">
        <v>418</v>
      </c>
      <c r="F690" s="321">
        <v>2010</v>
      </c>
      <c r="G690" s="322" t="s">
        <v>418</v>
      </c>
      <c r="H690" s="321" t="s">
        <v>402</v>
      </c>
      <c r="I690" s="322" t="s">
        <v>418</v>
      </c>
      <c r="J690" s="321" t="s">
        <v>402</v>
      </c>
      <c r="K690" s="322" t="s">
        <v>418</v>
      </c>
      <c r="L690" s="321" t="s">
        <v>402</v>
      </c>
      <c r="M690" s="322" t="s">
        <v>418</v>
      </c>
      <c r="P690" s="159"/>
      <c r="Q690" s="159"/>
      <c r="R690" s="159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</row>
    <row r="691" spans="1:42" ht="11.25" customHeight="1">
      <c r="A691" s="314" t="s">
        <v>497</v>
      </c>
      <c r="B691" s="57">
        <v>553</v>
      </c>
      <c r="C691" s="210">
        <f>B691/B$698*100</f>
        <v>30.859375</v>
      </c>
      <c r="D691" s="57">
        <v>470</v>
      </c>
      <c r="E691" s="210">
        <f>D691/D$698*100</f>
        <v>29.467084639498431</v>
      </c>
      <c r="F691" s="156">
        <v>424</v>
      </c>
      <c r="G691" s="210">
        <f t="shared" ref="G691:G697" si="42">F691/F$698*100</f>
        <v>28.042328042328041</v>
      </c>
      <c r="H691" s="156">
        <v>453</v>
      </c>
      <c r="I691" s="210">
        <f t="shared" ref="I691:I697" si="43">H691/H$698*100</f>
        <v>30.963773069036225</v>
      </c>
      <c r="J691" s="156">
        <v>359</v>
      </c>
      <c r="K691" s="210">
        <f t="shared" ref="K691:K697" si="44">J691/J$698*100</f>
        <v>26.951951951951951</v>
      </c>
      <c r="L691" s="156"/>
      <c r="M691" s="210" t="e">
        <f>L691/L$698*100</f>
        <v>#DIV/0!</v>
      </c>
      <c r="P691" s="156"/>
      <c r="Q691" s="52"/>
      <c r="R691" s="52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</row>
    <row r="692" spans="1:42" ht="11.25" customHeight="1">
      <c r="A692" s="315" t="s">
        <v>498</v>
      </c>
      <c r="B692" s="57">
        <v>218</v>
      </c>
      <c r="C692" s="210">
        <f t="shared" ref="C692:E697" si="45">B692/B$698*100</f>
        <v>12.165178571428571</v>
      </c>
      <c r="D692" s="57">
        <v>216</v>
      </c>
      <c r="E692" s="210">
        <f t="shared" si="45"/>
        <v>13.542319749216301</v>
      </c>
      <c r="F692" s="156">
        <v>210</v>
      </c>
      <c r="G692" s="210">
        <f t="shared" si="42"/>
        <v>13.888888888888889</v>
      </c>
      <c r="H692" s="57">
        <v>195</v>
      </c>
      <c r="I692" s="210">
        <f t="shared" si="43"/>
        <v>13.328776486671224</v>
      </c>
      <c r="J692" s="57">
        <v>168</v>
      </c>
      <c r="K692" s="210">
        <f t="shared" si="44"/>
        <v>12.612612612612612</v>
      </c>
      <c r="L692" s="57"/>
      <c r="M692" s="210" t="e">
        <f t="shared" ref="M692:M697" si="46">L692/L$698*100</f>
        <v>#DIV/0!</v>
      </c>
      <c r="P692" s="57"/>
      <c r="Q692" s="52"/>
      <c r="R692" s="52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</row>
    <row r="693" spans="1:42" ht="11.25" customHeight="1">
      <c r="A693" s="315" t="s">
        <v>499</v>
      </c>
      <c r="B693" s="57">
        <v>23</v>
      </c>
      <c r="C693" s="210">
        <f t="shared" si="45"/>
        <v>1.2834821428571428</v>
      </c>
      <c r="D693" s="57">
        <v>18</v>
      </c>
      <c r="E693" s="210">
        <f t="shared" si="45"/>
        <v>1.128526645768025</v>
      </c>
      <c r="F693" s="156">
        <v>8</v>
      </c>
      <c r="G693" s="210">
        <f t="shared" si="42"/>
        <v>0.52910052910052907</v>
      </c>
      <c r="H693" s="156">
        <v>14</v>
      </c>
      <c r="I693" s="210">
        <f t="shared" si="43"/>
        <v>0.9569377990430622</v>
      </c>
      <c r="J693" s="156">
        <v>11</v>
      </c>
      <c r="K693" s="210">
        <f t="shared" si="44"/>
        <v>0.82582582582582575</v>
      </c>
      <c r="L693" s="156"/>
      <c r="M693" s="210" t="e">
        <f t="shared" si="46"/>
        <v>#DIV/0!</v>
      </c>
      <c r="P693" s="156"/>
      <c r="Q693" s="52"/>
      <c r="R693" s="52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</row>
    <row r="694" spans="1:42" ht="11.25" customHeight="1">
      <c r="A694" s="315" t="s">
        <v>500</v>
      </c>
      <c r="B694" s="57">
        <v>16</v>
      </c>
      <c r="C694" s="210">
        <f t="shared" si="45"/>
        <v>0.89285714285714279</v>
      </c>
      <c r="D694" s="57">
        <v>3</v>
      </c>
      <c r="E694" s="210">
        <f t="shared" si="45"/>
        <v>0.18808777429467086</v>
      </c>
      <c r="F694" s="156">
        <v>5</v>
      </c>
      <c r="G694" s="210">
        <f t="shared" si="42"/>
        <v>0.3306878306878307</v>
      </c>
      <c r="H694" s="57">
        <v>2</v>
      </c>
      <c r="I694" s="210">
        <f t="shared" si="43"/>
        <v>0.13670539986329461</v>
      </c>
      <c r="J694" s="57">
        <v>1</v>
      </c>
      <c r="K694" s="210">
        <f t="shared" si="44"/>
        <v>7.5075075075075076E-2</v>
      </c>
      <c r="L694" s="57"/>
      <c r="M694" s="210" t="e">
        <f t="shared" si="46"/>
        <v>#DIV/0!</v>
      </c>
      <c r="P694" s="57"/>
      <c r="Q694" s="52"/>
      <c r="R694" s="52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</row>
    <row r="695" spans="1:42" ht="11.25" customHeight="1">
      <c r="A695" s="315" t="s">
        <v>501</v>
      </c>
      <c r="B695" s="102">
        <v>217</v>
      </c>
      <c r="C695" s="210">
        <f t="shared" si="45"/>
        <v>12.109375</v>
      </c>
      <c r="D695" s="102">
        <v>232</v>
      </c>
      <c r="E695" s="210">
        <f t="shared" si="45"/>
        <v>14.545454545454545</v>
      </c>
      <c r="F695" s="156">
        <v>225</v>
      </c>
      <c r="G695" s="210">
        <f t="shared" si="42"/>
        <v>14.880952380952381</v>
      </c>
      <c r="H695" s="156">
        <v>196</v>
      </c>
      <c r="I695" s="210">
        <f t="shared" si="43"/>
        <v>13.397129186602871</v>
      </c>
      <c r="J695" s="156">
        <v>213</v>
      </c>
      <c r="K695" s="210">
        <f t="shared" si="44"/>
        <v>15.990990990990991</v>
      </c>
      <c r="L695" s="156"/>
      <c r="M695" s="210" t="e">
        <f t="shared" si="46"/>
        <v>#DIV/0!</v>
      </c>
      <c r="P695" s="156"/>
      <c r="Q695" s="52"/>
      <c r="R695" s="52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</row>
    <row r="696" spans="1:42" ht="11.25" customHeight="1">
      <c r="A696" s="315" t="s">
        <v>502</v>
      </c>
      <c r="B696" s="57">
        <v>219</v>
      </c>
      <c r="C696" s="210">
        <f t="shared" si="45"/>
        <v>12.220982142857142</v>
      </c>
      <c r="D696" s="57">
        <v>208</v>
      </c>
      <c r="E696" s="210">
        <f t="shared" si="45"/>
        <v>13.040752351097179</v>
      </c>
      <c r="F696" s="156">
        <v>197</v>
      </c>
      <c r="G696" s="210">
        <f t="shared" si="42"/>
        <v>13.029100529100528</v>
      </c>
      <c r="H696" s="57">
        <v>193</v>
      </c>
      <c r="I696" s="210">
        <f t="shared" si="43"/>
        <v>13.19207108680793</v>
      </c>
      <c r="J696" s="57">
        <v>180</v>
      </c>
      <c r="K696" s="210">
        <f t="shared" si="44"/>
        <v>13.513513513513514</v>
      </c>
      <c r="L696" s="57"/>
      <c r="M696" s="210" t="e">
        <f t="shared" si="46"/>
        <v>#DIV/0!</v>
      </c>
      <c r="P696" s="57"/>
      <c r="Q696" s="52"/>
      <c r="R696" s="52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</row>
    <row r="697" spans="1:42" ht="11.25" customHeight="1">
      <c r="A697" s="315" t="s">
        <v>503</v>
      </c>
      <c r="B697" s="57">
        <v>546</v>
      </c>
      <c r="C697" s="210">
        <f t="shared" si="45"/>
        <v>30.46875</v>
      </c>
      <c r="D697" s="57">
        <v>448</v>
      </c>
      <c r="E697" s="210">
        <f t="shared" si="45"/>
        <v>28.087774294670847</v>
      </c>
      <c r="F697" s="156">
        <v>443</v>
      </c>
      <c r="G697" s="210">
        <f t="shared" si="42"/>
        <v>29.298941798941797</v>
      </c>
      <c r="H697" s="156">
        <v>410</v>
      </c>
      <c r="I697" s="210">
        <f t="shared" si="43"/>
        <v>28.024606971975391</v>
      </c>
      <c r="J697" s="156">
        <v>400</v>
      </c>
      <c r="K697" s="210">
        <f t="shared" si="44"/>
        <v>30.03003003003003</v>
      </c>
      <c r="L697" s="156"/>
      <c r="M697" s="210" t="e">
        <f t="shared" si="46"/>
        <v>#DIV/0!</v>
      </c>
      <c r="P697" s="156"/>
      <c r="Q697" s="52"/>
      <c r="R697" s="52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</row>
    <row r="698" spans="1:42" ht="11.25" customHeight="1">
      <c r="A698" s="316" t="s">
        <v>588</v>
      </c>
      <c r="B698" s="317">
        <f>SUM(B691:B697)</f>
        <v>1792</v>
      </c>
      <c r="C698" s="318"/>
      <c r="D698" s="317">
        <f>SUM(D691:D697)</f>
        <v>1595</v>
      </c>
      <c r="E698" s="318"/>
      <c r="F698" s="317">
        <f>SUM(F691:F697)</f>
        <v>1512</v>
      </c>
      <c r="G698" s="318"/>
      <c r="H698" s="317">
        <f>SUM(H691:H697)</f>
        <v>1463</v>
      </c>
      <c r="I698" s="318"/>
      <c r="J698" s="317">
        <f>SUM(J691:J697)</f>
        <v>1332</v>
      </c>
      <c r="K698" s="318"/>
      <c r="L698" s="317">
        <f>SUM(L691:L697)</f>
        <v>0</v>
      </c>
      <c r="M698" s="318"/>
      <c r="P698" s="313"/>
      <c r="Q698" s="220"/>
      <c r="R698" s="220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</row>
    <row r="699" spans="1:42" ht="11.25" customHeight="1">
      <c r="A699" s="4" t="s">
        <v>480</v>
      </c>
      <c r="B699" s="3"/>
      <c r="C699" s="3"/>
      <c r="D699" s="27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</row>
    <row r="700" spans="1:42" ht="11.25" customHeight="1">
      <c r="A700" s="43" t="s">
        <v>590</v>
      </c>
      <c r="B700" s="4" t="s">
        <v>591</v>
      </c>
      <c r="C700" s="3"/>
      <c r="D700" s="27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</row>
    <row r="701" spans="1:42" ht="11.25" customHeight="1">
      <c r="A701" s="43" t="s">
        <v>592</v>
      </c>
      <c r="B701" s="4" t="s">
        <v>551</v>
      </c>
      <c r="C701" s="3"/>
      <c r="D701" s="27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</row>
    <row r="702" spans="1:42" ht="11.25" customHeight="1">
      <c r="A702" s="43"/>
      <c r="B702" s="4"/>
      <c r="C702" s="3"/>
      <c r="D702" s="27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</row>
    <row r="703" spans="1:42" ht="11.25" customHeight="1">
      <c r="A703" s="43"/>
      <c r="B703" s="4"/>
      <c r="C703" s="3"/>
      <c r="D703" s="27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</row>
    <row r="704" spans="1:42" ht="11.25" customHeight="1">
      <c r="A704" s="43"/>
      <c r="B704" s="4"/>
      <c r="C704" s="3"/>
      <c r="D704" s="27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</row>
    <row r="705" spans="1:42" ht="11.25" customHeight="1">
      <c r="A705" s="43"/>
      <c r="B705" s="4"/>
      <c r="C705" s="3"/>
      <c r="D705" s="27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</row>
    <row r="706" spans="1:42" ht="11.25" customHeight="1">
      <c r="A706" s="43"/>
      <c r="B706" s="4"/>
      <c r="C706" s="3"/>
      <c r="D706" s="27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</row>
    <row r="707" spans="1:42" ht="11.25" customHeight="1">
      <c r="A707" s="43"/>
      <c r="B707" s="4"/>
      <c r="C707" s="3"/>
      <c r="D707" s="27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</row>
    <row r="708" spans="1:42" ht="11.25" customHeight="1">
      <c r="A708" s="43"/>
      <c r="B708" s="4"/>
      <c r="C708" s="3"/>
      <c r="D708" s="27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</row>
    <row r="709" spans="1:42" ht="11.25" customHeight="1">
      <c r="A709" s="43"/>
      <c r="B709" s="4"/>
      <c r="C709" s="3"/>
      <c r="D709" s="27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</row>
    <row r="710" spans="1:42" ht="11.25" customHeight="1">
      <c r="A710" s="43"/>
      <c r="B710" s="4"/>
      <c r="C710" s="3"/>
      <c r="D710" s="27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</row>
    <row r="711" spans="1:42" ht="14.25" customHeight="1">
      <c r="A711" s="162" t="s">
        <v>1313</v>
      </c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</row>
    <row r="712" spans="1:42" ht="14.25" customHeight="1">
      <c r="A712" s="641" t="s">
        <v>1301</v>
      </c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</row>
    <row r="713" spans="1:42" ht="11.25" customHeight="1">
      <c r="A713" s="323" t="s">
        <v>593</v>
      </c>
      <c r="B713" s="324">
        <v>2008</v>
      </c>
      <c r="C713" s="325" t="s">
        <v>418</v>
      </c>
      <c r="D713" s="324">
        <v>2009</v>
      </c>
      <c r="E713" s="325" t="s">
        <v>418</v>
      </c>
      <c r="F713" s="324">
        <v>2010</v>
      </c>
      <c r="G713" s="325" t="s">
        <v>418</v>
      </c>
      <c r="H713" s="324">
        <v>2011</v>
      </c>
      <c r="I713" s="325" t="s">
        <v>418</v>
      </c>
      <c r="J713" s="324">
        <v>2012</v>
      </c>
      <c r="K713" s="325" t="s">
        <v>418</v>
      </c>
      <c r="L713" s="324">
        <v>2013</v>
      </c>
      <c r="M713" s="325" t="s">
        <v>418</v>
      </c>
      <c r="N713" s="179"/>
      <c r="O713" s="179"/>
      <c r="P713" s="159"/>
      <c r="Q713" s="159"/>
      <c r="R713" s="159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</row>
    <row r="714" spans="1:42" ht="11.25" customHeight="1">
      <c r="A714" s="235" t="s">
        <v>506</v>
      </c>
      <c r="B714" s="57">
        <v>1</v>
      </c>
      <c r="C714" s="97">
        <f>B714/B$728*100</f>
        <v>5.5803571428571425E-2</v>
      </c>
      <c r="D714" s="57">
        <v>4</v>
      </c>
      <c r="E714" s="97">
        <f>D714/D$728*100</f>
        <v>0.25078369905956116</v>
      </c>
      <c r="F714" s="156">
        <v>2</v>
      </c>
      <c r="G714" s="97">
        <f t="shared" ref="G714:G727" si="47">F714/F$728*100</f>
        <v>0.13227513227513227</v>
      </c>
      <c r="H714" s="156">
        <v>1</v>
      </c>
      <c r="I714" s="97">
        <f t="shared" ref="I714:I727" si="48">H714/H$728*100</f>
        <v>6.8352699931647304E-2</v>
      </c>
      <c r="J714" s="156">
        <v>0</v>
      </c>
      <c r="K714" s="97">
        <f t="shared" ref="K714:K727" si="49">J714/J$728*100</f>
        <v>0</v>
      </c>
      <c r="L714" s="156"/>
      <c r="M714" s="97" t="e">
        <f>L714/L$728*100</f>
        <v>#DIV/0!</v>
      </c>
      <c r="N714" s="179"/>
      <c r="O714" s="179"/>
      <c r="P714" s="156"/>
      <c r="Q714" s="52"/>
      <c r="R714" s="52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</row>
    <row r="715" spans="1:42" ht="11.25" customHeight="1">
      <c r="A715" s="236" t="s">
        <v>507</v>
      </c>
      <c r="B715" s="57">
        <v>194</v>
      </c>
      <c r="C715" s="97">
        <f t="shared" ref="C715:E727" si="50">B715/B$728*100</f>
        <v>10.825892857142858</v>
      </c>
      <c r="D715" s="57">
        <v>166</v>
      </c>
      <c r="E715" s="97">
        <f t="shared" si="50"/>
        <v>10.407523510971787</v>
      </c>
      <c r="F715" s="156">
        <v>160</v>
      </c>
      <c r="G715" s="97">
        <f t="shared" si="47"/>
        <v>10.582010582010582</v>
      </c>
      <c r="H715" s="57">
        <v>138</v>
      </c>
      <c r="I715" s="97">
        <f t="shared" si="48"/>
        <v>9.4326725905673268</v>
      </c>
      <c r="J715" s="57">
        <v>111</v>
      </c>
      <c r="K715" s="97">
        <f t="shared" si="49"/>
        <v>8.3333333333333321</v>
      </c>
      <c r="L715" s="57"/>
      <c r="M715" s="97" t="e">
        <f t="shared" ref="M715:M727" si="51">L715/L$728*100</f>
        <v>#DIV/0!</v>
      </c>
      <c r="N715" s="179"/>
      <c r="O715" s="179"/>
      <c r="P715" s="57"/>
      <c r="Q715" s="52"/>
      <c r="R715" s="52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</row>
    <row r="716" spans="1:42" ht="11.25" customHeight="1">
      <c r="A716" s="236" t="s">
        <v>508</v>
      </c>
      <c r="B716" s="57">
        <v>405</v>
      </c>
      <c r="C716" s="97">
        <f t="shared" si="50"/>
        <v>22.600446428571427</v>
      </c>
      <c r="D716" s="57">
        <v>336</v>
      </c>
      <c r="E716" s="97">
        <f t="shared" si="50"/>
        <v>21.065830721003135</v>
      </c>
      <c r="F716" s="156">
        <v>356</v>
      </c>
      <c r="G716" s="97">
        <f t="shared" si="47"/>
        <v>23.544973544973544</v>
      </c>
      <c r="H716" s="156">
        <v>337</v>
      </c>
      <c r="I716" s="97">
        <f t="shared" si="48"/>
        <v>23.034859876965143</v>
      </c>
      <c r="J716" s="156">
        <v>294</v>
      </c>
      <c r="K716" s="97">
        <f t="shared" si="49"/>
        <v>22.072072072072071</v>
      </c>
      <c r="L716" s="156"/>
      <c r="M716" s="97" t="e">
        <f t="shared" si="51"/>
        <v>#DIV/0!</v>
      </c>
      <c r="N716" s="179"/>
      <c r="O716" s="179"/>
      <c r="P716" s="156"/>
      <c r="Q716" s="52"/>
      <c r="R716" s="52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</row>
    <row r="717" spans="1:42" ht="11.25" customHeight="1">
      <c r="A717" s="236" t="s">
        <v>509</v>
      </c>
      <c r="B717" s="57">
        <v>331</v>
      </c>
      <c r="C717" s="97">
        <f t="shared" si="50"/>
        <v>18.470982142857142</v>
      </c>
      <c r="D717" s="57">
        <v>338</v>
      </c>
      <c r="E717" s="97">
        <f t="shared" si="50"/>
        <v>21.191222570532915</v>
      </c>
      <c r="F717" s="156">
        <v>261</v>
      </c>
      <c r="G717" s="97">
        <f t="shared" si="47"/>
        <v>17.261904761904763</v>
      </c>
      <c r="H717" s="57">
        <v>288</v>
      </c>
      <c r="I717" s="97">
        <f t="shared" si="48"/>
        <v>19.685577580314423</v>
      </c>
      <c r="J717" s="57">
        <v>245</v>
      </c>
      <c r="K717" s="97">
        <f t="shared" si="49"/>
        <v>18.393393393393392</v>
      </c>
      <c r="L717" s="57"/>
      <c r="M717" s="97" t="e">
        <f t="shared" si="51"/>
        <v>#DIV/0!</v>
      </c>
      <c r="N717" s="179"/>
      <c r="O717" s="179"/>
      <c r="P717" s="57"/>
      <c r="Q717" s="52"/>
      <c r="R717" s="52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</row>
    <row r="718" spans="1:42" ht="11.25" customHeight="1">
      <c r="A718" s="236" t="s">
        <v>510</v>
      </c>
      <c r="B718" s="102">
        <v>26</v>
      </c>
      <c r="C718" s="97">
        <f t="shared" si="50"/>
        <v>1.4508928571428572</v>
      </c>
      <c r="D718" s="102">
        <v>40</v>
      </c>
      <c r="E718" s="97">
        <f t="shared" si="50"/>
        <v>2.507836990595611</v>
      </c>
      <c r="F718" s="156">
        <v>22</v>
      </c>
      <c r="G718" s="97">
        <f t="shared" si="47"/>
        <v>1.4550264550264549</v>
      </c>
      <c r="H718" s="156">
        <v>24</v>
      </c>
      <c r="I718" s="97">
        <f t="shared" si="48"/>
        <v>1.6404647983595353</v>
      </c>
      <c r="J718" s="156">
        <v>16</v>
      </c>
      <c r="K718" s="97">
        <f t="shared" si="49"/>
        <v>1.2012012012012012</v>
      </c>
      <c r="L718" s="156"/>
      <c r="M718" s="97" t="e">
        <f t="shared" si="51"/>
        <v>#DIV/0!</v>
      </c>
      <c r="N718" s="179"/>
      <c r="O718" s="179"/>
      <c r="P718" s="156"/>
      <c r="Q718" s="52"/>
      <c r="R718" s="52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</row>
    <row r="719" spans="1:42" ht="11.25" customHeight="1">
      <c r="A719" s="236" t="s">
        <v>511</v>
      </c>
      <c r="B719" s="57">
        <v>4</v>
      </c>
      <c r="C719" s="97">
        <f t="shared" si="50"/>
        <v>0.2232142857142857</v>
      </c>
      <c r="D719" s="57">
        <v>4</v>
      </c>
      <c r="E719" s="97">
        <f t="shared" si="50"/>
        <v>0.25078369905956116</v>
      </c>
      <c r="F719" s="156">
        <v>0</v>
      </c>
      <c r="G719" s="97">
        <f t="shared" si="47"/>
        <v>0</v>
      </c>
      <c r="H719" s="57">
        <v>1</v>
      </c>
      <c r="I719" s="97">
        <f t="shared" si="48"/>
        <v>6.8352699931647304E-2</v>
      </c>
      <c r="J719" s="57">
        <v>0</v>
      </c>
      <c r="K719" s="97">
        <f t="shared" si="49"/>
        <v>0</v>
      </c>
      <c r="L719" s="57"/>
      <c r="M719" s="97" t="e">
        <f t="shared" si="51"/>
        <v>#DIV/0!</v>
      </c>
      <c r="N719" s="179"/>
      <c r="O719" s="179"/>
      <c r="P719" s="57"/>
      <c r="Q719" s="52"/>
      <c r="R719" s="52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</row>
    <row r="720" spans="1:42" ht="11.25" customHeight="1">
      <c r="A720" s="236" t="s">
        <v>512</v>
      </c>
      <c r="B720" s="57">
        <v>81</v>
      </c>
      <c r="C720" s="97">
        <f t="shared" si="50"/>
        <v>4.5200892857142856</v>
      </c>
      <c r="D720" s="57">
        <v>51</v>
      </c>
      <c r="E720" s="97">
        <f t="shared" si="50"/>
        <v>3.1974921630094042</v>
      </c>
      <c r="F720" s="156">
        <v>61</v>
      </c>
      <c r="G720" s="97">
        <f t="shared" si="47"/>
        <v>4.034391534391534</v>
      </c>
      <c r="H720" s="156">
        <v>54</v>
      </c>
      <c r="I720" s="97">
        <f t="shared" si="48"/>
        <v>3.6910457963089538</v>
      </c>
      <c r="J720" s="156">
        <v>62</v>
      </c>
      <c r="K720" s="97">
        <f t="shared" si="49"/>
        <v>4.6546546546546548</v>
      </c>
      <c r="L720" s="156"/>
      <c r="M720" s="97" t="e">
        <f t="shared" si="51"/>
        <v>#DIV/0!</v>
      </c>
      <c r="N720" s="179"/>
      <c r="O720" s="179"/>
      <c r="P720" s="156"/>
      <c r="Q720" s="52"/>
      <c r="R720" s="52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</row>
    <row r="721" spans="1:42" ht="11.25" customHeight="1">
      <c r="A721" s="236" t="s">
        <v>513</v>
      </c>
      <c r="B721" s="57">
        <v>28</v>
      </c>
      <c r="C721" s="97">
        <f t="shared" si="50"/>
        <v>1.5625</v>
      </c>
      <c r="D721" s="57">
        <v>31</v>
      </c>
      <c r="E721" s="97">
        <f t="shared" si="50"/>
        <v>1.9435736677115987</v>
      </c>
      <c r="F721" s="57">
        <v>39</v>
      </c>
      <c r="G721" s="97">
        <f t="shared" si="47"/>
        <v>2.5793650793650791</v>
      </c>
      <c r="H721" s="57">
        <v>35</v>
      </c>
      <c r="I721" s="97">
        <f t="shared" si="48"/>
        <v>2.3923444976076556</v>
      </c>
      <c r="J721" s="57">
        <v>30</v>
      </c>
      <c r="K721" s="97">
        <f t="shared" si="49"/>
        <v>2.2522522522522523</v>
      </c>
      <c r="L721" s="57"/>
      <c r="M721" s="97" t="e">
        <f t="shared" si="51"/>
        <v>#DIV/0!</v>
      </c>
      <c r="N721" s="179"/>
      <c r="O721" s="179"/>
      <c r="P721" s="82"/>
      <c r="Q721" s="52"/>
      <c r="R721" s="52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</row>
    <row r="722" spans="1:42" ht="11.25" customHeight="1">
      <c r="A722" s="235" t="s">
        <v>514</v>
      </c>
      <c r="B722" s="57">
        <v>148</v>
      </c>
      <c r="C722" s="97">
        <f t="shared" si="50"/>
        <v>8.2589285714285712</v>
      </c>
      <c r="D722" s="57">
        <v>137</v>
      </c>
      <c r="E722" s="97">
        <f t="shared" si="50"/>
        <v>8.5893416927899686</v>
      </c>
      <c r="F722" s="156">
        <v>117</v>
      </c>
      <c r="G722" s="97">
        <f t="shared" si="47"/>
        <v>7.7380952380952381</v>
      </c>
      <c r="H722" s="156">
        <v>120</v>
      </c>
      <c r="I722" s="97">
        <f t="shared" si="48"/>
        <v>8.2023239917976767</v>
      </c>
      <c r="J722" s="156">
        <v>219</v>
      </c>
      <c r="K722" s="97">
        <f t="shared" si="49"/>
        <v>16.441441441441444</v>
      </c>
      <c r="L722" s="156"/>
      <c r="M722" s="97" t="e">
        <f t="shared" si="51"/>
        <v>#DIV/0!</v>
      </c>
      <c r="N722" s="179"/>
      <c r="O722" s="179"/>
      <c r="P722" s="156"/>
      <c r="Q722" s="52"/>
      <c r="R722" s="52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</row>
    <row r="723" spans="1:42" ht="11.25" customHeight="1">
      <c r="A723" s="236" t="s">
        <v>515</v>
      </c>
      <c r="B723" s="57">
        <v>11</v>
      </c>
      <c r="C723" s="97">
        <f t="shared" si="50"/>
        <v>0.6138392857142857</v>
      </c>
      <c r="D723" s="57">
        <v>22</v>
      </c>
      <c r="E723" s="97">
        <f t="shared" si="50"/>
        <v>1.3793103448275863</v>
      </c>
      <c r="F723" s="156">
        <v>15</v>
      </c>
      <c r="G723" s="97">
        <f t="shared" si="47"/>
        <v>0.99206349206349198</v>
      </c>
      <c r="H723" s="57">
        <v>18</v>
      </c>
      <c r="I723" s="97">
        <f t="shared" si="48"/>
        <v>1.2303485987696514</v>
      </c>
      <c r="J723" s="57">
        <v>10</v>
      </c>
      <c r="K723" s="97">
        <f t="shared" si="49"/>
        <v>0.75075075075075071</v>
      </c>
      <c r="L723" s="57"/>
      <c r="M723" s="97" t="e">
        <f t="shared" si="51"/>
        <v>#DIV/0!</v>
      </c>
      <c r="N723" s="179"/>
      <c r="O723" s="179"/>
      <c r="P723" s="57"/>
      <c r="Q723" s="52"/>
      <c r="R723" s="52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</row>
    <row r="724" spans="1:42" ht="11.25" customHeight="1">
      <c r="A724" s="236" t="s">
        <v>516</v>
      </c>
      <c r="B724" s="57">
        <v>12</v>
      </c>
      <c r="C724" s="97">
        <f t="shared" si="50"/>
        <v>0.6696428571428571</v>
      </c>
      <c r="D724" s="57">
        <v>1</v>
      </c>
      <c r="E724" s="97">
        <f t="shared" si="50"/>
        <v>6.269592476489029E-2</v>
      </c>
      <c r="F724" s="156">
        <v>6</v>
      </c>
      <c r="G724" s="97">
        <f t="shared" si="47"/>
        <v>0.3968253968253968</v>
      </c>
      <c r="H724" s="156">
        <v>4</v>
      </c>
      <c r="I724" s="97">
        <f t="shared" si="48"/>
        <v>0.27341079972658922</v>
      </c>
      <c r="J724" s="156">
        <v>4</v>
      </c>
      <c r="K724" s="97">
        <f t="shared" si="49"/>
        <v>0.3003003003003003</v>
      </c>
      <c r="L724" s="156"/>
      <c r="M724" s="97" t="e">
        <f t="shared" si="51"/>
        <v>#DIV/0!</v>
      </c>
      <c r="N724" s="179"/>
      <c r="O724" s="179"/>
      <c r="P724" s="156"/>
      <c r="Q724" s="52"/>
      <c r="R724" s="52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</row>
    <row r="725" spans="1:42" ht="11.25" customHeight="1">
      <c r="A725" s="236" t="s">
        <v>517</v>
      </c>
      <c r="B725" s="57">
        <v>0</v>
      </c>
      <c r="C725" s="97">
        <f t="shared" si="50"/>
        <v>0</v>
      </c>
      <c r="D725" s="57">
        <v>0</v>
      </c>
      <c r="E725" s="97">
        <f t="shared" si="50"/>
        <v>0</v>
      </c>
      <c r="F725" s="156">
        <v>0</v>
      </c>
      <c r="G725" s="97">
        <f t="shared" si="47"/>
        <v>0</v>
      </c>
      <c r="H725" s="57">
        <v>1</v>
      </c>
      <c r="I725" s="97">
        <f t="shared" si="48"/>
        <v>6.8352699931647304E-2</v>
      </c>
      <c r="J725" s="57">
        <v>0</v>
      </c>
      <c r="K725" s="97">
        <f t="shared" si="49"/>
        <v>0</v>
      </c>
      <c r="L725" s="57"/>
      <c r="M725" s="97" t="e">
        <f t="shared" si="51"/>
        <v>#DIV/0!</v>
      </c>
      <c r="N725" s="179"/>
      <c r="O725" s="179"/>
      <c r="P725" s="57"/>
      <c r="Q725" s="52"/>
      <c r="R725" s="52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</row>
    <row r="726" spans="1:42" ht="11.25" customHeight="1">
      <c r="A726" s="236" t="s">
        <v>518</v>
      </c>
      <c r="B726" s="102">
        <v>8</v>
      </c>
      <c r="C726" s="97">
        <f t="shared" si="50"/>
        <v>0.4464285714285714</v>
      </c>
      <c r="D726" s="102">
        <v>8</v>
      </c>
      <c r="E726" s="97">
        <f t="shared" si="50"/>
        <v>0.50156739811912232</v>
      </c>
      <c r="F726" s="156">
        <v>5</v>
      </c>
      <c r="G726" s="97">
        <f t="shared" si="47"/>
        <v>0.3306878306878307</v>
      </c>
      <c r="H726" s="156">
        <v>7</v>
      </c>
      <c r="I726" s="97">
        <f t="shared" si="48"/>
        <v>0.4784688995215311</v>
      </c>
      <c r="J726" s="156">
        <v>5</v>
      </c>
      <c r="K726" s="97">
        <f t="shared" si="49"/>
        <v>0.37537537537537535</v>
      </c>
      <c r="L726" s="156"/>
      <c r="M726" s="97" t="e">
        <f t="shared" si="51"/>
        <v>#DIV/0!</v>
      </c>
      <c r="N726" s="179"/>
      <c r="O726" s="179"/>
      <c r="P726" s="156"/>
      <c r="Q726" s="52"/>
      <c r="R726" s="52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</row>
    <row r="727" spans="1:42" ht="11.25" customHeight="1">
      <c r="A727" s="237" t="s">
        <v>442</v>
      </c>
      <c r="B727" s="57">
        <v>543</v>
      </c>
      <c r="C727" s="97">
        <f t="shared" si="50"/>
        <v>30.301339285714285</v>
      </c>
      <c r="D727" s="57">
        <v>457</v>
      </c>
      <c r="E727" s="97">
        <f t="shared" si="50"/>
        <v>28.652037617554861</v>
      </c>
      <c r="F727" s="156">
        <v>468</v>
      </c>
      <c r="G727" s="97">
        <f t="shared" si="47"/>
        <v>30.952380952380953</v>
      </c>
      <c r="H727" s="57">
        <v>435</v>
      </c>
      <c r="I727" s="97">
        <f t="shared" si="48"/>
        <v>29.733424470266574</v>
      </c>
      <c r="J727" s="57">
        <v>336</v>
      </c>
      <c r="K727" s="97">
        <f t="shared" si="49"/>
        <v>25.225225225225223</v>
      </c>
      <c r="L727" s="57"/>
      <c r="M727" s="97" t="e">
        <f t="shared" si="51"/>
        <v>#DIV/0!</v>
      </c>
      <c r="N727" s="179"/>
      <c r="O727" s="179"/>
      <c r="P727" s="57"/>
      <c r="Q727" s="52"/>
      <c r="R727" s="52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</row>
    <row r="728" spans="1:42" ht="11.25" customHeight="1">
      <c r="A728" s="238" t="s">
        <v>588</v>
      </c>
      <c r="B728" s="328">
        <f>SUM(B714:B727)</f>
        <v>1792</v>
      </c>
      <c r="C728" s="327"/>
      <c r="D728" s="328">
        <f>SUM(D714:D727)</f>
        <v>1595</v>
      </c>
      <c r="E728" s="327"/>
      <c r="F728" s="326">
        <f>SUM(F714:F727)</f>
        <v>1512</v>
      </c>
      <c r="G728" s="327"/>
      <c r="H728" s="326">
        <f>SUM(H714:H727)</f>
        <v>1463</v>
      </c>
      <c r="I728" s="327"/>
      <c r="J728" s="326">
        <f>SUM(J714:J727)</f>
        <v>1332</v>
      </c>
      <c r="K728" s="327"/>
      <c r="L728" s="326">
        <f>SUM(L714:L727)</f>
        <v>0</v>
      </c>
      <c r="M728" s="327"/>
      <c r="N728" s="179"/>
      <c r="O728" s="179"/>
      <c r="P728" s="319"/>
      <c r="Q728" s="319"/>
      <c r="R728" s="319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</row>
    <row r="729" spans="1:42" ht="11.25" customHeight="1">
      <c r="A729" s="4" t="s">
        <v>480</v>
      </c>
      <c r="B729" s="3"/>
      <c r="C729" s="3"/>
      <c r="D729" s="27"/>
      <c r="E729" s="3"/>
      <c r="F729" s="3"/>
      <c r="G729" s="3"/>
      <c r="H729" s="3"/>
      <c r="I729" s="3"/>
      <c r="J729" s="3"/>
      <c r="K729" s="3"/>
      <c r="L729" s="3"/>
      <c r="M729" s="52"/>
      <c r="N729" s="52"/>
      <c r="O729" s="52"/>
      <c r="P729" s="52"/>
      <c r="Q729" s="52"/>
      <c r="R729" s="52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</row>
    <row r="730" spans="1:42" ht="11.25" customHeight="1">
      <c r="A730" s="43" t="s">
        <v>590</v>
      </c>
      <c r="B730" s="4" t="s">
        <v>591</v>
      </c>
      <c r="C730" s="3"/>
      <c r="D730" s="27"/>
      <c r="E730" s="3"/>
      <c r="F730" s="3"/>
      <c r="G730" s="3"/>
      <c r="H730" s="3"/>
      <c r="I730" s="3"/>
      <c r="J730" s="3"/>
      <c r="K730" s="3"/>
      <c r="L730" s="3"/>
      <c r="M730" s="52"/>
      <c r="N730" s="52"/>
      <c r="O730" s="52"/>
      <c r="P730" s="52"/>
      <c r="Q730" s="52"/>
      <c r="R730" s="52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</row>
    <row r="731" spans="1:42" ht="11.25" customHeight="1">
      <c r="A731" s="43" t="s">
        <v>592</v>
      </c>
      <c r="B731" s="4" t="s">
        <v>551</v>
      </c>
      <c r="C731" s="3"/>
      <c r="D731" s="27"/>
      <c r="E731" s="3"/>
      <c r="F731" s="3"/>
      <c r="G731" s="3"/>
      <c r="H731" s="3"/>
      <c r="I731" s="3"/>
      <c r="J731" s="3"/>
      <c r="K731" s="3"/>
      <c r="L731" s="3"/>
      <c r="M731" s="52"/>
      <c r="N731" s="52"/>
      <c r="O731" s="52"/>
      <c r="P731" s="52"/>
      <c r="Q731" s="52"/>
      <c r="R731" s="52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</row>
    <row r="732" spans="1:42" ht="11.25" customHeight="1">
      <c r="A732" s="43"/>
      <c r="B732" s="4"/>
      <c r="C732" s="3"/>
      <c r="D732" s="27"/>
      <c r="E732" s="3"/>
      <c r="F732" s="3"/>
      <c r="G732" s="3"/>
      <c r="H732" s="3"/>
      <c r="I732" s="3"/>
      <c r="J732" s="3"/>
      <c r="K732" s="3"/>
      <c r="L732" s="3"/>
      <c r="M732" s="52"/>
      <c r="N732" s="52"/>
      <c r="O732" s="52"/>
      <c r="P732" s="52"/>
      <c r="Q732" s="52"/>
      <c r="R732" s="52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</row>
    <row r="733" spans="1:42" ht="14.25" customHeight="1">
      <c r="A733" s="225" t="s">
        <v>1322</v>
      </c>
      <c r="B733" s="261"/>
      <c r="C733" s="185"/>
      <c r="D733" s="185"/>
      <c r="E733" s="185"/>
      <c r="F733" s="185"/>
      <c r="G733" s="185"/>
      <c r="H733" s="185"/>
      <c r="I733" s="185"/>
      <c r="J733" s="185"/>
      <c r="K733" s="185"/>
      <c r="L733" s="185"/>
      <c r="M733" s="185"/>
      <c r="N733" s="185"/>
      <c r="O733" s="185"/>
      <c r="P733" s="185"/>
      <c r="Q733" s="185"/>
      <c r="R733" s="185"/>
      <c r="S733" s="185"/>
      <c r="T733" s="185"/>
      <c r="U733" s="185"/>
    </row>
    <row r="734" spans="1:42" ht="14.25" customHeight="1">
      <c r="A734" s="174" t="s">
        <v>1323</v>
      </c>
      <c r="B734" s="261"/>
      <c r="C734" s="185"/>
      <c r="D734" s="185"/>
      <c r="E734" s="185"/>
      <c r="F734" s="185"/>
      <c r="G734" s="185"/>
      <c r="H734" s="185"/>
      <c r="I734" s="185"/>
      <c r="J734" s="185"/>
      <c r="K734" s="185"/>
      <c r="L734" s="185"/>
      <c r="M734" s="185"/>
      <c r="N734" s="185"/>
      <c r="O734" s="185"/>
      <c r="P734" s="185"/>
      <c r="Q734" s="185"/>
      <c r="R734" s="185"/>
      <c r="S734" s="185"/>
      <c r="T734" s="185"/>
      <c r="U734" s="185"/>
    </row>
    <row r="736" spans="1:42" ht="13.5" customHeight="1">
      <c r="A736" s="669" t="s">
        <v>1314</v>
      </c>
      <c r="B736" s="185"/>
      <c r="C736" s="185"/>
      <c r="D736" s="185"/>
      <c r="E736" s="185"/>
      <c r="F736" s="185"/>
      <c r="G736" s="185"/>
      <c r="H736" s="185"/>
      <c r="I736" s="185"/>
      <c r="J736" s="185"/>
      <c r="K736" s="185"/>
      <c r="L736" s="185"/>
      <c r="M736" s="185"/>
      <c r="N736" s="185"/>
      <c r="O736" s="185"/>
      <c r="P736" s="185"/>
      <c r="Q736" s="185"/>
      <c r="R736" s="185"/>
      <c r="S736" s="185"/>
      <c r="T736" s="185"/>
      <c r="U736" s="185"/>
    </row>
    <row r="737" spans="1:21" ht="11.25" customHeight="1">
      <c r="A737" s="292"/>
      <c r="B737" s="358">
        <v>2000</v>
      </c>
      <c r="C737" s="255">
        <v>2001</v>
      </c>
      <c r="D737" s="255">
        <v>2002</v>
      </c>
      <c r="E737" s="255">
        <v>2003</v>
      </c>
      <c r="F737" s="255">
        <v>2004</v>
      </c>
      <c r="G737" s="255">
        <v>2005</v>
      </c>
      <c r="H737" s="255">
        <v>2006</v>
      </c>
      <c r="I737" s="255">
        <v>2007</v>
      </c>
      <c r="J737" s="255">
        <v>2008</v>
      </c>
      <c r="K737" s="255">
        <v>2009</v>
      </c>
      <c r="L737" s="255">
        <v>2010</v>
      </c>
      <c r="M737" s="255">
        <v>2011</v>
      </c>
      <c r="N737" s="255">
        <v>2012</v>
      </c>
      <c r="O737" s="256">
        <v>2013</v>
      </c>
      <c r="P737" s="185"/>
      <c r="Q737" s="185"/>
      <c r="R737" s="185"/>
      <c r="S737" s="185"/>
      <c r="T737" s="185"/>
      <c r="U737" s="185"/>
    </row>
    <row r="738" spans="1:21" ht="11.25" customHeight="1">
      <c r="A738" s="285" t="s">
        <v>402</v>
      </c>
      <c r="B738" s="176">
        <v>253</v>
      </c>
      <c r="C738" s="176">
        <v>229</v>
      </c>
      <c r="D738" s="176">
        <v>149</v>
      </c>
      <c r="E738" s="176">
        <v>144</v>
      </c>
      <c r="F738" s="176">
        <v>169</v>
      </c>
      <c r="G738" s="176">
        <v>141</v>
      </c>
      <c r="H738" s="176">
        <v>109</v>
      </c>
      <c r="I738" s="176">
        <v>104</v>
      </c>
      <c r="J738" s="176">
        <v>124</v>
      </c>
      <c r="K738" s="176">
        <v>104</v>
      </c>
      <c r="L738" s="176">
        <v>102</v>
      </c>
      <c r="M738" s="177">
        <v>65</v>
      </c>
      <c r="N738" s="177">
        <v>60</v>
      </c>
      <c r="O738" s="251">
        <v>43</v>
      </c>
      <c r="Q738" s="185"/>
      <c r="R738" s="185"/>
      <c r="S738" s="185"/>
      <c r="T738" s="185"/>
      <c r="U738" s="185"/>
    </row>
    <row r="739" spans="1:21" ht="11.25" customHeight="1">
      <c r="A739" s="286" t="s">
        <v>446</v>
      </c>
      <c r="B739" s="139">
        <v>40.799999999999997</v>
      </c>
      <c r="C739" s="139">
        <v>37.4</v>
      </c>
      <c r="D739" s="139">
        <v>24.7</v>
      </c>
      <c r="E739" s="139">
        <v>24.2</v>
      </c>
      <c r="F739" s="139">
        <v>28.5</v>
      </c>
      <c r="G739" s="139">
        <v>23.7</v>
      </c>
      <c r="H739" s="139">
        <v>18.399999999999999</v>
      </c>
      <c r="I739" s="139">
        <v>17.600000000000001</v>
      </c>
      <c r="J739" s="139">
        <v>21</v>
      </c>
      <c r="K739" s="139">
        <v>17.600000000000001</v>
      </c>
      <c r="L739" s="139">
        <v>17.2</v>
      </c>
      <c r="M739" s="139">
        <v>10.9</v>
      </c>
      <c r="N739" s="139">
        <v>10</v>
      </c>
      <c r="O739" s="152">
        <v>7.2</v>
      </c>
      <c r="Q739" s="185"/>
      <c r="R739" s="185"/>
      <c r="S739" s="185"/>
      <c r="T739" s="185"/>
      <c r="U739" s="185"/>
    </row>
    <row r="740" spans="1:21" ht="11.25" customHeight="1">
      <c r="A740" s="286" t="s">
        <v>447</v>
      </c>
      <c r="B740" s="252"/>
      <c r="C740" s="252"/>
      <c r="D740" s="252"/>
      <c r="E740" s="252"/>
      <c r="F740" s="252"/>
      <c r="G740" s="252"/>
      <c r="H740" s="252"/>
      <c r="I740" s="252"/>
      <c r="J740" s="252"/>
      <c r="K740" s="252"/>
      <c r="L740" s="252"/>
      <c r="M740" s="252"/>
      <c r="N740" s="252"/>
      <c r="O740" s="253"/>
      <c r="Q740" s="185"/>
      <c r="R740" s="185"/>
      <c r="S740" s="185"/>
      <c r="T740" s="185"/>
      <c r="U740" s="185"/>
    </row>
    <row r="741" spans="1:21" ht="11.25" customHeight="1">
      <c r="A741" s="4" t="s">
        <v>480</v>
      </c>
      <c r="B741" s="185"/>
      <c r="C741" s="185"/>
      <c r="D741" s="185"/>
      <c r="E741" s="185"/>
      <c r="F741" s="185"/>
      <c r="G741" s="185"/>
      <c r="H741" s="185"/>
      <c r="I741" s="185"/>
      <c r="J741" s="185"/>
      <c r="K741" s="188"/>
      <c r="L741" s="188"/>
      <c r="M741" s="188"/>
      <c r="N741" s="189"/>
      <c r="O741" s="188"/>
      <c r="Q741" s="185"/>
      <c r="R741" s="185"/>
      <c r="S741" s="185"/>
      <c r="T741" s="185"/>
      <c r="U741" s="185"/>
    </row>
    <row r="742" spans="1:21" ht="11.25" customHeight="1">
      <c r="A742" s="43" t="s">
        <v>477</v>
      </c>
      <c r="B742" s="4" t="s">
        <v>552</v>
      </c>
      <c r="C742" s="185"/>
      <c r="D742" s="27"/>
      <c r="E742" s="185"/>
      <c r="F742" s="185"/>
      <c r="G742" s="185"/>
      <c r="H742" s="185"/>
      <c r="I742" s="185"/>
      <c r="J742" s="185"/>
      <c r="K742" s="188"/>
      <c r="L742" s="188"/>
      <c r="M742" s="188"/>
      <c r="N742" s="189"/>
      <c r="O742" s="188"/>
      <c r="Q742" s="185"/>
      <c r="R742" s="185"/>
      <c r="S742" s="185"/>
      <c r="T742" s="185"/>
      <c r="U742" s="185"/>
    </row>
    <row r="743" spans="1:21" ht="11.25" customHeight="1">
      <c r="A743" s="43" t="s">
        <v>478</v>
      </c>
      <c r="B743" s="4" t="s">
        <v>550</v>
      </c>
      <c r="C743" s="185"/>
      <c r="D743" s="27"/>
      <c r="E743" s="185"/>
      <c r="F743" s="185"/>
      <c r="G743" s="185"/>
      <c r="H743" s="185"/>
      <c r="I743" s="185"/>
      <c r="J743" s="185"/>
      <c r="K743" s="188"/>
      <c r="L743" s="188"/>
      <c r="M743" s="188"/>
      <c r="N743" s="189"/>
      <c r="O743" s="188"/>
      <c r="Q743" s="185"/>
      <c r="R743" s="185"/>
      <c r="S743" s="185"/>
      <c r="T743" s="185"/>
      <c r="U743" s="185"/>
    </row>
    <row r="744" spans="1:21" ht="11.25" customHeight="1">
      <c r="A744" s="43" t="s">
        <v>479</v>
      </c>
      <c r="B744" s="4" t="s">
        <v>553</v>
      </c>
      <c r="C744" s="185"/>
      <c r="D744" s="27"/>
      <c r="E744" s="185"/>
      <c r="F744" s="185"/>
      <c r="G744" s="185"/>
      <c r="H744" s="185"/>
      <c r="I744" s="185"/>
      <c r="J744" s="185"/>
      <c r="K744" s="188"/>
      <c r="L744" s="188"/>
      <c r="M744" s="188"/>
      <c r="N744" s="189"/>
      <c r="O744" s="188"/>
      <c r="Q744" s="185"/>
      <c r="R744" s="185"/>
      <c r="S744" s="185"/>
      <c r="T744" s="185"/>
      <c r="U744" s="185"/>
    </row>
    <row r="745" spans="1:21" ht="11.25" customHeight="1">
      <c r="B745" s="188"/>
      <c r="C745" s="188"/>
      <c r="D745" s="188"/>
      <c r="E745" s="188"/>
      <c r="F745" s="188"/>
      <c r="G745" s="188"/>
      <c r="H745" s="188"/>
      <c r="I745" s="188"/>
      <c r="J745" s="188"/>
      <c r="K745" s="188"/>
      <c r="L745" s="188"/>
      <c r="M745" s="188"/>
      <c r="N745" s="189"/>
      <c r="O745" s="188"/>
      <c r="Q745" s="185"/>
      <c r="R745" s="185"/>
      <c r="S745" s="185"/>
      <c r="T745" s="185"/>
      <c r="U745" s="185"/>
    </row>
    <row r="746" spans="1:21" ht="11.25" customHeight="1">
      <c r="B746" s="188"/>
      <c r="C746" s="188"/>
      <c r="D746" s="188"/>
      <c r="E746" s="188"/>
      <c r="F746" s="188"/>
      <c r="G746" s="188"/>
      <c r="H746" s="188"/>
      <c r="I746" s="188"/>
      <c r="J746" s="188"/>
      <c r="K746" s="188"/>
      <c r="L746" s="188"/>
      <c r="M746" s="188"/>
      <c r="N746" s="189"/>
      <c r="O746" s="188"/>
      <c r="Q746" s="185"/>
      <c r="R746" s="185"/>
      <c r="S746" s="185"/>
      <c r="T746" s="185"/>
      <c r="U746" s="185"/>
    </row>
    <row r="747" spans="1:21" ht="11.25" customHeight="1">
      <c r="B747" s="188"/>
      <c r="C747" s="188"/>
      <c r="D747" s="188"/>
      <c r="E747" s="188"/>
      <c r="F747" s="188"/>
      <c r="G747" s="188"/>
      <c r="H747" s="188"/>
      <c r="I747" s="188"/>
      <c r="J747" s="188"/>
      <c r="K747" s="188"/>
      <c r="L747" s="188"/>
      <c r="M747" s="188"/>
      <c r="N747" s="189"/>
      <c r="O747" s="188"/>
      <c r="Q747" s="185"/>
      <c r="R747" s="185"/>
      <c r="S747" s="185"/>
      <c r="T747" s="185"/>
      <c r="U747" s="185"/>
    </row>
    <row r="748" spans="1:21" ht="11.25" customHeight="1">
      <c r="B748" s="188"/>
      <c r="C748" s="188"/>
      <c r="D748" s="188"/>
      <c r="E748" s="188"/>
      <c r="F748" s="188"/>
      <c r="G748" s="188"/>
      <c r="H748" s="188"/>
      <c r="I748" s="188"/>
      <c r="J748" s="188"/>
      <c r="K748" s="188"/>
      <c r="L748" s="188"/>
      <c r="M748" s="188"/>
      <c r="N748" s="189"/>
      <c r="O748" s="188"/>
      <c r="Q748" s="185"/>
      <c r="R748" s="185"/>
      <c r="S748" s="185"/>
      <c r="T748" s="185"/>
      <c r="U748" s="185"/>
    </row>
    <row r="749" spans="1:21" ht="11.25" customHeight="1">
      <c r="B749" s="188"/>
      <c r="C749" s="188"/>
      <c r="D749" s="188"/>
      <c r="E749" s="188"/>
      <c r="F749" s="188"/>
      <c r="G749" s="188"/>
      <c r="H749" s="188"/>
      <c r="I749" s="188"/>
      <c r="J749" s="188"/>
      <c r="K749" s="188"/>
      <c r="L749" s="188"/>
      <c r="M749" s="188"/>
      <c r="N749" s="189"/>
      <c r="O749" s="188"/>
      <c r="Q749" s="185"/>
      <c r="R749" s="185"/>
      <c r="S749" s="185"/>
      <c r="T749" s="185"/>
      <c r="U749" s="185"/>
    </row>
    <row r="750" spans="1:21" ht="11.25" customHeight="1">
      <c r="B750" s="188"/>
      <c r="C750" s="188"/>
      <c r="D750" s="188"/>
      <c r="E750" s="188"/>
      <c r="F750" s="188"/>
      <c r="G750" s="188"/>
      <c r="H750" s="188"/>
      <c r="I750" s="188"/>
      <c r="J750" s="188"/>
      <c r="K750" s="188"/>
      <c r="L750" s="188"/>
      <c r="M750" s="188"/>
      <c r="N750" s="189"/>
      <c r="O750" s="188"/>
      <c r="Q750" s="185"/>
      <c r="R750" s="185"/>
      <c r="S750" s="185"/>
      <c r="T750" s="185"/>
      <c r="U750" s="185"/>
    </row>
    <row r="751" spans="1:21" ht="11.25" customHeight="1">
      <c r="B751" s="188"/>
      <c r="C751" s="188"/>
      <c r="D751" s="188"/>
      <c r="E751" s="188"/>
      <c r="F751" s="188"/>
      <c r="G751" s="188"/>
      <c r="H751" s="188"/>
      <c r="I751" s="188"/>
      <c r="J751" s="188"/>
      <c r="K751" s="188"/>
      <c r="L751" s="188"/>
      <c r="M751" s="188"/>
      <c r="N751" s="189"/>
      <c r="O751" s="188"/>
      <c r="Q751" s="185"/>
      <c r="R751" s="185"/>
      <c r="S751" s="185"/>
      <c r="T751" s="185"/>
      <c r="U751" s="185"/>
    </row>
    <row r="752" spans="1:21" ht="11.25" customHeight="1">
      <c r="B752" s="188"/>
      <c r="C752" s="188"/>
      <c r="D752" s="188"/>
      <c r="E752" s="188"/>
      <c r="F752" s="188"/>
      <c r="G752" s="188"/>
      <c r="H752" s="188"/>
      <c r="I752" s="188"/>
      <c r="J752" s="188"/>
      <c r="K752" s="188"/>
      <c r="L752" s="188"/>
      <c r="M752" s="188"/>
      <c r="N752" s="189"/>
      <c r="O752" s="188"/>
      <c r="Q752" s="185"/>
      <c r="R752" s="185"/>
      <c r="S752" s="185"/>
      <c r="T752" s="185"/>
      <c r="U752" s="185"/>
    </row>
    <row r="753" spans="1:21" ht="11.25" customHeight="1">
      <c r="B753" s="188"/>
      <c r="C753" s="188"/>
      <c r="D753" s="188"/>
      <c r="E753" s="188"/>
      <c r="F753" s="188"/>
      <c r="G753" s="188"/>
      <c r="H753" s="188"/>
      <c r="I753" s="188"/>
      <c r="J753" s="188"/>
      <c r="K753" s="188"/>
      <c r="L753" s="188"/>
      <c r="M753" s="188"/>
      <c r="N753" s="189"/>
      <c r="O753" s="188"/>
      <c r="Q753" s="185"/>
      <c r="R753" s="185"/>
      <c r="S753" s="185"/>
      <c r="T753" s="185"/>
      <c r="U753" s="185"/>
    </row>
    <row r="754" spans="1:21" ht="11.25" customHeight="1">
      <c r="B754" s="188"/>
      <c r="C754" s="188"/>
      <c r="D754" s="188"/>
      <c r="E754" s="188"/>
      <c r="F754" s="188"/>
      <c r="G754" s="188"/>
      <c r="H754" s="188"/>
      <c r="I754" s="188"/>
      <c r="J754" s="188"/>
      <c r="K754" s="188"/>
      <c r="L754" s="188"/>
      <c r="M754" s="188"/>
      <c r="N754" s="189"/>
      <c r="O754" s="188"/>
      <c r="Q754" s="185"/>
      <c r="R754" s="185"/>
      <c r="S754" s="185"/>
      <c r="T754" s="185"/>
      <c r="U754" s="185"/>
    </row>
    <row r="755" spans="1:21" ht="11.25" customHeight="1">
      <c r="B755" s="188"/>
      <c r="C755" s="188"/>
      <c r="D755" s="188"/>
      <c r="E755" s="188"/>
      <c r="F755" s="188"/>
      <c r="G755" s="188"/>
      <c r="H755" s="188"/>
      <c r="I755" s="188"/>
      <c r="J755" s="188"/>
      <c r="K755" s="188"/>
      <c r="L755" s="188"/>
      <c r="M755" s="188"/>
      <c r="N755" s="189"/>
      <c r="O755" s="188"/>
      <c r="Q755" s="185"/>
      <c r="R755" s="185"/>
      <c r="S755" s="185"/>
      <c r="T755" s="185"/>
      <c r="U755" s="185"/>
    </row>
    <row r="756" spans="1:21" ht="14.25" customHeight="1">
      <c r="A756" s="669" t="s">
        <v>1315</v>
      </c>
      <c r="B756" s="188"/>
      <c r="C756" s="188"/>
      <c r="D756" s="188"/>
      <c r="E756" s="188"/>
      <c r="F756" s="188"/>
      <c r="G756" s="188"/>
      <c r="H756" s="188"/>
      <c r="I756" s="188"/>
      <c r="J756" s="188"/>
      <c r="K756" s="188"/>
      <c r="L756" s="188"/>
      <c r="M756" s="188"/>
      <c r="N756" s="189"/>
      <c r="O756" s="188"/>
      <c r="Q756" s="185"/>
      <c r="R756" s="185"/>
      <c r="S756" s="185"/>
      <c r="T756" s="185"/>
      <c r="U756" s="185"/>
    </row>
    <row r="757" spans="1:21" ht="11.25" customHeight="1">
      <c r="A757" s="188"/>
      <c r="B757" s="186"/>
      <c r="C757" s="190"/>
      <c r="D757" s="186"/>
      <c r="E757" s="190"/>
      <c r="F757" s="186"/>
      <c r="G757" s="190"/>
      <c r="H757" s="186"/>
      <c r="I757" s="190"/>
      <c r="J757" s="186"/>
      <c r="K757" s="40"/>
      <c r="L757" s="186"/>
      <c r="M757" s="40"/>
      <c r="N757" s="186"/>
      <c r="O757" s="40"/>
      <c r="Q757" s="185"/>
      <c r="R757" s="185"/>
      <c r="S757" s="185"/>
      <c r="T757" s="185"/>
      <c r="U757" s="185"/>
    </row>
    <row r="758" spans="1:21" ht="11.25" customHeight="1">
      <c r="A758" s="188"/>
      <c r="B758" s="188"/>
      <c r="C758" s="188"/>
      <c r="D758" s="188"/>
      <c r="E758" s="188"/>
      <c r="F758" s="188"/>
      <c r="G758" s="188"/>
      <c r="H758" s="188"/>
      <c r="I758" s="188"/>
      <c r="J758" s="188"/>
      <c r="K758" s="188"/>
      <c r="L758" s="188"/>
      <c r="M758" s="188"/>
      <c r="N758" s="188"/>
      <c r="O758" s="188"/>
      <c r="Q758" s="185"/>
      <c r="R758" s="185"/>
      <c r="S758" s="185"/>
      <c r="T758" s="185"/>
      <c r="U758" s="185"/>
    </row>
    <row r="759" spans="1:21" ht="11.25" customHeight="1">
      <c r="A759" s="188"/>
      <c r="B759" s="188"/>
      <c r="C759" s="188"/>
      <c r="D759" s="188"/>
      <c r="E759" s="188"/>
      <c r="F759" s="188"/>
      <c r="G759" s="188"/>
      <c r="H759" s="188"/>
      <c r="I759" s="188"/>
      <c r="J759" s="188"/>
      <c r="K759" s="188"/>
      <c r="L759" s="188"/>
      <c r="M759" s="188"/>
      <c r="N759" s="188"/>
      <c r="O759" s="188"/>
      <c r="Q759" s="185"/>
      <c r="R759" s="185"/>
      <c r="S759" s="185"/>
      <c r="T759" s="185"/>
      <c r="U759" s="185"/>
    </row>
    <row r="760" spans="1:21" ht="11.25" customHeight="1">
      <c r="A760" s="188"/>
      <c r="B760" s="188"/>
      <c r="C760" s="188"/>
      <c r="D760" s="188"/>
      <c r="E760" s="188"/>
      <c r="F760" s="188"/>
      <c r="G760" s="188"/>
      <c r="H760" s="188"/>
      <c r="I760" s="188"/>
      <c r="J760" s="188"/>
      <c r="K760" s="188"/>
      <c r="L760" s="188"/>
      <c r="M760" s="188"/>
      <c r="N760" s="188"/>
      <c r="O760" s="188"/>
      <c r="Q760" s="185"/>
      <c r="R760" s="185"/>
      <c r="S760" s="185"/>
      <c r="T760" s="185"/>
      <c r="U760" s="185"/>
    </row>
    <row r="761" spans="1:21" ht="11.25" customHeight="1">
      <c r="A761" s="188"/>
      <c r="B761" s="188"/>
      <c r="C761" s="188"/>
      <c r="D761" s="188"/>
      <c r="E761" s="188"/>
      <c r="F761" s="188"/>
      <c r="G761" s="188"/>
      <c r="H761" s="188"/>
      <c r="I761" s="188"/>
      <c r="J761" s="188"/>
      <c r="K761" s="188"/>
      <c r="L761" s="188"/>
      <c r="M761" s="188"/>
      <c r="N761" s="188"/>
      <c r="O761" s="188"/>
      <c r="Q761" s="185"/>
      <c r="R761" s="185"/>
      <c r="S761" s="185"/>
      <c r="T761" s="185"/>
      <c r="U761" s="185"/>
    </row>
    <row r="762" spans="1:21" ht="11.25" customHeight="1">
      <c r="A762" s="188"/>
      <c r="B762" s="188"/>
      <c r="C762" s="188"/>
      <c r="D762" s="188"/>
      <c r="E762" s="188"/>
      <c r="F762" s="188"/>
      <c r="G762" s="188"/>
      <c r="H762" s="188"/>
      <c r="I762" s="188"/>
      <c r="J762" s="188"/>
      <c r="K762" s="188"/>
      <c r="L762" s="188"/>
      <c r="M762" s="188"/>
      <c r="N762" s="188"/>
      <c r="O762" s="188"/>
      <c r="Q762" s="185"/>
      <c r="R762" s="185"/>
      <c r="S762" s="185"/>
      <c r="T762" s="185"/>
      <c r="U762" s="185"/>
    </row>
    <row r="763" spans="1:21" ht="11.25" customHeight="1">
      <c r="A763" s="6"/>
      <c r="B763" s="6"/>
      <c r="C763" s="6"/>
      <c r="D763" s="185"/>
      <c r="E763" s="185"/>
      <c r="F763" s="185"/>
      <c r="G763" s="185"/>
      <c r="H763" s="185"/>
      <c r="I763" s="185"/>
      <c r="J763" s="185"/>
      <c r="K763" s="185"/>
      <c r="L763" s="185"/>
      <c r="M763" s="185"/>
      <c r="N763" s="185"/>
      <c r="O763" s="185"/>
      <c r="Q763" s="185"/>
      <c r="R763" s="185"/>
      <c r="S763" s="185"/>
      <c r="T763" s="185"/>
      <c r="U763" s="185"/>
    </row>
    <row r="764" spans="1:21" ht="11.25" customHeight="1">
      <c r="A764" s="6"/>
      <c r="B764" s="6"/>
      <c r="C764" s="6"/>
      <c r="D764" s="185"/>
      <c r="E764" s="185"/>
      <c r="F764" s="185"/>
      <c r="G764" s="185"/>
      <c r="H764" s="185"/>
      <c r="I764" s="185"/>
      <c r="J764" s="185"/>
      <c r="K764" s="185"/>
      <c r="L764" s="185"/>
      <c r="M764" s="185"/>
      <c r="N764" s="185"/>
      <c r="O764" s="185"/>
      <c r="Q764" s="185"/>
      <c r="R764" s="185"/>
      <c r="S764" s="185"/>
      <c r="T764" s="185"/>
      <c r="U764" s="185"/>
    </row>
    <row r="765" spans="1:21" ht="11.25" customHeight="1">
      <c r="A765" s="6"/>
      <c r="B765" s="6"/>
      <c r="C765" s="6"/>
      <c r="D765" s="185"/>
      <c r="E765" s="185"/>
      <c r="F765" s="185"/>
      <c r="G765" s="185"/>
      <c r="H765" s="185"/>
      <c r="I765" s="185"/>
      <c r="J765" s="185"/>
      <c r="K765" s="185"/>
      <c r="L765" s="185"/>
      <c r="M765" s="185"/>
      <c r="N765" s="185"/>
      <c r="O765" s="185"/>
      <c r="Q765" s="185"/>
      <c r="R765" s="185"/>
      <c r="S765" s="185"/>
      <c r="T765" s="185"/>
      <c r="U765" s="185"/>
    </row>
    <row r="766" spans="1:21" ht="11.25" customHeight="1">
      <c r="A766" s="6"/>
      <c r="B766" s="6"/>
      <c r="C766" s="6"/>
      <c r="D766" s="185"/>
      <c r="E766" s="185"/>
      <c r="F766" s="185"/>
      <c r="G766" s="185"/>
      <c r="H766" s="185"/>
      <c r="I766" s="185"/>
      <c r="J766" s="185"/>
      <c r="K766" s="185"/>
      <c r="L766" s="185"/>
      <c r="M766" s="185"/>
      <c r="N766" s="185"/>
      <c r="O766" s="185"/>
      <c r="Q766" s="185"/>
      <c r="R766" s="185"/>
      <c r="S766" s="185"/>
      <c r="T766" s="185"/>
      <c r="U766" s="185"/>
    </row>
    <row r="767" spans="1:21" ht="11.25" customHeight="1">
      <c r="A767" s="6"/>
      <c r="B767" s="6"/>
      <c r="C767" s="6"/>
      <c r="D767" s="185"/>
      <c r="E767" s="185"/>
      <c r="F767" s="185"/>
      <c r="G767" s="185"/>
      <c r="H767" s="185"/>
      <c r="I767" s="185"/>
      <c r="J767" s="185"/>
      <c r="K767" s="185"/>
      <c r="L767" s="185"/>
      <c r="M767" s="185"/>
      <c r="N767" s="185"/>
      <c r="O767" s="185"/>
      <c r="Q767" s="185"/>
      <c r="R767" s="185"/>
      <c r="S767" s="185"/>
      <c r="T767" s="185"/>
      <c r="U767" s="185"/>
    </row>
    <row r="768" spans="1:21" ht="11.25" customHeight="1">
      <c r="A768" s="6"/>
      <c r="B768" s="6"/>
      <c r="C768" s="6"/>
      <c r="D768" s="185"/>
      <c r="E768" s="185"/>
      <c r="F768" s="185"/>
      <c r="G768" s="185"/>
      <c r="H768" s="185"/>
      <c r="I768" s="185"/>
      <c r="J768" s="185"/>
      <c r="K768" s="185"/>
      <c r="L768" s="185"/>
      <c r="M768" s="185"/>
      <c r="N768" s="185"/>
      <c r="O768" s="185"/>
      <c r="Q768" s="185"/>
      <c r="R768" s="185"/>
      <c r="S768" s="185"/>
      <c r="T768" s="185"/>
      <c r="U768" s="185"/>
    </row>
    <row r="769" spans="1:21" ht="11.25" customHeight="1">
      <c r="A769" s="6"/>
      <c r="B769" s="6"/>
      <c r="C769" s="6"/>
      <c r="D769" s="185"/>
      <c r="E769" s="185"/>
      <c r="F769" s="185"/>
      <c r="G769" s="185"/>
      <c r="H769" s="185"/>
      <c r="I769" s="185"/>
      <c r="J769" s="185"/>
      <c r="K769" s="185"/>
      <c r="L769" s="185"/>
      <c r="M769" s="185"/>
      <c r="N769" s="185"/>
      <c r="O769" s="185"/>
      <c r="Q769" s="185"/>
      <c r="R769" s="185"/>
      <c r="S769" s="185"/>
      <c r="T769" s="185"/>
      <c r="U769" s="185"/>
    </row>
    <row r="770" spans="1:21" ht="11.25" customHeight="1">
      <c r="C770" s="185"/>
      <c r="D770" s="185"/>
      <c r="E770" s="185"/>
      <c r="F770" s="185"/>
      <c r="G770" s="185"/>
      <c r="H770" s="185"/>
      <c r="I770" s="185"/>
      <c r="J770" s="185"/>
      <c r="K770" s="185"/>
      <c r="L770" s="185"/>
      <c r="M770" s="185"/>
      <c r="N770" s="185"/>
      <c r="O770" s="185"/>
      <c r="Q770" s="185"/>
      <c r="R770" s="185"/>
      <c r="S770" s="185"/>
      <c r="T770" s="185"/>
      <c r="U770" s="185"/>
    </row>
    <row r="771" spans="1:21" ht="11.25" customHeight="1">
      <c r="C771" s="185"/>
      <c r="D771" s="27"/>
      <c r="E771" s="185"/>
      <c r="F771" s="185"/>
      <c r="G771" s="185"/>
      <c r="H771" s="185"/>
      <c r="I771" s="185"/>
      <c r="J771" s="185"/>
      <c r="K771" s="185"/>
      <c r="L771" s="185"/>
      <c r="M771" s="185"/>
      <c r="N771" s="185"/>
      <c r="O771" s="185"/>
      <c r="Q771" s="185"/>
      <c r="R771" s="185"/>
      <c r="S771" s="185"/>
      <c r="T771" s="185"/>
      <c r="U771" s="185"/>
    </row>
    <row r="772" spans="1:21" ht="11.25" customHeight="1">
      <c r="C772" s="185"/>
      <c r="D772" s="27"/>
      <c r="E772" s="185"/>
      <c r="F772" s="185"/>
      <c r="G772" s="185"/>
      <c r="H772" s="185"/>
      <c r="I772" s="185"/>
      <c r="J772" s="185"/>
      <c r="K772" s="185"/>
      <c r="L772" s="185"/>
      <c r="M772" s="185"/>
      <c r="N772" s="185"/>
      <c r="O772" s="185"/>
      <c r="Q772" s="185"/>
      <c r="R772" s="185"/>
      <c r="S772" s="185"/>
      <c r="T772" s="185"/>
      <c r="U772" s="185"/>
    </row>
    <row r="773" spans="1:21" ht="11.25" customHeight="1">
      <c r="C773" s="185"/>
      <c r="D773" s="27"/>
      <c r="E773" s="185"/>
      <c r="F773" s="185"/>
      <c r="G773" s="185"/>
      <c r="H773" s="185"/>
      <c r="I773" s="185"/>
      <c r="J773" s="185"/>
      <c r="K773" s="185"/>
      <c r="L773" s="185"/>
      <c r="M773" s="185"/>
      <c r="N773" s="185"/>
      <c r="O773" s="185"/>
      <c r="Q773" s="185"/>
      <c r="R773" s="185"/>
      <c r="S773" s="185"/>
      <c r="T773" s="185"/>
      <c r="U773" s="185"/>
    </row>
    <row r="774" spans="1:21" ht="11.25" customHeight="1">
      <c r="C774" s="6"/>
      <c r="D774" s="185"/>
      <c r="E774" s="185"/>
      <c r="F774" s="185"/>
      <c r="G774" s="185"/>
      <c r="H774" s="185"/>
      <c r="I774" s="185"/>
      <c r="J774" s="185"/>
      <c r="K774" s="185"/>
      <c r="L774" s="185"/>
      <c r="M774" s="185"/>
      <c r="N774" s="185"/>
      <c r="O774" s="185"/>
      <c r="Q774" s="185"/>
      <c r="R774" s="185"/>
      <c r="S774" s="185"/>
      <c r="T774" s="185"/>
      <c r="U774" s="185"/>
    </row>
    <row r="775" spans="1:21" ht="11.25" customHeight="1">
      <c r="C775" s="6"/>
      <c r="D775" s="185"/>
      <c r="E775" s="185"/>
      <c r="F775" s="185"/>
      <c r="G775" s="185"/>
      <c r="H775" s="185"/>
      <c r="I775" s="185"/>
      <c r="J775" s="185"/>
      <c r="K775" s="185"/>
      <c r="L775" s="185"/>
      <c r="M775" s="185"/>
      <c r="N775" s="185"/>
      <c r="O775" s="185"/>
      <c r="Q775" s="185"/>
      <c r="R775" s="185"/>
      <c r="S775" s="185"/>
      <c r="T775" s="185"/>
      <c r="U775" s="185"/>
    </row>
    <row r="776" spans="1:21" ht="11.25" customHeight="1">
      <c r="C776" s="6"/>
      <c r="D776" s="185"/>
      <c r="E776" s="185"/>
      <c r="F776" s="185"/>
      <c r="G776" s="185"/>
      <c r="H776" s="185"/>
      <c r="I776" s="185"/>
      <c r="J776" s="185"/>
      <c r="K776" s="185"/>
      <c r="L776" s="185"/>
      <c r="M776" s="185"/>
      <c r="N776" s="185"/>
      <c r="O776" s="185"/>
      <c r="Q776" s="185"/>
      <c r="R776" s="185"/>
      <c r="S776" s="185"/>
      <c r="T776" s="185"/>
      <c r="U776" s="185"/>
    </row>
    <row r="777" spans="1:21" ht="11.25" customHeight="1">
      <c r="C777" s="6"/>
      <c r="D777" s="185"/>
      <c r="E777" s="185"/>
      <c r="F777" s="185"/>
      <c r="G777" s="185"/>
      <c r="H777" s="185"/>
      <c r="I777" s="185"/>
      <c r="J777" s="185"/>
      <c r="K777" s="185"/>
      <c r="L777" s="185"/>
      <c r="M777" s="185"/>
      <c r="N777" s="185"/>
      <c r="O777" s="185"/>
      <c r="Q777" s="185"/>
      <c r="R777" s="185"/>
      <c r="S777" s="185"/>
      <c r="T777" s="185"/>
      <c r="U777" s="185"/>
    </row>
    <row r="778" spans="1:21" ht="11.25" customHeight="1">
      <c r="A778" s="43"/>
      <c r="B778" s="4"/>
      <c r="C778" s="6"/>
      <c r="D778" s="185"/>
      <c r="E778" s="185"/>
      <c r="F778" s="185"/>
      <c r="G778" s="185"/>
      <c r="H778" s="185"/>
      <c r="I778" s="185"/>
      <c r="J778" s="185"/>
      <c r="K778" s="185"/>
      <c r="L778" s="185"/>
      <c r="M778" s="185"/>
      <c r="N778" s="185"/>
      <c r="O778" s="185"/>
      <c r="Q778" s="185"/>
      <c r="R778" s="185"/>
      <c r="S778" s="185"/>
      <c r="T778" s="185"/>
      <c r="U778" s="185"/>
    </row>
    <row r="779" spans="1:21" ht="11.25" customHeight="1">
      <c r="A779" s="43"/>
      <c r="B779" s="4"/>
      <c r="C779" s="6"/>
      <c r="D779" s="185"/>
      <c r="E779" s="185"/>
      <c r="F779" s="185"/>
      <c r="G779" s="185"/>
      <c r="H779" s="185"/>
      <c r="I779" s="185"/>
      <c r="J779" s="185"/>
      <c r="K779" s="185"/>
      <c r="L779" s="185"/>
      <c r="M779" s="185"/>
      <c r="N779" s="185"/>
      <c r="O779" s="185"/>
      <c r="Q779" s="185"/>
      <c r="R779" s="185"/>
      <c r="S779" s="185"/>
      <c r="T779" s="185"/>
      <c r="U779" s="185"/>
    </row>
    <row r="780" spans="1:21" ht="11.25" customHeight="1">
      <c r="A780" s="43"/>
      <c r="B780" s="4"/>
      <c r="C780" s="6"/>
      <c r="D780" s="185"/>
      <c r="E780" s="185"/>
      <c r="F780" s="185"/>
      <c r="G780" s="185"/>
      <c r="H780" s="185"/>
      <c r="I780" s="185"/>
      <c r="J780" s="185"/>
      <c r="K780" s="185"/>
      <c r="L780" s="185"/>
      <c r="M780" s="185"/>
      <c r="N780" s="185"/>
      <c r="O780" s="185"/>
      <c r="Q780" s="185"/>
      <c r="R780" s="185"/>
      <c r="S780" s="185"/>
      <c r="T780" s="185"/>
      <c r="U780" s="185"/>
    </row>
    <row r="781" spans="1:21" ht="11.25" customHeight="1">
      <c r="A781" s="43"/>
      <c r="B781" s="4"/>
      <c r="C781" s="6"/>
      <c r="D781" s="185"/>
      <c r="E781" s="185"/>
      <c r="F781" s="185"/>
      <c r="G781" s="185"/>
      <c r="H781" s="185"/>
      <c r="I781" s="185"/>
      <c r="J781" s="185"/>
      <c r="K781" s="185"/>
      <c r="L781" s="185"/>
      <c r="M781" s="185"/>
      <c r="N781" s="185"/>
      <c r="O781" s="185"/>
      <c r="Q781" s="185"/>
      <c r="R781" s="185"/>
      <c r="S781" s="185"/>
      <c r="T781" s="185"/>
      <c r="U781" s="185"/>
    </row>
    <row r="782" spans="1:21" ht="11.25" customHeight="1">
      <c r="A782" s="43"/>
      <c r="B782" s="4"/>
      <c r="C782" s="6"/>
      <c r="D782" s="185"/>
      <c r="E782" s="185"/>
      <c r="F782" s="185"/>
      <c r="G782" s="185"/>
      <c r="H782" s="185"/>
      <c r="I782" s="185"/>
      <c r="J782" s="185"/>
      <c r="K782" s="185"/>
      <c r="L782" s="185"/>
      <c r="M782" s="185"/>
      <c r="N782" s="185"/>
      <c r="O782" s="185"/>
      <c r="Q782" s="185"/>
      <c r="R782" s="185"/>
      <c r="S782" s="185"/>
      <c r="T782" s="185"/>
      <c r="U782" s="185"/>
    </row>
    <row r="783" spans="1:21" ht="11.25" customHeight="1">
      <c r="A783" s="43"/>
      <c r="B783" s="4"/>
      <c r="C783" s="6"/>
      <c r="D783" s="185"/>
      <c r="E783" s="185"/>
      <c r="F783" s="185"/>
      <c r="G783" s="185"/>
      <c r="H783" s="185"/>
      <c r="I783" s="185"/>
      <c r="J783" s="185"/>
      <c r="K783" s="185"/>
      <c r="L783" s="185"/>
      <c r="M783" s="185"/>
      <c r="N783" s="185"/>
      <c r="O783" s="185"/>
      <c r="Q783" s="185"/>
      <c r="R783" s="185"/>
      <c r="S783" s="185"/>
      <c r="T783" s="185"/>
      <c r="U783" s="185"/>
    </row>
    <row r="784" spans="1:21" ht="11.25" customHeight="1">
      <c r="A784" s="43"/>
      <c r="B784" s="4"/>
      <c r="C784" s="6"/>
      <c r="D784" s="185"/>
      <c r="E784" s="185"/>
      <c r="F784" s="185"/>
      <c r="G784" s="185"/>
      <c r="H784" s="185"/>
      <c r="I784" s="185"/>
      <c r="J784" s="185"/>
      <c r="K784" s="185"/>
      <c r="L784" s="185"/>
      <c r="M784" s="185"/>
      <c r="N784" s="185"/>
      <c r="O784" s="185"/>
      <c r="Q784" s="185"/>
      <c r="R784" s="185"/>
      <c r="S784" s="185"/>
      <c r="T784" s="185"/>
      <c r="U784" s="185"/>
    </row>
    <row r="785" spans="1:21" ht="11.25" customHeight="1">
      <c r="A785" s="43"/>
      <c r="B785" s="4"/>
      <c r="C785" s="6"/>
      <c r="D785" s="185"/>
      <c r="E785" s="185"/>
      <c r="F785" s="185"/>
      <c r="G785" s="185"/>
      <c r="H785" s="185"/>
      <c r="I785" s="185"/>
      <c r="J785" s="185"/>
      <c r="K785" s="185"/>
      <c r="L785" s="185"/>
      <c r="M785" s="185"/>
      <c r="N785" s="185"/>
      <c r="O785" s="185"/>
      <c r="Q785" s="185"/>
      <c r="R785" s="185"/>
      <c r="S785" s="185"/>
      <c r="T785" s="185"/>
      <c r="U785" s="185"/>
    </row>
    <row r="786" spans="1:21" ht="11.25" customHeight="1">
      <c r="A786" s="43"/>
      <c r="B786" s="4"/>
      <c r="C786" s="6"/>
      <c r="D786" s="185"/>
      <c r="E786" s="185"/>
      <c r="F786" s="185"/>
      <c r="G786" s="185"/>
      <c r="H786" s="185"/>
      <c r="I786" s="185"/>
      <c r="J786" s="185"/>
      <c r="K786" s="185"/>
      <c r="L786" s="185"/>
      <c r="M786" s="185"/>
      <c r="N786" s="185"/>
      <c r="O786" s="185"/>
      <c r="Q786" s="185"/>
      <c r="R786" s="185"/>
      <c r="S786" s="185"/>
      <c r="T786" s="185"/>
      <c r="U786" s="185"/>
    </row>
    <row r="787" spans="1:21" ht="11.25" customHeight="1">
      <c r="A787" s="43"/>
      <c r="B787" s="4"/>
      <c r="C787" s="6"/>
      <c r="D787" s="185"/>
      <c r="E787" s="185"/>
      <c r="F787" s="185"/>
      <c r="G787" s="185"/>
      <c r="H787" s="185"/>
      <c r="I787" s="185"/>
      <c r="J787" s="185"/>
      <c r="K787" s="185"/>
      <c r="L787" s="185"/>
      <c r="M787" s="185"/>
      <c r="N787" s="185"/>
      <c r="O787" s="185"/>
      <c r="Q787" s="185"/>
      <c r="R787" s="185"/>
      <c r="S787" s="185"/>
      <c r="T787" s="185"/>
      <c r="U787" s="185"/>
    </row>
    <row r="788" spans="1:21" ht="11.25" customHeight="1">
      <c r="A788" s="43"/>
      <c r="B788" s="4"/>
      <c r="C788" s="6"/>
      <c r="D788" s="185"/>
      <c r="E788" s="185"/>
      <c r="F788" s="185"/>
      <c r="G788" s="185"/>
      <c r="H788" s="185"/>
      <c r="I788" s="185"/>
      <c r="J788" s="185"/>
      <c r="K788" s="185"/>
      <c r="L788" s="185"/>
      <c r="M788" s="185"/>
      <c r="N788" s="185"/>
      <c r="O788" s="185"/>
      <c r="Q788" s="185"/>
      <c r="R788" s="185"/>
      <c r="S788" s="185"/>
      <c r="T788" s="185"/>
      <c r="U788" s="185"/>
    </row>
    <row r="789" spans="1:21" ht="11.25" customHeight="1">
      <c r="A789" s="43"/>
      <c r="B789" s="4"/>
      <c r="C789" s="6"/>
      <c r="D789" s="185"/>
      <c r="E789" s="185"/>
      <c r="F789" s="185"/>
      <c r="G789" s="185"/>
      <c r="H789" s="185"/>
      <c r="I789" s="185"/>
      <c r="J789" s="185"/>
      <c r="K789" s="185"/>
      <c r="L789" s="185"/>
      <c r="M789" s="185"/>
      <c r="N789" s="185"/>
      <c r="O789" s="185"/>
      <c r="Q789" s="185"/>
      <c r="R789" s="185"/>
      <c r="S789" s="185"/>
      <c r="T789" s="185"/>
      <c r="U789" s="185"/>
    </row>
    <row r="790" spans="1:21" ht="11.25" customHeight="1">
      <c r="A790" s="43"/>
      <c r="B790" s="4"/>
      <c r="C790" s="6"/>
      <c r="D790" s="185"/>
      <c r="E790" s="185"/>
      <c r="F790" s="185"/>
      <c r="G790" s="185"/>
      <c r="H790" s="185"/>
      <c r="I790" s="185"/>
      <c r="J790" s="185"/>
      <c r="K790" s="185"/>
      <c r="L790" s="185"/>
      <c r="M790" s="185"/>
      <c r="N790" s="185"/>
      <c r="O790" s="185"/>
      <c r="Q790" s="185"/>
      <c r="R790" s="185"/>
      <c r="S790" s="185"/>
      <c r="T790" s="185"/>
      <c r="U790" s="185"/>
    </row>
    <row r="791" spans="1:21" ht="11.25" customHeight="1">
      <c r="A791" s="43"/>
      <c r="B791" s="4"/>
      <c r="C791" s="6"/>
      <c r="D791" s="185"/>
      <c r="E791" s="185"/>
      <c r="F791" s="185"/>
      <c r="G791" s="185"/>
      <c r="H791" s="185"/>
      <c r="I791" s="185"/>
      <c r="J791" s="185"/>
      <c r="K791" s="185"/>
      <c r="L791" s="185"/>
      <c r="M791" s="185"/>
      <c r="N791" s="185"/>
      <c r="O791" s="185"/>
      <c r="Q791" s="185"/>
      <c r="R791" s="185"/>
      <c r="S791" s="185"/>
      <c r="T791" s="185"/>
      <c r="U791" s="185"/>
    </row>
    <row r="792" spans="1:21" ht="11.25" customHeight="1">
      <c r="A792" s="43"/>
      <c r="B792" s="4"/>
      <c r="C792" s="6"/>
      <c r="D792" s="185"/>
      <c r="E792" s="185"/>
      <c r="F792" s="185"/>
      <c r="G792" s="185"/>
      <c r="H792" s="185"/>
      <c r="I792" s="185"/>
      <c r="J792" s="185"/>
      <c r="K792" s="185"/>
      <c r="L792" s="185"/>
      <c r="M792" s="185"/>
      <c r="N792" s="185"/>
      <c r="O792" s="185"/>
      <c r="Q792" s="185"/>
      <c r="R792" s="185"/>
      <c r="S792" s="185"/>
      <c r="T792" s="185"/>
      <c r="U792" s="185"/>
    </row>
    <row r="793" spans="1:21" ht="11.25" customHeight="1">
      <c r="A793" s="43"/>
      <c r="B793" s="4"/>
      <c r="C793" s="6"/>
      <c r="D793" s="185"/>
      <c r="E793" s="185"/>
      <c r="F793" s="185"/>
      <c r="G793" s="185"/>
      <c r="H793" s="185"/>
      <c r="I793" s="185"/>
      <c r="J793" s="185"/>
      <c r="K793" s="185"/>
      <c r="L793" s="185"/>
      <c r="M793" s="185"/>
      <c r="N793" s="185"/>
      <c r="O793" s="185"/>
      <c r="Q793" s="185"/>
      <c r="R793" s="185"/>
      <c r="S793" s="185"/>
      <c r="T793" s="185"/>
      <c r="U793" s="185"/>
    </row>
    <row r="794" spans="1:21" ht="11.25" customHeight="1">
      <c r="A794" s="4" t="s">
        <v>480</v>
      </c>
      <c r="B794" s="185"/>
      <c r="C794" s="6"/>
      <c r="D794" s="185"/>
      <c r="E794" s="185"/>
      <c r="F794" s="185"/>
      <c r="G794" s="185"/>
      <c r="H794" s="185"/>
      <c r="I794" s="185"/>
      <c r="J794" s="185"/>
      <c r="K794" s="185"/>
      <c r="L794" s="185"/>
      <c r="M794" s="185"/>
      <c r="N794" s="185"/>
      <c r="O794" s="185"/>
      <c r="Q794" s="185"/>
      <c r="R794" s="185"/>
      <c r="S794" s="185"/>
      <c r="T794" s="185"/>
      <c r="U794" s="185"/>
    </row>
    <row r="795" spans="1:21" ht="11.25" customHeight="1">
      <c r="A795" s="43" t="s">
        <v>477</v>
      </c>
      <c r="B795" s="4" t="s">
        <v>552</v>
      </c>
      <c r="C795" s="6"/>
      <c r="D795" s="185"/>
      <c r="E795" s="185"/>
      <c r="F795" s="185"/>
      <c r="G795" s="185"/>
      <c r="H795" s="185"/>
      <c r="I795" s="185"/>
      <c r="J795" s="185"/>
      <c r="K795" s="185"/>
      <c r="L795" s="185"/>
      <c r="M795" s="185"/>
      <c r="N795" s="185"/>
      <c r="O795" s="185"/>
      <c r="Q795" s="185"/>
      <c r="R795" s="185"/>
      <c r="S795" s="185"/>
      <c r="T795" s="185"/>
      <c r="U795" s="185"/>
    </row>
    <row r="796" spans="1:21" ht="11.25" customHeight="1">
      <c r="A796" s="43" t="s">
        <v>478</v>
      </c>
      <c r="B796" s="4" t="s">
        <v>550</v>
      </c>
      <c r="C796" s="6"/>
      <c r="D796" s="185"/>
      <c r="E796" s="185"/>
      <c r="F796" s="185"/>
      <c r="G796" s="185"/>
      <c r="H796" s="185"/>
      <c r="I796" s="185"/>
      <c r="J796" s="185"/>
      <c r="K796" s="185"/>
      <c r="L796" s="185"/>
      <c r="M796" s="185"/>
      <c r="N796" s="185"/>
      <c r="O796" s="185"/>
      <c r="Q796" s="185"/>
      <c r="R796" s="185"/>
      <c r="S796" s="185"/>
      <c r="T796" s="185"/>
      <c r="U796" s="185"/>
    </row>
    <row r="797" spans="1:21" ht="11.25" customHeight="1">
      <c r="A797" s="43" t="s">
        <v>479</v>
      </c>
      <c r="B797" s="4" t="s">
        <v>553</v>
      </c>
      <c r="C797" s="6"/>
      <c r="D797" s="185"/>
      <c r="E797" s="185"/>
      <c r="F797" s="185"/>
      <c r="G797" s="185"/>
      <c r="H797" s="185"/>
      <c r="I797" s="185"/>
      <c r="J797" s="185"/>
      <c r="K797" s="185"/>
      <c r="L797" s="185"/>
      <c r="M797" s="185"/>
      <c r="N797" s="185"/>
      <c r="O797" s="185"/>
      <c r="Q797" s="185"/>
      <c r="R797" s="185"/>
      <c r="S797" s="185"/>
      <c r="T797" s="185"/>
      <c r="U797" s="185"/>
    </row>
    <row r="798" spans="1:21" ht="11.25" customHeight="1">
      <c r="A798" s="43"/>
      <c r="B798" s="4"/>
      <c r="C798" s="6"/>
      <c r="D798" s="185"/>
      <c r="E798" s="185"/>
      <c r="F798" s="185"/>
      <c r="G798" s="185"/>
      <c r="H798" s="185"/>
      <c r="I798" s="185"/>
      <c r="J798" s="185"/>
      <c r="K798" s="185"/>
      <c r="L798" s="185"/>
      <c r="M798" s="185"/>
      <c r="N798" s="185"/>
      <c r="O798" s="185"/>
      <c r="Q798" s="185"/>
      <c r="R798" s="185"/>
      <c r="S798" s="185"/>
      <c r="T798" s="185"/>
      <c r="U798" s="185"/>
    </row>
    <row r="799" spans="1:21" ht="11.25" customHeight="1">
      <c r="A799" s="43"/>
      <c r="B799" s="4"/>
      <c r="C799" s="6"/>
      <c r="D799" s="185"/>
      <c r="E799" s="185"/>
      <c r="F799" s="185"/>
      <c r="G799" s="185"/>
      <c r="H799" s="185"/>
      <c r="I799" s="185"/>
      <c r="J799" s="185"/>
      <c r="K799" s="185"/>
      <c r="L799" s="185"/>
      <c r="M799" s="185"/>
      <c r="N799" s="185"/>
      <c r="O799" s="185"/>
      <c r="Q799" s="185"/>
      <c r="R799" s="185"/>
      <c r="S799" s="185"/>
      <c r="T799" s="185"/>
      <c r="U799" s="185"/>
    </row>
    <row r="800" spans="1:21" ht="11.25" customHeight="1">
      <c r="A800" s="43"/>
      <c r="B800" s="4"/>
      <c r="C800" s="6"/>
      <c r="D800" s="185"/>
      <c r="E800" s="185"/>
      <c r="F800" s="185"/>
      <c r="G800" s="185"/>
      <c r="H800" s="185"/>
      <c r="I800" s="185"/>
      <c r="J800" s="185"/>
      <c r="K800" s="185"/>
      <c r="L800" s="185"/>
      <c r="M800" s="185"/>
      <c r="N800" s="185"/>
      <c r="O800" s="185"/>
      <c r="Q800" s="185"/>
      <c r="R800" s="185"/>
      <c r="S800" s="185"/>
      <c r="T800" s="185"/>
      <c r="U800" s="185"/>
    </row>
    <row r="801" spans="1:21" ht="11.25" customHeight="1">
      <c r="A801" s="43"/>
      <c r="B801" s="4"/>
      <c r="C801" s="6"/>
      <c r="D801" s="185"/>
      <c r="E801" s="185"/>
      <c r="F801" s="185"/>
      <c r="G801" s="185"/>
      <c r="H801" s="185"/>
      <c r="I801" s="185"/>
      <c r="J801" s="185"/>
      <c r="K801" s="185"/>
      <c r="L801" s="185"/>
      <c r="M801" s="185"/>
      <c r="N801" s="185"/>
      <c r="O801" s="185"/>
      <c r="Q801" s="185"/>
      <c r="R801" s="185"/>
      <c r="S801" s="185"/>
      <c r="T801" s="185"/>
      <c r="U801" s="185"/>
    </row>
    <row r="802" spans="1:21" ht="14.25" customHeight="1">
      <c r="A802" s="638" t="s">
        <v>1324</v>
      </c>
      <c r="B802" s="6"/>
      <c r="C802" s="6"/>
      <c r="D802" s="185"/>
      <c r="E802" s="185"/>
      <c r="F802" s="185"/>
      <c r="G802" s="185"/>
      <c r="H802" s="185"/>
      <c r="I802" s="185"/>
      <c r="J802" s="185"/>
      <c r="K802" s="185"/>
      <c r="L802" s="185"/>
      <c r="M802" s="185"/>
      <c r="N802" s="185"/>
      <c r="O802" s="185"/>
      <c r="P802" s="185"/>
      <c r="Q802" s="185"/>
      <c r="R802" s="185"/>
      <c r="S802" s="185"/>
      <c r="T802" s="185"/>
      <c r="U802" s="185"/>
    </row>
    <row r="803" spans="1:21" ht="11.25" customHeight="1">
      <c r="A803" s="205"/>
      <c r="B803" s="6"/>
      <c r="C803" s="6"/>
      <c r="D803" s="185"/>
      <c r="E803" s="185"/>
      <c r="F803" s="185"/>
      <c r="G803" s="185"/>
      <c r="H803" s="185"/>
      <c r="I803" s="185"/>
      <c r="J803" s="185"/>
      <c r="K803" s="185"/>
      <c r="L803" s="185"/>
      <c r="M803" s="185"/>
      <c r="N803" s="185"/>
      <c r="O803" s="185"/>
      <c r="P803" s="185"/>
      <c r="Q803" s="185"/>
      <c r="R803" s="185"/>
      <c r="S803" s="185"/>
      <c r="T803" s="185"/>
      <c r="U803" s="185"/>
    </row>
    <row r="804" spans="1:21" ht="14.25" customHeight="1">
      <c r="A804" s="669" t="s">
        <v>1316</v>
      </c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21" ht="11.25" customHeight="1">
      <c r="A805" s="804" t="s">
        <v>490</v>
      </c>
      <c r="B805" s="806">
        <v>2000</v>
      </c>
      <c r="C805" s="807"/>
      <c r="D805" s="806">
        <v>2001</v>
      </c>
      <c r="E805" s="807"/>
      <c r="F805" s="806">
        <v>2002</v>
      </c>
      <c r="G805" s="807"/>
      <c r="H805" s="806">
        <v>2003</v>
      </c>
      <c r="I805" s="807"/>
      <c r="J805" s="352">
        <v>2004</v>
      </c>
      <c r="K805" s="353"/>
      <c r="L805" s="806">
        <v>2005</v>
      </c>
      <c r="M805" s="807"/>
      <c r="N805" s="806">
        <v>2006</v>
      </c>
      <c r="O805" s="807"/>
      <c r="P805" s="806">
        <v>2007</v>
      </c>
      <c r="Q805" s="811"/>
    </row>
    <row r="806" spans="1:21" ht="11.25" customHeight="1">
      <c r="A806" s="805"/>
      <c r="B806" s="348" t="s">
        <v>402</v>
      </c>
      <c r="C806" s="349" t="s">
        <v>446</v>
      </c>
      <c r="D806" s="350" t="s">
        <v>402</v>
      </c>
      <c r="E806" s="349" t="s">
        <v>446</v>
      </c>
      <c r="F806" s="350" t="s">
        <v>402</v>
      </c>
      <c r="G806" s="349" t="s">
        <v>446</v>
      </c>
      <c r="H806" s="350" t="s">
        <v>402</v>
      </c>
      <c r="I806" s="349" t="s">
        <v>446</v>
      </c>
      <c r="J806" s="350" t="s">
        <v>402</v>
      </c>
      <c r="K806" s="349" t="s">
        <v>446</v>
      </c>
      <c r="L806" s="350" t="s">
        <v>402</v>
      </c>
      <c r="M806" s="349" t="s">
        <v>446</v>
      </c>
      <c r="N806" s="350" t="s">
        <v>402</v>
      </c>
      <c r="O806" s="349" t="s">
        <v>446</v>
      </c>
      <c r="P806" s="350" t="s">
        <v>402</v>
      </c>
      <c r="Q806" s="351" t="s">
        <v>446</v>
      </c>
    </row>
    <row r="807" spans="1:21" ht="11.25" customHeight="1">
      <c r="A807" s="231" t="s">
        <v>486</v>
      </c>
      <c r="B807" s="94">
        <v>9</v>
      </c>
      <c r="C807" s="97">
        <v>26.966292134831392</v>
      </c>
      <c r="D807" s="94">
        <v>10</v>
      </c>
      <c r="E807" s="109">
        <v>30.674846625766872</v>
      </c>
      <c r="F807" s="94">
        <v>5</v>
      </c>
      <c r="G807" s="109">
        <v>15.682830437237312</v>
      </c>
      <c r="H807" s="57">
        <v>7</v>
      </c>
      <c r="I807" s="109">
        <v>22.375655287047692</v>
      </c>
      <c r="J807" s="57">
        <v>4</v>
      </c>
      <c r="K807" s="109">
        <v>12.973954785767571</v>
      </c>
      <c r="L807" s="57">
        <v>5</v>
      </c>
      <c r="M807" s="109">
        <v>16.403123154648647</v>
      </c>
      <c r="N807" s="57">
        <v>4</v>
      </c>
      <c r="O807" s="109">
        <v>13.333333333333334</v>
      </c>
      <c r="P807" s="57">
        <v>5</v>
      </c>
      <c r="Q807" s="109">
        <v>16.871941960519656</v>
      </c>
    </row>
    <row r="808" spans="1:21" ht="11.25" customHeight="1">
      <c r="A808" s="232" t="s">
        <v>437</v>
      </c>
      <c r="B808" s="95">
        <v>1</v>
      </c>
      <c r="C808" s="97">
        <v>13.486176668914389</v>
      </c>
      <c r="D808" s="95">
        <v>4</v>
      </c>
      <c r="E808" s="109">
        <v>55.233360950013811</v>
      </c>
      <c r="F808" s="95">
        <v>9</v>
      </c>
      <c r="G808" s="109">
        <v>127.65957446808511</v>
      </c>
      <c r="H808" s="59">
        <v>1</v>
      </c>
      <c r="I808" s="109">
        <v>14.570887367040653</v>
      </c>
      <c r="J808" s="59">
        <v>0</v>
      </c>
      <c r="K808" s="109">
        <v>0</v>
      </c>
      <c r="L808" s="59">
        <v>1</v>
      </c>
      <c r="M808" s="109">
        <v>15.306903413439461</v>
      </c>
      <c r="N808" s="59">
        <v>1</v>
      </c>
      <c r="O808" s="109">
        <v>15.552099533437014</v>
      </c>
      <c r="P808" s="59">
        <v>0</v>
      </c>
      <c r="Q808" s="109">
        <v>0</v>
      </c>
    </row>
    <row r="809" spans="1:21" ht="11.25" customHeight="1">
      <c r="A809" s="232" t="s">
        <v>481</v>
      </c>
      <c r="B809" s="94">
        <v>6</v>
      </c>
      <c r="C809" s="97">
        <v>52.337752965806004</v>
      </c>
      <c r="D809" s="94">
        <v>3</v>
      </c>
      <c r="E809" s="109">
        <v>27.210884353741495</v>
      </c>
      <c r="F809" s="94">
        <v>2</v>
      </c>
      <c r="G809" s="109">
        <v>18.869704689121615</v>
      </c>
      <c r="H809" s="57">
        <v>4</v>
      </c>
      <c r="I809" s="109">
        <v>39.127457693436369</v>
      </c>
      <c r="J809" s="57">
        <v>4</v>
      </c>
      <c r="K809" s="109">
        <v>40.408122032528539</v>
      </c>
      <c r="L809" s="57">
        <v>4</v>
      </c>
      <c r="M809" s="109">
        <v>41.382164287192218</v>
      </c>
      <c r="N809" s="57">
        <v>4</v>
      </c>
      <c r="O809" s="109">
        <v>42.136310965974928</v>
      </c>
      <c r="P809" s="57">
        <v>2</v>
      </c>
      <c r="Q809" s="109">
        <v>21.440823327615782</v>
      </c>
    </row>
    <row r="810" spans="1:21" ht="11.25" customHeight="1">
      <c r="A810" s="232" t="s">
        <v>471</v>
      </c>
      <c r="B810" s="95">
        <v>24</v>
      </c>
      <c r="C810" s="97">
        <v>53.58338914936359</v>
      </c>
      <c r="D810" s="95">
        <v>21</v>
      </c>
      <c r="E810" s="109">
        <v>48.269204247689977</v>
      </c>
      <c r="F810" s="95">
        <v>9</v>
      </c>
      <c r="G810" s="109">
        <v>21.300766827605795</v>
      </c>
      <c r="H810" s="59">
        <v>10</v>
      </c>
      <c r="I810" s="109">
        <v>24.289531212047606</v>
      </c>
      <c r="J810" s="59">
        <v>23</v>
      </c>
      <c r="K810" s="109">
        <v>57.100297914597817</v>
      </c>
      <c r="L810" s="59">
        <v>8</v>
      </c>
      <c r="M810" s="109">
        <v>20.179089418589985</v>
      </c>
      <c r="N810" s="59">
        <v>7</v>
      </c>
      <c r="O810" s="109">
        <v>17.990696239944487</v>
      </c>
      <c r="P810" s="59">
        <v>8</v>
      </c>
      <c r="Q810" s="109">
        <v>20.916673203127043</v>
      </c>
    </row>
    <row r="811" spans="1:21" ht="11.25" customHeight="1">
      <c r="A811" s="232" t="s">
        <v>438</v>
      </c>
      <c r="B811" s="96">
        <v>15</v>
      </c>
      <c r="C811" s="97">
        <v>44.380011242936185</v>
      </c>
      <c r="D811" s="96">
        <v>25</v>
      </c>
      <c r="E811" s="109">
        <v>74.841336366902169</v>
      </c>
      <c r="F811" s="96">
        <v>7</v>
      </c>
      <c r="G811" s="109">
        <v>21.281770643317525</v>
      </c>
      <c r="H811" s="102">
        <v>7</v>
      </c>
      <c r="I811" s="109">
        <v>21.57696812773565</v>
      </c>
      <c r="J811" s="102">
        <v>9</v>
      </c>
      <c r="K811" s="109">
        <v>27.95638803466592</v>
      </c>
      <c r="L811" s="102">
        <v>9</v>
      </c>
      <c r="M811" s="109">
        <v>27.918230604584792</v>
      </c>
      <c r="N811" s="102">
        <v>10</v>
      </c>
      <c r="O811" s="109">
        <v>30.433062479077268</v>
      </c>
      <c r="P811" s="102">
        <v>6</v>
      </c>
      <c r="Q811" s="109">
        <v>17.868842694621478</v>
      </c>
    </row>
    <row r="812" spans="1:21" ht="11.25" customHeight="1">
      <c r="A812" s="232" t="s">
        <v>472</v>
      </c>
      <c r="B812" s="95">
        <v>3</v>
      </c>
      <c r="C812" s="97">
        <v>14.734050390452282</v>
      </c>
      <c r="D812" s="95">
        <v>8</v>
      </c>
      <c r="E812" s="109">
        <v>40.592652729855899</v>
      </c>
      <c r="F812" s="95">
        <v>5</v>
      </c>
      <c r="G812" s="109">
        <v>26.202704119065089</v>
      </c>
      <c r="H812" s="59">
        <v>4</v>
      </c>
      <c r="I812" s="109">
        <v>21.586616297895304</v>
      </c>
      <c r="J812" s="59">
        <v>10</v>
      </c>
      <c r="K812" s="109">
        <v>55.377118174770182</v>
      </c>
      <c r="L812" s="59">
        <v>2</v>
      </c>
      <c r="M812" s="109">
        <v>11.307740148131396</v>
      </c>
      <c r="N812" s="59">
        <v>7</v>
      </c>
      <c r="O812" s="109">
        <v>40.448399399052349</v>
      </c>
      <c r="P812" s="59">
        <v>1</v>
      </c>
      <c r="Q812" s="109">
        <v>5.8937938350916488</v>
      </c>
    </row>
    <row r="813" spans="1:21" ht="11.25" customHeight="1">
      <c r="A813" s="232" t="s">
        <v>432</v>
      </c>
      <c r="B813" s="94">
        <v>18</v>
      </c>
      <c r="C813" s="97">
        <v>37.43059743392471</v>
      </c>
      <c r="D813" s="94">
        <v>21</v>
      </c>
      <c r="E813" s="109">
        <v>43.416237672889658</v>
      </c>
      <c r="F813" s="94">
        <v>9</v>
      </c>
      <c r="G813" s="109">
        <v>18.437711265441582</v>
      </c>
      <c r="H813" s="57">
        <v>14</v>
      </c>
      <c r="I813" s="109">
        <v>28.298835705045278</v>
      </c>
      <c r="J813" s="57">
        <v>12</v>
      </c>
      <c r="K813" s="109">
        <v>23.85259098769604</v>
      </c>
      <c r="L813" s="57">
        <v>13</v>
      </c>
      <c r="M813" s="109">
        <v>25.346071358939366</v>
      </c>
      <c r="N813" s="57">
        <v>11</v>
      </c>
      <c r="O813" s="109">
        <v>21.334781512442056</v>
      </c>
      <c r="P813" s="57">
        <v>7</v>
      </c>
      <c r="Q813" s="109">
        <v>13.428741343257812</v>
      </c>
    </row>
    <row r="814" spans="1:21" ht="11.25" customHeight="1">
      <c r="A814" s="232" t="s">
        <v>433</v>
      </c>
      <c r="B814" s="95">
        <v>37</v>
      </c>
      <c r="C814" s="97">
        <v>41.980575474266985</v>
      </c>
      <c r="D814" s="95">
        <v>21</v>
      </c>
      <c r="E814" s="109">
        <v>23.988211507487748</v>
      </c>
      <c r="F814" s="95">
        <v>14</v>
      </c>
      <c r="G814" s="109">
        <v>16.15508885298869</v>
      </c>
      <c r="H814" s="59">
        <v>16</v>
      </c>
      <c r="I814" s="109">
        <v>18.633468037779355</v>
      </c>
      <c r="J814" s="59">
        <v>21</v>
      </c>
      <c r="K814" s="109">
        <v>24.427978177672827</v>
      </c>
      <c r="L814" s="59">
        <v>19</v>
      </c>
      <c r="M814" s="109">
        <v>21.606377292834644</v>
      </c>
      <c r="N814" s="59">
        <v>16</v>
      </c>
      <c r="O814" s="109">
        <v>18.273184102329832</v>
      </c>
      <c r="P814" s="59">
        <v>7</v>
      </c>
      <c r="Q814" s="109">
        <v>8.0022863675335802</v>
      </c>
    </row>
    <row r="815" spans="1:21" ht="11.25" customHeight="1">
      <c r="A815" s="232" t="s">
        <v>441</v>
      </c>
      <c r="B815" s="94">
        <v>6</v>
      </c>
      <c r="C815" s="97">
        <v>25.449609772650152</v>
      </c>
      <c r="D815" s="94">
        <v>5</v>
      </c>
      <c r="E815" s="109">
        <v>21.182850364345025</v>
      </c>
      <c r="F815" s="94">
        <v>5</v>
      </c>
      <c r="G815" s="109">
        <v>21.12467784866281</v>
      </c>
      <c r="H815" s="57">
        <v>5</v>
      </c>
      <c r="I815" s="109">
        <v>21.016350720860828</v>
      </c>
      <c r="J815" s="57">
        <v>2</v>
      </c>
      <c r="K815" s="109">
        <v>8.3361120373457815</v>
      </c>
      <c r="L815" s="57">
        <v>1</v>
      </c>
      <c r="M815" s="109">
        <v>4.1240514681623228</v>
      </c>
      <c r="N815" s="57">
        <v>0</v>
      </c>
      <c r="O815" s="109">
        <v>0</v>
      </c>
      <c r="P815" s="57">
        <v>2</v>
      </c>
      <c r="Q815" s="109">
        <v>8.1649316186976932</v>
      </c>
    </row>
    <row r="816" spans="1:21" ht="11.25" customHeight="1">
      <c r="A816" s="232" t="s">
        <v>487</v>
      </c>
      <c r="B816" s="95">
        <v>22</v>
      </c>
      <c r="C816" s="97">
        <v>33.128538730273547</v>
      </c>
      <c r="D816" s="95">
        <v>19</v>
      </c>
      <c r="E816" s="109">
        <v>29.146021568055961</v>
      </c>
      <c r="F816" s="95">
        <v>12</v>
      </c>
      <c r="G816" s="109">
        <v>18.726591760299627</v>
      </c>
      <c r="H816" s="59">
        <v>12</v>
      </c>
      <c r="I816" s="109">
        <v>19.009298715288228</v>
      </c>
      <c r="J816" s="59">
        <v>15</v>
      </c>
      <c r="K816" s="109">
        <v>24.031529366528886</v>
      </c>
      <c r="L816" s="59">
        <v>14</v>
      </c>
      <c r="M816" s="109">
        <v>22.609453981686343</v>
      </c>
      <c r="N816" s="59">
        <v>8</v>
      </c>
      <c r="O816" s="109">
        <v>13.09328968903437</v>
      </c>
      <c r="P816" s="59">
        <v>9</v>
      </c>
      <c r="Q816" s="109">
        <v>14.873328816248286</v>
      </c>
    </row>
    <row r="817" spans="1:19" ht="11.25" customHeight="1">
      <c r="A817" s="232" t="s">
        <v>431</v>
      </c>
      <c r="B817" s="94">
        <v>24</v>
      </c>
      <c r="C817" s="97">
        <v>31.894535402934345</v>
      </c>
      <c r="D817" s="94">
        <v>28</v>
      </c>
      <c r="E817" s="109">
        <v>37.307963917869181</v>
      </c>
      <c r="F817" s="94">
        <v>16</v>
      </c>
      <c r="G817" s="109">
        <v>21.456925222615599</v>
      </c>
      <c r="H817" s="57">
        <v>13</v>
      </c>
      <c r="I817" s="109">
        <v>17.500168270848757</v>
      </c>
      <c r="J817" s="57">
        <v>14</v>
      </c>
      <c r="K817" s="109">
        <v>18.671894797209884</v>
      </c>
      <c r="L817" s="57">
        <v>21</v>
      </c>
      <c r="M817" s="109">
        <v>27.038162434979657</v>
      </c>
      <c r="N817" s="57">
        <v>9</v>
      </c>
      <c r="O817" s="109">
        <v>11.515283339943959</v>
      </c>
      <c r="P817" s="57">
        <v>12</v>
      </c>
      <c r="Q817" s="109">
        <v>15.191796429927839</v>
      </c>
    </row>
    <row r="818" spans="1:19" ht="11.25" customHeight="1">
      <c r="A818" s="232" t="s">
        <v>434</v>
      </c>
      <c r="B818" s="95">
        <v>4</v>
      </c>
      <c r="C818" s="97">
        <v>26.609898882384247</v>
      </c>
      <c r="D818" s="95">
        <v>0</v>
      </c>
      <c r="E818" s="109">
        <v>0</v>
      </c>
      <c r="F818" s="95">
        <v>7</v>
      </c>
      <c r="G818" s="109">
        <v>48.235942668136715</v>
      </c>
      <c r="H818" s="59">
        <v>1</v>
      </c>
      <c r="I818" s="109">
        <v>6.9473391690982353</v>
      </c>
      <c r="J818" s="59">
        <v>2</v>
      </c>
      <c r="K818" s="109">
        <v>13.974287311347121</v>
      </c>
      <c r="L818" s="59">
        <v>1</v>
      </c>
      <c r="M818" s="109">
        <v>7.0160667929558693</v>
      </c>
      <c r="N818" s="59">
        <v>1</v>
      </c>
      <c r="O818" s="109">
        <v>7.1932096101280392</v>
      </c>
      <c r="P818" s="59">
        <v>2</v>
      </c>
      <c r="Q818" s="109">
        <v>14.652014652014651</v>
      </c>
    </row>
    <row r="819" spans="1:19" ht="11.25" customHeight="1">
      <c r="A819" s="232" t="s">
        <v>436</v>
      </c>
      <c r="B819" s="94">
        <v>4</v>
      </c>
      <c r="C819" s="97">
        <v>51.09862033725085</v>
      </c>
      <c r="D819" s="94">
        <v>3</v>
      </c>
      <c r="E819" s="109">
        <v>39.520484784613359</v>
      </c>
      <c r="F819" s="94">
        <v>0</v>
      </c>
      <c r="G819" s="109">
        <v>0</v>
      </c>
      <c r="H819" s="57">
        <v>1</v>
      </c>
      <c r="I819" s="109">
        <v>13.925637097897228</v>
      </c>
      <c r="J819" s="57">
        <v>0</v>
      </c>
      <c r="K819" s="109">
        <v>0</v>
      </c>
      <c r="L819" s="57">
        <v>0</v>
      </c>
      <c r="M819" s="109">
        <v>0</v>
      </c>
      <c r="N819" s="57">
        <v>2</v>
      </c>
      <c r="O819" s="109">
        <v>29.677993767621309</v>
      </c>
      <c r="P819" s="57">
        <v>2</v>
      </c>
      <c r="Q819" s="109">
        <v>30.17046311660884</v>
      </c>
    </row>
    <row r="820" spans="1:19" ht="11.25" customHeight="1">
      <c r="A820" s="232" t="s">
        <v>439</v>
      </c>
      <c r="B820" s="95">
        <v>4</v>
      </c>
      <c r="C820" s="97">
        <v>47.778308647873821</v>
      </c>
      <c r="D820" s="95">
        <v>5</v>
      </c>
      <c r="E820" s="109">
        <v>61.289531747977442</v>
      </c>
      <c r="F820" s="95">
        <v>2</v>
      </c>
      <c r="G820" s="109">
        <v>25.246149962130776</v>
      </c>
      <c r="H820" s="59">
        <v>2</v>
      </c>
      <c r="I820" s="109">
        <v>25.974025974025974</v>
      </c>
      <c r="J820" s="59">
        <v>3</v>
      </c>
      <c r="K820" s="109">
        <v>39.984006397441021</v>
      </c>
      <c r="L820" s="59">
        <v>0</v>
      </c>
      <c r="M820" s="109">
        <v>0</v>
      </c>
      <c r="N820" s="59">
        <v>2</v>
      </c>
      <c r="O820" s="109">
        <v>27.746947835738069</v>
      </c>
      <c r="P820" s="59">
        <v>0</v>
      </c>
      <c r="Q820" s="109">
        <v>0</v>
      </c>
    </row>
    <row r="821" spans="1:19" ht="11.25" customHeight="1">
      <c r="A821" s="232" t="s">
        <v>474</v>
      </c>
      <c r="B821" s="96">
        <v>2</v>
      </c>
      <c r="C821" s="97">
        <v>19.498878814468167</v>
      </c>
      <c r="D821" s="96">
        <v>2</v>
      </c>
      <c r="E821" s="109">
        <v>19.904458598726116</v>
      </c>
      <c r="F821" s="96">
        <v>5</v>
      </c>
      <c r="G821" s="109">
        <v>51.046452271567127</v>
      </c>
      <c r="H821" s="102">
        <v>3</v>
      </c>
      <c r="I821" s="109">
        <v>31.331592689295039</v>
      </c>
      <c r="J821" s="102">
        <v>0</v>
      </c>
      <c r="K821" s="109">
        <v>0</v>
      </c>
      <c r="L821" s="102">
        <v>1</v>
      </c>
      <c r="M821" s="109">
        <v>10.868383871318334</v>
      </c>
      <c r="N821" s="102">
        <v>1</v>
      </c>
      <c r="O821" s="109">
        <v>11.04728236853734</v>
      </c>
      <c r="P821" s="102">
        <v>0</v>
      </c>
      <c r="Q821" s="109">
        <v>0</v>
      </c>
    </row>
    <row r="822" spans="1:19" ht="11.25" customHeight="1">
      <c r="A822" s="232" t="s">
        <v>435</v>
      </c>
      <c r="B822" s="95">
        <v>10</v>
      </c>
      <c r="C822" s="97">
        <v>44.87121959974872</v>
      </c>
      <c r="D822" s="95">
        <v>5</v>
      </c>
      <c r="E822" s="109">
        <v>23.366669782222637</v>
      </c>
      <c r="F822" s="95">
        <v>8</v>
      </c>
      <c r="G822" s="109">
        <v>38.919970810021894</v>
      </c>
      <c r="H822" s="59">
        <v>2</v>
      </c>
      <c r="I822" s="109">
        <v>10.105603557172453</v>
      </c>
      <c r="J822" s="59">
        <v>6</v>
      </c>
      <c r="K822" s="109">
        <v>31.308703819661865</v>
      </c>
      <c r="L822" s="59">
        <v>3</v>
      </c>
      <c r="M822" s="109">
        <v>16.080617495711834</v>
      </c>
      <c r="N822" s="59">
        <v>3</v>
      </c>
      <c r="O822" s="109">
        <v>16.411378555798688</v>
      </c>
      <c r="P822" s="59">
        <v>1</v>
      </c>
      <c r="Q822" s="109">
        <v>5.5788005578800561</v>
      </c>
    </row>
    <row r="823" spans="1:19" ht="11.25" customHeight="1">
      <c r="A823" s="232" t="s">
        <v>440</v>
      </c>
      <c r="B823" s="94">
        <v>1</v>
      </c>
      <c r="C823" s="97">
        <v>60.204695966285371</v>
      </c>
      <c r="D823" s="94">
        <v>1</v>
      </c>
      <c r="E823" s="109">
        <v>62.578222778473091</v>
      </c>
      <c r="F823" s="94">
        <v>1</v>
      </c>
      <c r="G823" s="109">
        <v>64.935064935064929</v>
      </c>
      <c r="H823" s="57">
        <v>1</v>
      </c>
      <c r="I823" s="109">
        <v>67.249495628782782</v>
      </c>
      <c r="J823" s="57">
        <v>0</v>
      </c>
      <c r="K823" s="109">
        <v>0</v>
      </c>
      <c r="L823" s="57">
        <v>1</v>
      </c>
      <c r="M823" s="109">
        <v>69.832402234636874</v>
      </c>
      <c r="N823" s="57"/>
      <c r="O823" s="109">
        <v>0</v>
      </c>
      <c r="P823" s="57">
        <v>0</v>
      </c>
      <c r="Q823" s="109">
        <v>0</v>
      </c>
    </row>
    <row r="824" spans="1:19" ht="11.25" customHeight="1">
      <c r="A824" s="232" t="s">
        <v>482</v>
      </c>
      <c r="B824" s="95">
        <v>18</v>
      </c>
      <c r="C824" s="97">
        <v>45.445364572813574</v>
      </c>
      <c r="D824" s="95">
        <v>12</v>
      </c>
      <c r="E824" s="109">
        <v>31.338138514572233</v>
      </c>
      <c r="F824" s="95">
        <v>7</v>
      </c>
      <c r="G824" s="109">
        <v>18.884722259691909</v>
      </c>
      <c r="H824" s="59">
        <v>10</v>
      </c>
      <c r="I824" s="109">
        <v>27.773148919624507</v>
      </c>
      <c r="J824" s="59">
        <v>18</v>
      </c>
      <c r="K824" s="109">
        <v>51.225134465977973</v>
      </c>
      <c r="L824" s="59">
        <v>11</v>
      </c>
      <c r="M824" s="109">
        <v>31.885906429358222</v>
      </c>
      <c r="N824" s="59">
        <v>8</v>
      </c>
      <c r="O824" s="109">
        <v>23.661638568470867</v>
      </c>
      <c r="P824" s="59">
        <v>6</v>
      </c>
      <c r="Q824" s="109">
        <v>18.077734257306417</v>
      </c>
    </row>
    <row r="825" spans="1:19" ht="11.25" customHeight="1">
      <c r="A825" s="232" t="s">
        <v>430</v>
      </c>
      <c r="B825" s="94">
        <v>41</v>
      </c>
      <c r="C825" s="97">
        <v>65.943963714736</v>
      </c>
      <c r="D825" s="94">
        <v>26</v>
      </c>
      <c r="E825" s="109">
        <v>41.905068901603677</v>
      </c>
      <c r="F825" s="94">
        <v>20</v>
      </c>
      <c r="G825" s="109">
        <v>32.294526077829808</v>
      </c>
      <c r="H825" s="57">
        <v>26</v>
      </c>
      <c r="I825" s="109">
        <v>41.952400161355385</v>
      </c>
      <c r="J825" s="57">
        <v>20</v>
      </c>
      <c r="K825" s="109">
        <v>32.134708698865644</v>
      </c>
      <c r="L825" s="57">
        <v>22</v>
      </c>
      <c r="M825" s="109">
        <v>35.093876118617302</v>
      </c>
      <c r="N825" s="57">
        <v>12</v>
      </c>
      <c r="O825" s="109">
        <v>19.114367633004143</v>
      </c>
      <c r="P825" s="57">
        <v>31</v>
      </c>
      <c r="Q825" s="109">
        <v>49.166547715341551</v>
      </c>
    </row>
    <row r="826" spans="1:19" ht="11.25" customHeight="1">
      <c r="A826" s="232" t="s">
        <v>475</v>
      </c>
      <c r="B826" s="95">
        <v>0</v>
      </c>
      <c r="C826" s="97">
        <v>0</v>
      </c>
      <c r="D826" s="95">
        <v>0</v>
      </c>
      <c r="E826" s="109">
        <v>0</v>
      </c>
      <c r="F826" s="95">
        <v>0</v>
      </c>
      <c r="G826" s="109">
        <v>0</v>
      </c>
      <c r="H826" s="59">
        <v>0</v>
      </c>
      <c r="I826" s="109">
        <v>0</v>
      </c>
      <c r="J826" s="59">
        <v>0</v>
      </c>
      <c r="K826" s="109">
        <v>0</v>
      </c>
      <c r="L826" s="59">
        <v>0</v>
      </c>
      <c r="M826" s="109">
        <v>0</v>
      </c>
      <c r="N826" s="59">
        <v>3</v>
      </c>
      <c r="O826" s="109">
        <v>497.5124378109453</v>
      </c>
      <c r="P826" s="59">
        <v>1</v>
      </c>
      <c r="Q826" s="109">
        <v>167.78523489932886</v>
      </c>
    </row>
    <row r="827" spans="1:19" ht="11.25" customHeight="1">
      <c r="A827" s="233" t="s">
        <v>483</v>
      </c>
      <c r="B827" s="94">
        <v>4</v>
      </c>
      <c r="C827" s="97">
        <v>0</v>
      </c>
      <c r="D827" s="94">
        <v>10</v>
      </c>
      <c r="E827" s="109">
        <v>0</v>
      </c>
      <c r="F827" s="94">
        <v>6</v>
      </c>
      <c r="G827" s="109">
        <v>0</v>
      </c>
      <c r="H827" s="57">
        <v>5</v>
      </c>
      <c r="I827" s="109">
        <v>0</v>
      </c>
      <c r="J827" s="57">
        <v>6</v>
      </c>
      <c r="K827" s="109">
        <v>1.0127419820373331</v>
      </c>
      <c r="L827" s="57">
        <v>5</v>
      </c>
      <c r="M827" s="109">
        <v>0</v>
      </c>
      <c r="N827" s="57">
        <v>0</v>
      </c>
      <c r="O827" s="109">
        <v>0</v>
      </c>
      <c r="P827" s="57">
        <v>2</v>
      </c>
      <c r="Q827" s="109"/>
    </row>
    <row r="828" spans="1:19" ht="11.25" customHeight="1">
      <c r="A828" s="354" t="s">
        <v>491</v>
      </c>
      <c r="B828" s="355">
        <v>253</v>
      </c>
      <c r="C828" s="356">
        <v>40.773241150353343</v>
      </c>
      <c r="D828" s="355">
        <v>229</v>
      </c>
      <c r="E828" s="356">
        <v>37.435060795192619</v>
      </c>
      <c r="F828" s="355">
        <v>149</v>
      </c>
      <c r="G828" s="356">
        <v>24.716260645409577</v>
      </c>
      <c r="H828" s="355">
        <v>144</v>
      </c>
      <c r="I828" s="356">
        <v>24.171131611811628</v>
      </c>
      <c r="J828" s="355">
        <v>169</v>
      </c>
      <c r="K828" s="356">
        <v>28.525565827384881</v>
      </c>
      <c r="L828" s="355">
        <v>141</v>
      </c>
      <c r="M828" s="356">
        <v>23.702060062028796</v>
      </c>
      <c r="N828" s="355">
        <v>109</v>
      </c>
      <c r="O828" s="356">
        <v>18.428162289555459</v>
      </c>
      <c r="P828" s="355">
        <v>104</v>
      </c>
      <c r="Q828" s="357">
        <v>17.623862710109488</v>
      </c>
      <c r="R828" s="242"/>
      <c r="S828" s="242"/>
    </row>
    <row r="829" spans="1:19" ht="11.25" customHeight="1">
      <c r="A829" s="4" t="s">
        <v>480</v>
      </c>
      <c r="B829" s="3"/>
      <c r="C829" s="3"/>
      <c r="D829" s="27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9" ht="11.25" customHeight="1">
      <c r="A830" s="43" t="s">
        <v>477</v>
      </c>
      <c r="B830" s="4" t="s">
        <v>552</v>
      </c>
      <c r="C830" s="3"/>
      <c r="D830" s="27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9" ht="11.25" customHeight="1">
      <c r="A831" s="43" t="s">
        <v>478</v>
      </c>
      <c r="B831" s="4" t="s">
        <v>550</v>
      </c>
      <c r="C831" s="3"/>
      <c r="D831" s="27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9" ht="11.25" customHeight="1">
      <c r="A832" s="43" t="s">
        <v>479</v>
      </c>
      <c r="B832" s="4" t="s">
        <v>553</v>
      </c>
      <c r="C832" s="3"/>
      <c r="D832" s="27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32" ht="11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32" ht="11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32" ht="11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32" ht="11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32" ht="11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32" ht="11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32" ht="11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32" ht="11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32" ht="11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32" ht="11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32" ht="11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32" ht="11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32" ht="11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32" ht="11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32" ht="11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32" ht="14.25" customHeight="1">
      <c r="A848" s="669" t="s">
        <v>1318</v>
      </c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V848" s="680" t="s">
        <v>1317</v>
      </c>
      <c r="AF848" s="680" t="s">
        <v>1320</v>
      </c>
    </row>
    <row r="849" spans="1:24" ht="11.25" customHeight="1">
      <c r="A849" s="747" t="s">
        <v>490</v>
      </c>
      <c r="B849" s="745">
        <v>2008</v>
      </c>
      <c r="C849" s="746"/>
      <c r="D849" s="745">
        <v>2009</v>
      </c>
      <c r="E849" s="746"/>
      <c r="F849" s="745">
        <v>2010</v>
      </c>
      <c r="G849" s="746"/>
      <c r="H849" s="745">
        <v>2011</v>
      </c>
      <c r="I849" s="746"/>
      <c r="J849" s="745">
        <v>2012</v>
      </c>
      <c r="K849" s="746"/>
      <c r="L849" s="745">
        <v>2013</v>
      </c>
      <c r="M849" s="746"/>
      <c r="Q849" s="3"/>
      <c r="V849" s="111"/>
      <c r="W849" s="616" t="s">
        <v>176</v>
      </c>
      <c r="X849" s="230" t="s">
        <v>609</v>
      </c>
    </row>
    <row r="850" spans="1:24" ht="11.25" customHeight="1">
      <c r="A850" s="748"/>
      <c r="B850" s="229" t="s">
        <v>402</v>
      </c>
      <c r="C850" s="230" t="s">
        <v>446</v>
      </c>
      <c r="D850" s="229" t="s">
        <v>402</v>
      </c>
      <c r="E850" s="230" t="s">
        <v>446</v>
      </c>
      <c r="F850" s="229" t="s">
        <v>402</v>
      </c>
      <c r="G850" s="230" t="s">
        <v>446</v>
      </c>
      <c r="H850" s="229" t="s">
        <v>402</v>
      </c>
      <c r="I850" s="230" t="s">
        <v>446</v>
      </c>
      <c r="J850" s="229" t="s">
        <v>402</v>
      </c>
      <c r="K850" s="230" t="s">
        <v>446</v>
      </c>
      <c r="L850" s="229" t="s">
        <v>402</v>
      </c>
      <c r="M850" s="230" t="s">
        <v>446</v>
      </c>
      <c r="Q850" s="3"/>
      <c r="V850" s="245" t="s">
        <v>437</v>
      </c>
      <c r="W850" s="109">
        <v>33.11258278145695</v>
      </c>
      <c r="X850" s="154">
        <v>7.2</v>
      </c>
    </row>
    <row r="851" spans="1:24" ht="11.25" customHeight="1">
      <c r="A851" s="235" t="s">
        <v>486</v>
      </c>
      <c r="B851" s="100">
        <v>4</v>
      </c>
      <c r="C851" s="108">
        <v>13.600816048962939</v>
      </c>
      <c r="D851" s="101">
        <v>4</v>
      </c>
      <c r="E851" s="108">
        <v>13.651411214634313</v>
      </c>
      <c r="F851" s="101">
        <v>3</v>
      </c>
      <c r="G851" s="108">
        <v>10.26167265264238</v>
      </c>
      <c r="H851" s="101">
        <v>3</v>
      </c>
      <c r="I851" s="108">
        <v>10.305736860185503</v>
      </c>
      <c r="J851" s="101">
        <v>4</v>
      </c>
      <c r="K851" s="108">
        <v>13.788348845225784</v>
      </c>
      <c r="L851" s="101">
        <v>3</v>
      </c>
      <c r="M851" s="108">
        <v>10.374520178441747</v>
      </c>
      <c r="Q851" s="3"/>
      <c r="V851" s="245" t="s">
        <v>471</v>
      </c>
      <c r="W851" s="109">
        <v>16.782277914522265</v>
      </c>
      <c r="X851" s="154">
        <v>7.2</v>
      </c>
    </row>
    <row r="852" spans="1:24" ht="11.25" customHeight="1">
      <c r="A852" s="236" t="s">
        <v>437</v>
      </c>
      <c r="B852" s="95">
        <v>1</v>
      </c>
      <c r="C852" s="109">
        <v>15.936254980079681</v>
      </c>
      <c r="D852" s="59">
        <v>1</v>
      </c>
      <c r="E852" s="109">
        <v>16.064257028112451</v>
      </c>
      <c r="F852" s="59">
        <v>1</v>
      </c>
      <c r="G852" s="109">
        <v>16.268098259313486</v>
      </c>
      <c r="H852" s="59">
        <v>1</v>
      </c>
      <c r="I852" s="109">
        <v>16.31321370309951</v>
      </c>
      <c r="J852" s="59">
        <v>0</v>
      </c>
      <c r="K852" s="109">
        <v>0</v>
      </c>
      <c r="L852" s="59">
        <v>2</v>
      </c>
      <c r="M852" s="109">
        <v>33.11258278145695</v>
      </c>
      <c r="Q852" s="3"/>
      <c r="V852" s="245" t="s">
        <v>436</v>
      </c>
      <c r="W852" s="109">
        <v>15.895724050230488</v>
      </c>
      <c r="X852" s="154">
        <v>7.2</v>
      </c>
    </row>
    <row r="853" spans="1:24" ht="11.25" customHeight="1">
      <c r="A853" s="236" t="s">
        <v>481</v>
      </c>
      <c r="B853" s="94">
        <v>2</v>
      </c>
      <c r="C853" s="109">
        <v>21.805494984736153</v>
      </c>
      <c r="D853" s="57">
        <v>4</v>
      </c>
      <c r="E853" s="109">
        <v>44.247787610619469</v>
      </c>
      <c r="F853" s="57">
        <v>2</v>
      </c>
      <c r="G853" s="109">
        <v>22.398924851607124</v>
      </c>
      <c r="H853" s="57">
        <v>0</v>
      </c>
      <c r="I853" s="109">
        <v>0</v>
      </c>
      <c r="J853" s="57">
        <v>1</v>
      </c>
      <c r="K853" s="109">
        <v>11.479738261967627</v>
      </c>
      <c r="L853" s="57">
        <v>1</v>
      </c>
      <c r="M853" s="109">
        <v>11.60227404571296</v>
      </c>
      <c r="Q853" s="3"/>
      <c r="V853" s="245" t="s">
        <v>439</v>
      </c>
      <c r="W853" s="109">
        <v>15.039855617386072</v>
      </c>
      <c r="X853" s="154">
        <v>7.2</v>
      </c>
    </row>
    <row r="854" spans="1:24" ht="11.25" customHeight="1">
      <c r="A854" s="236" t="s">
        <v>471</v>
      </c>
      <c r="B854" s="95">
        <v>10</v>
      </c>
      <c r="C854" s="109">
        <v>26.537165300002652</v>
      </c>
      <c r="D854" s="59">
        <v>10</v>
      </c>
      <c r="E854" s="109">
        <v>26.842034626224667</v>
      </c>
      <c r="F854" s="59">
        <v>6</v>
      </c>
      <c r="G854" s="109">
        <v>16.272951642212035</v>
      </c>
      <c r="H854" s="59">
        <v>8</v>
      </c>
      <c r="I854" s="109">
        <v>21.878247552371054</v>
      </c>
      <c r="J854" s="59">
        <v>9</v>
      </c>
      <c r="K854" s="109">
        <v>24.87424686308109</v>
      </c>
      <c r="L854" s="59">
        <v>6</v>
      </c>
      <c r="M854" s="109">
        <v>16.782277914522265</v>
      </c>
      <c r="Q854" s="3"/>
      <c r="V854" s="245" t="s">
        <v>474</v>
      </c>
      <c r="W854" s="109">
        <v>12.061271257990592</v>
      </c>
      <c r="X854" s="154">
        <v>7.2</v>
      </c>
    </row>
    <row r="855" spans="1:24" ht="11.25" customHeight="1">
      <c r="A855" s="236" t="s">
        <v>438</v>
      </c>
      <c r="B855" s="96">
        <v>7</v>
      </c>
      <c r="C855" s="109">
        <v>20.312227961232661</v>
      </c>
      <c r="D855" s="102">
        <v>5</v>
      </c>
      <c r="E855" s="109">
        <v>14.083316902796946</v>
      </c>
      <c r="F855" s="102">
        <v>8</v>
      </c>
      <c r="G855" s="109">
        <v>21.82869928238151</v>
      </c>
      <c r="H855" s="102">
        <v>4</v>
      </c>
      <c r="I855" s="109">
        <v>10.470107842110774</v>
      </c>
      <c r="J855" s="102">
        <v>3</v>
      </c>
      <c r="K855" s="109">
        <v>7.5656318563538703</v>
      </c>
      <c r="L855" s="102">
        <v>2</v>
      </c>
      <c r="M855" s="109">
        <v>4.8976393378391618</v>
      </c>
      <c r="Q855" s="3"/>
      <c r="V855" s="245" t="s">
        <v>481</v>
      </c>
      <c r="W855" s="109">
        <v>11.60227404571296</v>
      </c>
      <c r="X855" s="154">
        <v>7.2</v>
      </c>
    </row>
    <row r="856" spans="1:24" ht="11.25" customHeight="1">
      <c r="A856" s="236" t="s">
        <v>472</v>
      </c>
      <c r="B856" s="95">
        <v>2</v>
      </c>
      <c r="C856" s="109">
        <v>11.976047904191617</v>
      </c>
      <c r="D856" s="59">
        <v>0</v>
      </c>
      <c r="E856" s="109">
        <v>0</v>
      </c>
      <c r="F856" s="59">
        <v>1</v>
      </c>
      <c r="G856" s="109">
        <v>6.1376051064874488</v>
      </c>
      <c r="H856" s="59">
        <v>0</v>
      </c>
      <c r="I856" s="109">
        <v>0</v>
      </c>
      <c r="J856" s="59">
        <v>2</v>
      </c>
      <c r="K856" s="109">
        <v>12.553351744915892</v>
      </c>
      <c r="L856" s="59">
        <v>1</v>
      </c>
      <c r="M856" s="109">
        <v>6.369426751592357</v>
      </c>
      <c r="Q856" s="3"/>
      <c r="V856" s="245" t="s">
        <v>430</v>
      </c>
      <c r="W856" s="109">
        <v>10.455876202425763</v>
      </c>
      <c r="X856" s="154">
        <v>7.2</v>
      </c>
    </row>
    <row r="857" spans="1:24" ht="11.25" customHeight="1">
      <c r="A857" s="236" t="s">
        <v>432</v>
      </c>
      <c r="B857" s="94">
        <v>7</v>
      </c>
      <c r="C857" s="109">
        <v>13.221267352913401</v>
      </c>
      <c r="D857" s="57">
        <v>9</v>
      </c>
      <c r="E857" s="109">
        <v>16.677167105214394</v>
      </c>
      <c r="F857" s="57">
        <v>13</v>
      </c>
      <c r="G857" s="109">
        <v>23.618756926654676</v>
      </c>
      <c r="H857" s="57">
        <v>5</v>
      </c>
      <c r="I857" s="109">
        <v>8.9642684260537493</v>
      </c>
      <c r="J857" s="57">
        <v>6</v>
      </c>
      <c r="K857" s="109">
        <v>10.583503845339731</v>
      </c>
      <c r="L857" s="57">
        <v>3</v>
      </c>
      <c r="M857" s="109">
        <v>5.2018310445276734</v>
      </c>
      <c r="Q857" s="3"/>
      <c r="V857" s="245" t="s">
        <v>486</v>
      </c>
      <c r="W857" s="109">
        <v>10.374520178441747</v>
      </c>
      <c r="X857" s="154">
        <v>7.2</v>
      </c>
    </row>
    <row r="858" spans="1:24" ht="11.25" customHeight="1">
      <c r="A858" s="236" t="s">
        <v>433</v>
      </c>
      <c r="B858" s="95">
        <v>22</v>
      </c>
      <c r="C858" s="109">
        <v>25.172200736858969</v>
      </c>
      <c r="D858" s="59">
        <v>14</v>
      </c>
      <c r="E858" s="109">
        <v>16.041984164269916</v>
      </c>
      <c r="F858" s="59">
        <v>10</v>
      </c>
      <c r="G858" s="109">
        <v>11.502185415228894</v>
      </c>
      <c r="H858" s="59">
        <v>7</v>
      </c>
      <c r="I858" s="109">
        <v>8.0423718103378938</v>
      </c>
      <c r="J858" s="59">
        <v>3</v>
      </c>
      <c r="K858" s="109">
        <v>3.4522439585730726</v>
      </c>
      <c r="L858" s="59">
        <v>3</v>
      </c>
      <c r="M858" s="109">
        <v>3.457177099658892</v>
      </c>
      <c r="Q858" s="3"/>
      <c r="V858" s="245" t="s">
        <v>434</v>
      </c>
      <c r="W858" s="109">
        <v>7.7447335811648079</v>
      </c>
      <c r="X858" s="154">
        <v>7.2</v>
      </c>
    </row>
    <row r="859" spans="1:24" ht="11.25" customHeight="1">
      <c r="A859" s="236" t="s">
        <v>441</v>
      </c>
      <c r="B859" s="94">
        <v>8</v>
      </c>
      <c r="C859" s="109">
        <v>32.341526520051744</v>
      </c>
      <c r="D859" s="57">
        <v>3</v>
      </c>
      <c r="E859" s="109">
        <v>12.003841229193341</v>
      </c>
      <c r="F859" s="57">
        <v>1</v>
      </c>
      <c r="G859" s="109">
        <v>3.9467971740932235</v>
      </c>
      <c r="H859" s="57">
        <v>2</v>
      </c>
      <c r="I859" s="109">
        <v>7.796055196070788</v>
      </c>
      <c r="J859" s="57">
        <v>1</v>
      </c>
      <c r="K859" s="109">
        <v>3.8517833757029503</v>
      </c>
      <c r="L859" s="57">
        <v>1</v>
      </c>
      <c r="M859" s="109">
        <v>3.8060439978686156</v>
      </c>
      <c r="Q859" s="3"/>
      <c r="V859" s="245" t="s">
        <v>472</v>
      </c>
      <c r="W859" s="109">
        <v>6.369426751592357</v>
      </c>
      <c r="X859" s="154">
        <v>7.2</v>
      </c>
    </row>
    <row r="860" spans="1:24" ht="11.25" customHeight="1">
      <c r="A860" s="236" t="s">
        <v>487</v>
      </c>
      <c r="B860" s="95">
        <v>10</v>
      </c>
      <c r="C860" s="109">
        <v>16.626762436818304</v>
      </c>
      <c r="D860" s="59">
        <v>3</v>
      </c>
      <c r="E860" s="109">
        <v>5.0065920128168759</v>
      </c>
      <c r="F860" s="59">
        <v>6</v>
      </c>
      <c r="G860" s="109">
        <v>10.030425624393995</v>
      </c>
      <c r="H860" s="59">
        <v>5</v>
      </c>
      <c r="I860" s="109">
        <v>8.3834945758790091</v>
      </c>
      <c r="J860" s="59">
        <v>2</v>
      </c>
      <c r="K860" s="109">
        <v>3.362079109721452</v>
      </c>
      <c r="L860" s="59">
        <v>3</v>
      </c>
      <c r="M860" s="109">
        <v>5.0571457469404271</v>
      </c>
      <c r="Q860" s="3"/>
      <c r="V860" s="245" t="s">
        <v>432</v>
      </c>
      <c r="W860" s="109">
        <v>5.2018310445276734</v>
      </c>
      <c r="X860" s="154">
        <v>7.2</v>
      </c>
    </row>
    <row r="861" spans="1:24" ht="11.25" customHeight="1">
      <c r="A861" s="236" t="s">
        <v>431</v>
      </c>
      <c r="B861" s="94">
        <v>12</v>
      </c>
      <c r="C861" s="109">
        <v>15.023662268072213</v>
      </c>
      <c r="D861" s="57">
        <v>16</v>
      </c>
      <c r="E861" s="109">
        <v>19.821114442159509</v>
      </c>
      <c r="F861" s="57">
        <v>19</v>
      </c>
      <c r="G861" s="109">
        <v>23.337222870478413</v>
      </c>
      <c r="H861" s="57">
        <v>9</v>
      </c>
      <c r="I861" s="109">
        <v>10.914250372903554</v>
      </c>
      <c r="J861" s="57">
        <v>9</v>
      </c>
      <c r="K861" s="109">
        <v>10.802117214974135</v>
      </c>
      <c r="L861" s="57">
        <v>3</v>
      </c>
      <c r="M861" s="109">
        <v>3.5629876839392391</v>
      </c>
      <c r="Q861" s="3"/>
      <c r="V861" s="245" t="s">
        <v>487</v>
      </c>
      <c r="W861" s="109">
        <v>5.0571457469404271</v>
      </c>
      <c r="X861" s="154">
        <v>7.2</v>
      </c>
    </row>
    <row r="862" spans="1:24" ht="11.25" customHeight="1">
      <c r="A862" s="236" t="s">
        <v>434</v>
      </c>
      <c r="B862" s="95">
        <v>0</v>
      </c>
      <c r="C862" s="109">
        <v>0</v>
      </c>
      <c r="D862" s="59">
        <v>1</v>
      </c>
      <c r="E862" s="109">
        <v>7.4543421543048822</v>
      </c>
      <c r="F862" s="59">
        <v>1</v>
      </c>
      <c r="G862" s="109">
        <v>7.4827895839568992</v>
      </c>
      <c r="H862" s="59">
        <v>1</v>
      </c>
      <c r="I862" s="109">
        <v>7.6062980147562183</v>
      </c>
      <c r="J862" s="59">
        <v>0</v>
      </c>
      <c r="K862" s="109">
        <v>0</v>
      </c>
      <c r="L862" s="59">
        <v>1</v>
      </c>
      <c r="M862" s="109">
        <v>7.7447335811648079</v>
      </c>
      <c r="Q862" s="3"/>
      <c r="V862" s="246" t="s">
        <v>438</v>
      </c>
      <c r="W862" s="109">
        <v>4.8976393378391618</v>
      </c>
      <c r="X862" s="154">
        <v>7.2</v>
      </c>
    </row>
    <row r="863" spans="1:24" ht="11.25" customHeight="1">
      <c r="A863" s="236" t="s">
        <v>436</v>
      </c>
      <c r="B863" s="94">
        <v>1</v>
      </c>
      <c r="C863" s="109">
        <v>15.209125475285171</v>
      </c>
      <c r="D863" s="57">
        <v>1</v>
      </c>
      <c r="E863" s="109">
        <v>15.384615384615385</v>
      </c>
      <c r="F863" s="57">
        <v>0</v>
      </c>
      <c r="G863" s="109">
        <v>0</v>
      </c>
      <c r="H863" s="57">
        <v>0</v>
      </c>
      <c r="I863" s="109">
        <v>0</v>
      </c>
      <c r="J863" s="57">
        <v>1</v>
      </c>
      <c r="K863" s="109">
        <v>15.772870662460567</v>
      </c>
      <c r="L863" s="57">
        <v>1</v>
      </c>
      <c r="M863" s="109">
        <v>15.895724050230488</v>
      </c>
      <c r="Q863" s="3"/>
      <c r="V863" s="245" t="s">
        <v>441</v>
      </c>
      <c r="W863" s="109">
        <v>3.8060439978686156</v>
      </c>
      <c r="X863" s="154">
        <v>7.2</v>
      </c>
    </row>
    <row r="864" spans="1:24" ht="11.25" customHeight="1">
      <c r="A864" s="236" t="s">
        <v>439</v>
      </c>
      <c r="B864" s="95">
        <v>1</v>
      </c>
      <c r="C864" s="109">
        <v>14.308198597796537</v>
      </c>
      <c r="D864" s="59">
        <v>0</v>
      </c>
      <c r="E864" s="109">
        <v>0</v>
      </c>
      <c r="F864" s="59">
        <v>1</v>
      </c>
      <c r="G864" s="109">
        <v>14.6756677428823</v>
      </c>
      <c r="H864" s="59">
        <v>0</v>
      </c>
      <c r="I864" s="109">
        <v>0</v>
      </c>
      <c r="J864" s="59">
        <v>1</v>
      </c>
      <c r="K864" s="109">
        <v>14.900908955446281</v>
      </c>
      <c r="L864" s="59">
        <v>1</v>
      </c>
      <c r="M864" s="109">
        <v>15.039855617386072</v>
      </c>
      <c r="Q864" s="3"/>
      <c r="V864" s="245" t="s">
        <v>431</v>
      </c>
      <c r="W864" s="109">
        <v>3.5629876839392391</v>
      </c>
      <c r="X864" s="154">
        <v>7.2</v>
      </c>
    </row>
    <row r="865" spans="1:24" ht="11.25" customHeight="1">
      <c r="A865" s="236" t="s">
        <v>474</v>
      </c>
      <c r="B865" s="96">
        <v>0</v>
      </c>
      <c r="C865" s="109">
        <v>0</v>
      </c>
      <c r="D865" s="102">
        <v>1</v>
      </c>
      <c r="E865" s="109">
        <v>11.556685542586386</v>
      </c>
      <c r="F865" s="102">
        <v>0</v>
      </c>
      <c r="G865" s="109">
        <v>0</v>
      </c>
      <c r="H865" s="102">
        <v>1</v>
      </c>
      <c r="I865" s="109">
        <v>11.788282447247436</v>
      </c>
      <c r="J865" s="102">
        <v>0</v>
      </c>
      <c r="K865" s="109">
        <v>0</v>
      </c>
      <c r="L865" s="102">
        <v>1</v>
      </c>
      <c r="M865" s="109">
        <v>12.061271257990592</v>
      </c>
      <c r="Q865" s="3"/>
      <c r="V865" s="245" t="s">
        <v>433</v>
      </c>
      <c r="W865" s="109">
        <v>3.457177099658892</v>
      </c>
      <c r="X865" s="154">
        <v>7.2</v>
      </c>
    </row>
    <row r="866" spans="1:24" ht="11.25" customHeight="1">
      <c r="A866" s="236" t="s">
        <v>435</v>
      </c>
      <c r="B866" s="95">
        <v>1</v>
      </c>
      <c r="C866" s="109">
        <v>5.6753688989784337</v>
      </c>
      <c r="D866" s="59">
        <v>0</v>
      </c>
      <c r="E866" s="109">
        <v>0</v>
      </c>
      <c r="F866" s="59">
        <v>2</v>
      </c>
      <c r="G866" s="109">
        <v>11.648902090977925</v>
      </c>
      <c r="H866" s="59">
        <v>0</v>
      </c>
      <c r="I866" s="109">
        <v>0</v>
      </c>
      <c r="J866" s="59">
        <v>0</v>
      </c>
      <c r="K866" s="109">
        <v>0</v>
      </c>
      <c r="L866" s="59">
        <v>0</v>
      </c>
      <c r="M866" s="109">
        <v>0</v>
      </c>
      <c r="Q866" s="3"/>
      <c r="V866" s="245" t="s">
        <v>482</v>
      </c>
      <c r="W866" s="109">
        <v>3.2312265736073416</v>
      </c>
      <c r="X866" s="154">
        <v>7.2</v>
      </c>
    </row>
    <row r="867" spans="1:24" ht="11.25" customHeight="1">
      <c r="A867" s="236" t="s">
        <v>440</v>
      </c>
      <c r="B867" s="94">
        <v>0</v>
      </c>
      <c r="C867" s="109">
        <v>0</v>
      </c>
      <c r="D867" s="57">
        <v>0</v>
      </c>
      <c r="E867" s="109">
        <v>0</v>
      </c>
      <c r="F867" s="57">
        <v>1</v>
      </c>
      <c r="G867" s="109">
        <v>76.452599388379198</v>
      </c>
      <c r="H867" s="57">
        <v>1</v>
      </c>
      <c r="I867" s="109">
        <v>81.037277147487842</v>
      </c>
      <c r="J867" s="57">
        <v>0</v>
      </c>
      <c r="K867" s="109">
        <v>0</v>
      </c>
      <c r="L867" s="57">
        <v>0</v>
      </c>
      <c r="M867" s="109">
        <v>0</v>
      </c>
      <c r="Q867" s="3"/>
      <c r="V867" s="245" t="s">
        <v>435</v>
      </c>
      <c r="W867" s="109">
        <v>0</v>
      </c>
      <c r="X867" s="154">
        <v>7.2</v>
      </c>
    </row>
    <row r="868" spans="1:24" ht="11.25" customHeight="1">
      <c r="A868" s="236" t="s">
        <v>482</v>
      </c>
      <c r="B868" s="95">
        <v>11</v>
      </c>
      <c r="C868" s="109">
        <v>33.630915983857157</v>
      </c>
      <c r="D868" s="59">
        <v>8</v>
      </c>
      <c r="E868" s="109">
        <v>24.749412201460217</v>
      </c>
      <c r="F868" s="59">
        <v>5</v>
      </c>
      <c r="G868" s="109">
        <v>15.61719140429785</v>
      </c>
      <c r="H868" s="59">
        <v>2</v>
      </c>
      <c r="I868" s="109">
        <v>6.3197143489114289</v>
      </c>
      <c r="J868" s="59">
        <v>6</v>
      </c>
      <c r="K868" s="109">
        <v>19.169329073482427</v>
      </c>
      <c r="L868" s="59">
        <v>1</v>
      </c>
      <c r="M868" s="109">
        <v>3.2312265736073416</v>
      </c>
      <c r="Q868" s="3"/>
      <c r="V868" s="245" t="s">
        <v>440</v>
      </c>
      <c r="W868" s="109">
        <v>0</v>
      </c>
      <c r="X868" s="154">
        <v>7.2</v>
      </c>
    </row>
    <row r="869" spans="1:24" ht="11.25" customHeight="1">
      <c r="A869" s="236" t="s">
        <v>430</v>
      </c>
      <c r="B869" s="94">
        <v>16</v>
      </c>
      <c r="C869" s="109">
        <v>25.185744868404484</v>
      </c>
      <c r="D869" s="57">
        <v>15</v>
      </c>
      <c r="E869" s="109">
        <v>23.379781165248293</v>
      </c>
      <c r="F869" s="57">
        <v>19</v>
      </c>
      <c r="G869" s="109">
        <v>29.272651640038823</v>
      </c>
      <c r="H869" s="57">
        <v>14</v>
      </c>
      <c r="I869" s="109">
        <v>21.347971942665446</v>
      </c>
      <c r="J869" s="57">
        <v>10</v>
      </c>
      <c r="K869" s="109">
        <v>15.087507543753771</v>
      </c>
      <c r="L869" s="57">
        <v>7</v>
      </c>
      <c r="M869" s="109">
        <v>10.455876202425763</v>
      </c>
      <c r="Q869" s="3"/>
      <c r="V869" s="245" t="s">
        <v>475</v>
      </c>
      <c r="W869" s="109">
        <v>0</v>
      </c>
      <c r="X869" s="154">
        <v>7.2</v>
      </c>
    </row>
    <row r="870" spans="1:24" ht="11.25" customHeight="1">
      <c r="A870" s="236" t="s">
        <v>475</v>
      </c>
      <c r="B870" s="95">
        <v>0</v>
      </c>
      <c r="C870" s="109">
        <v>0</v>
      </c>
      <c r="D870" s="59">
        <v>0</v>
      </c>
      <c r="E870" s="109">
        <v>0</v>
      </c>
      <c r="F870" s="59">
        <v>0</v>
      </c>
      <c r="G870" s="109">
        <v>0</v>
      </c>
      <c r="H870" s="59">
        <v>0</v>
      </c>
      <c r="I870" s="109">
        <v>0</v>
      </c>
      <c r="J870" s="59">
        <v>0</v>
      </c>
      <c r="K870" s="109">
        <v>0</v>
      </c>
      <c r="L870" s="59">
        <v>0</v>
      </c>
      <c r="M870" s="109">
        <v>0</v>
      </c>
      <c r="Q870" s="3"/>
      <c r="V870" s="247" t="s">
        <v>483</v>
      </c>
      <c r="W870" s="110">
        <v>0.49960281576146964</v>
      </c>
      <c r="X870" s="154">
        <v>7.2</v>
      </c>
    </row>
    <row r="871" spans="1:24" ht="11.25" customHeight="1">
      <c r="A871" s="237" t="s">
        <v>483</v>
      </c>
      <c r="B871" s="94">
        <v>9</v>
      </c>
      <c r="C871" s="110">
        <v>0</v>
      </c>
      <c r="D871" s="57">
        <v>9</v>
      </c>
      <c r="E871" s="110">
        <v>0</v>
      </c>
      <c r="F871" s="57">
        <v>3</v>
      </c>
      <c r="G871" s="110">
        <v>0</v>
      </c>
      <c r="H871" s="57">
        <v>2</v>
      </c>
      <c r="I871" s="110">
        <v>0</v>
      </c>
      <c r="J871" s="57">
        <v>2</v>
      </c>
      <c r="K871" s="110">
        <v>0</v>
      </c>
      <c r="L871" s="57">
        <v>3</v>
      </c>
      <c r="M871" s="110">
        <v>0.49960281576146964</v>
      </c>
      <c r="Q871" s="3"/>
      <c r="V871" s="238" t="s">
        <v>544</v>
      </c>
      <c r="W871" s="123">
        <v>7.1609736925810648</v>
      </c>
      <c r="X871" s="104"/>
    </row>
    <row r="872" spans="1:24" ht="11.25" customHeight="1">
      <c r="A872" s="238" t="s">
        <v>544</v>
      </c>
      <c r="B872" s="239">
        <v>124</v>
      </c>
      <c r="C872" s="241">
        <v>21.002461014181744</v>
      </c>
      <c r="D872" s="243">
        <v>104</v>
      </c>
      <c r="E872" s="241">
        <v>17.571426157771132</v>
      </c>
      <c r="F872" s="243">
        <v>102</v>
      </c>
      <c r="G872" s="241">
        <v>17.1765173432306</v>
      </c>
      <c r="H872" s="243">
        <v>65</v>
      </c>
      <c r="I872" s="241">
        <v>10.901339523058009</v>
      </c>
      <c r="J872" s="243">
        <v>60</v>
      </c>
      <c r="K872" s="241">
        <v>10.024493178332392</v>
      </c>
      <c r="L872" s="243">
        <v>43</v>
      </c>
      <c r="M872" s="241">
        <v>7.1609736925810648</v>
      </c>
      <c r="Q872" s="3"/>
    </row>
    <row r="873" spans="1:24" ht="11.25" customHeight="1">
      <c r="A873" s="4" t="s">
        <v>480</v>
      </c>
      <c r="B873" s="3"/>
      <c r="C873" s="3"/>
      <c r="D873" s="27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V873" s="4" t="s">
        <v>480</v>
      </c>
    </row>
    <row r="874" spans="1:24" ht="11.25" customHeight="1">
      <c r="A874" s="43" t="s">
        <v>477</v>
      </c>
      <c r="B874" s="4" t="s">
        <v>557</v>
      </c>
      <c r="C874" s="3"/>
      <c r="D874" s="27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V874" s="43">
        <v>2013</v>
      </c>
      <c r="W874" s="4" t="s">
        <v>553</v>
      </c>
    </row>
    <row r="875" spans="1:24" ht="11.25" customHeight="1">
      <c r="A875" s="43" t="s">
        <v>478</v>
      </c>
      <c r="B875" s="4" t="s">
        <v>550</v>
      </c>
      <c r="C875" s="3"/>
      <c r="D875" s="27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24" ht="11.25" customHeight="1">
      <c r="A876" s="43" t="s">
        <v>479</v>
      </c>
      <c r="B876" s="4" t="s">
        <v>553</v>
      </c>
      <c r="C876" s="3"/>
      <c r="D876" s="27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86" spans="1:21" ht="11.25" customHeight="1">
      <c r="A886" s="41"/>
    </row>
    <row r="894" spans="1:21" ht="12.75" customHeight="1">
      <c r="A894" s="174" t="s">
        <v>1325</v>
      </c>
      <c r="B894" s="261"/>
      <c r="C894" s="185"/>
      <c r="D894" s="185"/>
      <c r="E894" s="185"/>
      <c r="F894" s="185"/>
      <c r="G894" s="185"/>
      <c r="H894" s="185"/>
      <c r="I894" s="185"/>
      <c r="J894" s="185"/>
      <c r="K894" s="185"/>
      <c r="L894" s="185"/>
      <c r="M894" s="185"/>
      <c r="N894" s="185"/>
      <c r="O894" s="185"/>
      <c r="P894" s="185"/>
      <c r="Q894" s="185"/>
      <c r="R894" s="185"/>
      <c r="S894" s="185"/>
      <c r="T894" s="185"/>
      <c r="U894" s="185"/>
    </row>
    <row r="896" spans="1:21" ht="14.25" customHeight="1">
      <c r="A896" s="669" t="s">
        <v>1326</v>
      </c>
      <c r="B896" s="185"/>
      <c r="C896" s="185"/>
      <c r="D896" s="185"/>
      <c r="E896" s="185"/>
      <c r="F896" s="185"/>
      <c r="G896" s="185"/>
      <c r="H896" s="185"/>
      <c r="I896" s="185"/>
      <c r="J896" s="185"/>
      <c r="K896" s="185"/>
      <c r="L896" s="185"/>
      <c r="M896" s="185"/>
      <c r="N896" s="185"/>
      <c r="O896" s="185"/>
      <c r="P896" s="185"/>
      <c r="Q896" s="185"/>
      <c r="R896" s="185"/>
      <c r="S896" s="185"/>
      <c r="T896" s="185"/>
      <c r="U896" s="185"/>
    </row>
    <row r="897" spans="1:21" ht="11.25" customHeight="1">
      <c r="A897" s="292"/>
      <c r="B897" s="358">
        <v>2000</v>
      </c>
      <c r="C897" s="255">
        <v>2001</v>
      </c>
      <c r="D897" s="255">
        <v>2002</v>
      </c>
      <c r="E897" s="255">
        <v>2003</v>
      </c>
      <c r="F897" s="255">
        <v>2004</v>
      </c>
      <c r="G897" s="255">
        <v>2005</v>
      </c>
      <c r="H897" s="255">
        <v>2006</v>
      </c>
      <c r="I897" s="255">
        <v>2007</v>
      </c>
      <c r="J897" s="255">
        <v>2008</v>
      </c>
      <c r="K897" s="255">
        <v>2009</v>
      </c>
      <c r="L897" s="255">
        <v>2010</v>
      </c>
      <c r="M897" s="255">
        <v>2011</v>
      </c>
      <c r="N897" s="255">
        <v>2012</v>
      </c>
      <c r="O897" s="256">
        <v>2013</v>
      </c>
      <c r="P897" s="185"/>
      <c r="Q897" s="185"/>
      <c r="R897" s="185"/>
      <c r="S897" s="185"/>
      <c r="T897" s="185"/>
      <c r="U897" s="185"/>
    </row>
    <row r="898" spans="1:21" ht="11.25" customHeight="1">
      <c r="A898" s="285" t="s">
        <v>402</v>
      </c>
      <c r="B898" s="176">
        <v>40</v>
      </c>
      <c r="C898" s="176">
        <v>27</v>
      </c>
      <c r="D898" s="176">
        <v>33</v>
      </c>
      <c r="E898" s="176">
        <v>30</v>
      </c>
      <c r="F898" s="176">
        <v>55</v>
      </c>
      <c r="G898" s="176">
        <v>29</v>
      </c>
      <c r="H898" s="176">
        <v>33</v>
      </c>
      <c r="I898" s="176">
        <v>36</v>
      </c>
      <c r="J898" s="176">
        <v>39</v>
      </c>
      <c r="K898" s="176">
        <v>24</v>
      </c>
      <c r="L898" s="176">
        <v>29</v>
      </c>
      <c r="M898" s="177">
        <v>37</v>
      </c>
      <c r="N898" s="177">
        <v>30</v>
      </c>
      <c r="O898" s="251">
        <v>37</v>
      </c>
      <c r="Q898" s="185"/>
      <c r="R898" s="185"/>
      <c r="S898" s="185"/>
      <c r="T898" s="185"/>
      <c r="U898" s="185"/>
    </row>
    <row r="899" spans="1:21" ht="11.25" customHeight="1">
      <c r="A899" s="286" t="s">
        <v>446</v>
      </c>
      <c r="B899" s="139">
        <v>6.4</v>
      </c>
      <c r="C899" s="139">
        <v>4.4000000000000004</v>
      </c>
      <c r="D899" s="139">
        <v>5.5</v>
      </c>
      <c r="E899" s="139">
        <v>5</v>
      </c>
      <c r="F899" s="139">
        <v>9.3000000000000007</v>
      </c>
      <c r="G899" s="139">
        <v>4.9000000000000004</v>
      </c>
      <c r="H899" s="139">
        <v>5.6</v>
      </c>
      <c r="I899" s="139">
        <v>6.1</v>
      </c>
      <c r="J899" s="139">
        <v>6.6</v>
      </c>
      <c r="K899" s="139">
        <v>4.0999999999999996</v>
      </c>
      <c r="L899" s="139">
        <v>4.9000000000000004</v>
      </c>
      <c r="M899" s="139">
        <v>6.2</v>
      </c>
      <c r="N899" s="139">
        <v>5</v>
      </c>
      <c r="O899" s="152">
        <v>6.2</v>
      </c>
      <c r="Q899" s="185"/>
      <c r="R899" s="185"/>
      <c r="S899" s="185"/>
      <c r="T899" s="185"/>
      <c r="U899" s="185"/>
    </row>
    <row r="900" spans="1:21" ht="11.25" customHeight="1">
      <c r="A900" s="286" t="s">
        <v>447</v>
      </c>
      <c r="B900" s="252"/>
      <c r="C900" s="252"/>
      <c r="D900" s="252"/>
      <c r="E900" s="252"/>
      <c r="F900" s="252"/>
      <c r="G900" s="252"/>
      <c r="H900" s="252"/>
      <c r="I900" s="252"/>
      <c r="J900" s="252"/>
      <c r="K900" s="252"/>
      <c r="L900" s="252"/>
      <c r="M900" s="252"/>
      <c r="N900" s="252"/>
      <c r="O900" s="253"/>
      <c r="Q900" s="185"/>
      <c r="R900" s="185"/>
      <c r="S900" s="185"/>
      <c r="T900" s="185"/>
      <c r="U900" s="185"/>
    </row>
    <row r="901" spans="1:21" ht="11.25" customHeight="1">
      <c r="A901" s="4" t="s">
        <v>480</v>
      </c>
      <c r="B901" s="185"/>
      <c r="C901" s="185"/>
      <c r="D901" s="185"/>
      <c r="E901" s="185"/>
      <c r="F901" s="185"/>
      <c r="G901" s="185"/>
      <c r="H901" s="185"/>
      <c r="I901" s="185"/>
      <c r="J901" s="185"/>
      <c r="K901" s="188"/>
      <c r="L901" s="188"/>
      <c r="M901" s="188"/>
      <c r="N901" s="189"/>
      <c r="O901" s="188"/>
      <c r="Q901" s="185"/>
      <c r="R901" s="185"/>
      <c r="S901" s="185"/>
      <c r="T901" s="185"/>
      <c r="U901" s="185"/>
    </row>
    <row r="902" spans="1:21" ht="11.25" customHeight="1">
      <c r="A902" s="43" t="s">
        <v>477</v>
      </c>
      <c r="B902" s="4" t="s">
        <v>552</v>
      </c>
      <c r="C902" s="185"/>
      <c r="D902" s="27"/>
      <c r="E902" s="185"/>
      <c r="F902" s="185"/>
      <c r="G902" s="185"/>
      <c r="H902" s="185"/>
      <c r="I902" s="185"/>
      <c r="J902" s="185"/>
      <c r="K902" s="188"/>
      <c r="L902" s="188"/>
      <c r="M902" s="188"/>
      <c r="N902" s="189"/>
      <c r="O902" s="188"/>
      <c r="Q902" s="185"/>
      <c r="R902" s="185"/>
      <c r="S902" s="185"/>
      <c r="T902" s="185"/>
      <c r="U902" s="185"/>
    </row>
    <row r="903" spans="1:21" ht="11.25" customHeight="1">
      <c r="A903" s="43" t="s">
        <v>478</v>
      </c>
      <c r="B903" s="4" t="s">
        <v>550</v>
      </c>
      <c r="C903" s="185"/>
      <c r="D903" s="27"/>
      <c r="E903" s="185"/>
      <c r="F903" s="185"/>
      <c r="G903" s="185"/>
      <c r="H903" s="185"/>
      <c r="I903" s="185"/>
      <c r="J903" s="185"/>
      <c r="K903" s="188"/>
      <c r="L903" s="188"/>
      <c r="M903" s="188"/>
      <c r="N903" s="189"/>
      <c r="O903" s="188"/>
      <c r="Q903" s="185"/>
      <c r="R903" s="185"/>
      <c r="S903" s="185"/>
      <c r="T903" s="185"/>
      <c r="U903" s="185"/>
    </row>
    <row r="904" spans="1:21" ht="11.25" customHeight="1">
      <c r="A904" s="43" t="s">
        <v>479</v>
      </c>
      <c r="B904" s="4" t="s">
        <v>553</v>
      </c>
      <c r="C904" s="185"/>
      <c r="D904" s="27"/>
      <c r="E904" s="185"/>
      <c r="F904" s="185"/>
      <c r="G904" s="185"/>
      <c r="H904" s="185"/>
      <c r="I904" s="185"/>
      <c r="J904" s="185"/>
      <c r="K904" s="188"/>
      <c r="L904" s="188"/>
      <c r="M904" s="188"/>
      <c r="N904" s="189"/>
      <c r="O904" s="188"/>
      <c r="Q904" s="185"/>
      <c r="R904" s="185"/>
      <c r="S904" s="185"/>
      <c r="T904" s="185"/>
      <c r="U904" s="185"/>
    </row>
    <row r="905" spans="1:21" ht="11.25" customHeight="1">
      <c r="B905" s="188"/>
      <c r="C905" s="188"/>
      <c r="D905" s="188"/>
      <c r="E905" s="188"/>
      <c r="F905" s="188"/>
      <c r="G905" s="188"/>
      <c r="H905" s="188"/>
      <c r="I905" s="188"/>
      <c r="J905" s="188"/>
      <c r="K905" s="188"/>
      <c r="L905" s="188"/>
      <c r="M905" s="188"/>
      <c r="N905" s="189"/>
      <c r="O905" s="188"/>
      <c r="Q905" s="185"/>
      <c r="R905" s="185"/>
      <c r="S905" s="185"/>
      <c r="T905" s="185"/>
      <c r="U905" s="185"/>
    </row>
    <row r="906" spans="1:21" ht="14.25" customHeight="1">
      <c r="A906" s="669" t="s">
        <v>1327</v>
      </c>
      <c r="B906" s="188"/>
      <c r="C906" s="188"/>
      <c r="D906" s="188"/>
      <c r="E906" s="188"/>
      <c r="F906" s="188"/>
      <c r="G906" s="188"/>
      <c r="H906" s="188"/>
      <c r="I906" s="188"/>
      <c r="J906" s="188"/>
      <c r="K906" s="188"/>
      <c r="L906" s="188"/>
      <c r="M906" s="188"/>
      <c r="N906" s="189"/>
      <c r="O906" s="188"/>
      <c r="Q906" s="185"/>
      <c r="R906" s="185"/>
      <c r="S906" s="185"/>
      <c r="T906" s="185"/>
      <c r="U906" s="185"/>
    </row>
    <row r="907" spans="1:21" ht="11.25" customHeight="1">
      <c r="A907" s="188"/>
      <c r="B907" s="186"/>
      <c r="C907" s="190"/>
      <c r="D907" s="186"/>
      <c r="E907" s="190"/>
      <c r="F907" s="186"/>
      <c r="G907" s="190"/>
      <c r="H907" s="186"/>
      <c r="I907" s="190"/>
      <c r="J907" s="186"/>
      <c r="K907" s="40"/>
      <c r="L907" s="186"/>
      <c r="M907" s="40"/>
      <c r="N907" s="186"/>
      <c r="O907" s="40"/>
      <c r="Q907" s="185"/>
      <c r="R907" s="185"/>
      <c r="S907" s="185"/>
      <c r="T907" s="185"/>
      <c r="U907" s="185"/>
    </row>
    <row r="908" spans="1:21" ht="11.25" customHeight="1">
      <c r="A908" s="188"/>
      <c r="B908" s="188"/>
      <c r="C908" s="188"/>
      <c r="D908" s="188"/>
      <c r="E908" s="188"/>
      <c r="F908" s="188"/>
      <c r="G908" s="188"/>
      <c r="H908" s="188"/>
      <c r="I908" s="188"/>
      <c r="J908" s="188"/>
      <c r="K908" s="188"/>
      <c r="L908" s="188"/>
      <c r="M908" s="188"/>
      <c r="N908" s="188"/>
      <c r="O908" s="188"/>
      <c r="Q908" s="185"/>
      <c r="R908" s="185"/>
      <c r="S908" s="185"/>
      <c r="T908" s="185"/>
      <c r="U908" s="185"/>
    </row>
    <row r="909" spans="1:21" ht="11.25" customHeight="1">
      <c r="A909" s="188"/>
      <c r="B909" s="188"/>
      <c r="C909" s="188"/>
      <c r="D909" s="188"/>
      <c r="E909" s="188"/>
      <c r="F909" s="188"/>
      <c r="G909" s="188"/>
      <c r="H909" s="188"/>
      <c r="I909" s="188"/>
      <c r="J909" s="188"/>
      <c r="K909" s="188"/>
      <c r="L909" s="188"/>
      <c r="M909" s="188"/>
      <c r="N909" s="188"/>
      <c r="O909" s="188"/>
      <c r="Q909" s="185"/>
      <c r="R909" s="185"/>
      <c r="S909" s="185"/>
      <c r="T909" s="185"/>
      <c r="U909" s="185"/>
    </row>
    <row r="910" spans="1:21" ht="11.25" customHeight="1">
      <c r="A910" s="188"/>
      <c r="B910" s="188"/>
      <c r="C910" s="188"/>
      <c r="D910" s="188"/>
      <c r="E910" s="188"/>
      <c r="F910" s="188"/>
      <c r="G910" s="188"/>
      <c r="H910" s="188"/>
      <c r="I910" s="188"/>
      <c r="J910" s="188"/>
      <c r="K910" s="188"/>
      <c r="L910" s="188"/>
      <c r="M910" s="188"/>
      <c r="N910" s="188"/>
      <c r="O910" s="188"/>
      <c r="Q910" s="185"/>
      <c r="R910" s="185"/>
      <c r="S910" s="185"/>
      <c r="T910" s="185"/>
      <c r="U910" s="185"/>
    </row>
    <row r="911" spans="1:21" ht="11.25" customHeight="1">
      <c r="A911" s="188"/>
      <c r="B911" s="188"/>
      <c r="C911" s="188"/>
      <c r="D911" s="188"/>
      <c r="E911" s="188"/>
      <c r="F911" s="188"/>
      <c r="G911" s="188"/>
      <c r="H911" s="188"/>
      <c r="I911" s="188"/>
      <c r="J911" s="188"/>
      <c r="K911" s="188"/>
      <c r="L911" s="188"/>
      <c r="M911" s="188"/>
      <c r="N911" s="188"/>
      <c r="O911" s="188"/>
      <c r="Q911" s="185"/>
      <c r="R911" s="185"/>
      <c r="S911" s="185"/>
      <c r="T911" s="185"/>
      <c r="U911" s="185"/>
    </row>
    <row r="912" spans="1:21" ht="11.25" customHeight="1">
      <c r="A912" s="188"/>
      <c r="B912" s="188"/>
      <c r="C912" s="188"/>
      <c r="D912" s="188"/>
      <c r="E912" s="188"/>
      <c r="F912" s="188"/>
      <c r="G912" s="188"/>
      <c r="H912" s="188"/>
      <c r="I912" s="188"/>
      <c r="J912" s="188"/>
      <c r="K912" s="188"/>
      <c r="L912" s="188"/>
      <c r="M912" s="188"/>
      <c r="N912" s="188"/>
      <c r="O912" s="188"/>
      <c r="Q912" s="185"/>
      <c r="R912" s="185"/>
      <c r="S912" s="185"/>
      <c r="T912" s="185"/>
      <c r="U912" s="185"/>
    </row>
    <row r="913" spans="1:21" ht="11.25" customHeight="1">
      <c r="A913" s="6"/>
      <c r="B913" s="6"/>
      <c r="C913" s="6"/>
      <c r="D913" s="185"/>
      <c r="E913" s="185"/>
      <c r="F913" s="185"/>
      <c r="G913" s="185"/>
      <c r="H913" s="185"/>
      <c r="I913" s="185"/>
      <c r="J913" s="185"/>
      <c r="K913" s="185"/>
      <c r="L913" s="185"/>
      <c r="M913" s="185"/>
      <c r="N913" s="185"/>
      <c r="O913" s="185"/>
      <c r="Q913" s="185"/>
      <c r="R913" s="185"/>
      <c r="S913" s="185"/>
      <c r="T913" s="185"/>
      <c r="U913" s="185"/>
    </row>
    <row r="914" spans="1:21" ht="11.25" customHeight="1">
      <c r="A914" s="6"/>
      <c r="B914" s="6"/>
      <c r="C914" s="6"/>
      <c r="D914" s="185"/>
      <c r="E914" s="185"/>
      <c r="F914" s="185"/>
      <c r="G914" s="185"/>
      <c r="H914" s="185"/>
      <c r="I914" s="185"/>
      <c r="J914" s="185"/>
      <c r="K914" s="185"/>
      <c r="L914" s="185"/>
      <c r="M914" s="185"/>
      <c r="N914" s="185"/>
      <c r="O914" s="185"/>
      <c r="Q914" s="185"/>
      <c r="R914" s="185"/>
      <c r="S914" s="185"/>
      <c r="T914" s="185"/>
      <c r="U914" s="185"/>
    </row>
    <row r="915" spans="1:21" ht="11.25" customHeight="1">
      <c r="A915" s="6"/>
      <c r="B915" s="6"/>
      <c r="C915" s="6"/>
      <c r="D915" s="185"/>
      <c r="E915" s="185"/>
      <c r="F915" s="185"/>
      <c r="G915" s="185"/>
      <c r="H915" s="185"/>
      <c r="I915" s="185"/>
      <c r="J915" s="185"/>
      <c r="K915" s="185"/>
      <c r="L915" s="185"/>
      <c r="M915" s="185"/>
      <c r="N915" s="185"/>
      <c r="O915" s="185"/>
      <c r="Q915" s="185"/>
      <c r="R915" s="185"/>
      <c r="S915" s="185"/>
      <c r="T915" s="185"/>
      <c r="U915" s="185"/>
    </row>
    <row r="916" spans="1:21" ht="11.25" customHeight="1">
      <c r="A916" s="6"/>
      <c r="B916" s="6"/>
      <c r="C916" s="6"/>
      <c r="D916" s="185"/>
      <c r="E916" s="185"/>
      <c r="F916" s="185"/>
      <c r="G916" s="185"/>
      <c r="H916" s="185"/>
      <c r="I916" s="185"/>
      <c r="J916" s="185"/>
      <c r="K916" s="185"/>
      <c r="L916" s="185"/>
      <c r="M916" s="185"/>
      <c r="N916" s="185"/>
      <c r="O916" s="185"/>
      <c r="Q916" s="185"/>
      <c r="R916" s="185"/>
      <c r="S916" s="185"/>
      <c r="T916" s="185"/>
      <c r="U916" s="185"/>
    </row>
    <row r="917" spans="1:21" ht="11.25" customHeight="1">
      <c r="A917" s="6"/>
      <c r="B917" s="6"/>
      <c r="C917" s="6"/>
      <c r="D917" s="185"/>
      <c r="E917" s="185"/>
      <c r="F917" s="185"/>
      <c r="G917" s="185"/>
      <c r="H917" s="185"/>
      <c r="I917" s="185"/>
      <c r="J917" s="185"/>
      <c r="K917" s="185"/>
      <c r="L917" s="185"/>
      <c r="M917" s="185"/>
      <c r="N917" s="185"/>
      <c r="O917" s="185"/>
      <c r="Q917" s="185"/>
      <c r="R917" s="185"/>
      <c r="S917" s="185"/>
      <c r="T917" s="185"/>
      <c r="U917" s="185"/>
    </row>
    <row r="918" spans="1:21" ht="11.25" customHeight="1">
      <c r="A918" s="6"/>
      <c r="B918" s="6"/>
      <c r="C918" s="6"/>
      <c r="D918" s="185"/>
      <c r="E918" s="185"/>
      <c r="F918" s="185"/>
      <c r="G918" s="185"/>
      <c r="H918" s="185"/>
      <c r="I918" s="185"/>
      <c r="J918" s="185"/>
      <c r="K918" s="185"/>
      <c r="L918" s="185"/>
      <c r="M918" s="185"/>
      <c r="N918" s="185"/>
      <c r="O918" s="185"/>
      <c r="Q918" s="185"/>
      <c r="R918" s="185"/>
      <c r="S918" s="185"/>
      <c r="T918" s="185"/>
      <c r="U918" s="185"/>
    </row>
    <row r="919" spans="1:21" ht="11.25" customHeight="1">
      <c r="A919" s="6"/>
      <c r="B919" s="6"/>
      <c r="C919" s="6"/>
      <c r="D919" s="185"/>
      <c r="E919" s="185"/>
      <c r="F919" s="185"/>
      <c r="G919" s="185"/>
      <c r="H919" s="185"/>
      <c r="I919" s="185"/>
      <c r="J919" s="185"/>
      <c r="K919" s="185"/>
      <c r="L919" s="185"/>
      <c r="M919" s="185"/>
      <c r="N919" s="185"/>
      <c r="O919" s="185"/>
      <c r="Q919" s="185"/>
      <c r="R919" s="185"/>
      <c r="S919" s="185"/>
      <c r="T919" s="185"/>
      <c r="U919" s="185"/>
    </row>
    <row r="920" spans="1:21" ht="11.25" customHeight="1">
      <c r="C920" s="185"/>
      <c r="D920" s="185"/>
      <c r="E920" s="185"/>
      <c r="F920" s="185"/>
      <c r="G920" s="185"/>
      <c r="H920" s="185"/>
      <c r="I920" s="185"/>
      <c r="J920" s="185"/>
      <c r="K920" s="185"/>
      <c r="L920" s="185"/>
      <c r="M920" s="185"/>
      <c r="N920" s="185"/>
      <c r="O920" s="185"/>
      <c r="Q920" s="185"/>
      <c r="R920" s="185"/>
      <c r="S920" s="185"/>
      <c r="T920" s="185"/>
      <c r="U920" s="185"/>
    </row>
    <row r="921" spans="1:21" ht="11.25" customHeight="1">
      <c r="C921" s="185"/>
      <c r="D921" s="27"/>
      <c r="E921" s="185"/>
      <c r="F921" s="185"/>
      <c r="G921" s="185"/>
      <c r="H921" s="185"/>
      <c r="I921" s="185"/>
      <c r="J921" s="185"/>
      <c r="K921" s="185"/>
      <c r="L921" s="185"/>
      <c r="M921" s="185"/>
      <c r="N921" s="185"/>
      <c r="O921" s="185"/>
      <c r="Q921" s="185"/>
      <c r="R921" s="185"/>
      <c r="S921" s="185"/>
      <c r="T921" s="185"/>
      <c r="U921" s="185"/>
    </row>
    <row r="922" spans="1:21" ht="11.25" customHeight="1">
      <c r="C922" s="185"/>
      <c r="D922" s="27"/>
      <c r="E922" s="185"/>
      <c r="F922" s="185"/>
      <c r="G922" s="185"/>
      <c r="H922" s="185"/>
      <c r="I922" s="185"/>
      <c r="J922" s="185"/>
      <c r="K922" s="185"/>
      <c r="L922" s="185"/>
      <c r="M922" s="185"/>
      <c r="N922" s="185"/>
      <c r="O922" s="185"/>
      <c r="Q922" s="185"/>
      <c r="R922" s="185"/>
      <c r="S922" s="185"/>
      <c r="T922" s="185"/>
      <c r="U922" s="185"/>
    </row>
    <row r="923" spans="1:21" ht="11.25" customHeight="1">
      <c r="C923" s="185"/>
      <c r="D923" s="27"/>
      <c r="E923" s="185"/>
      <c r="F923" s="185"/>
      <c r="G923" s="185"/>
      <c r="H923" s="185"/>
      <c r="I923" s="185"/>
      <c r="J923" s="185"/>
      <c r="K923" s="185"/>
      <c r="L923" s="185"/>
      <c r="M923" s="185"/>
      <c r="N923" s="185"/>
      <c r="O923" s="185"/>
      <c r="Q923" s="185"/>
      <c r="R923" s="185"/>
      <c r="S923" s="185"/>
      <c r="T923" s="185"/>
      <c r="U923" s="185"/>
    </row>
    <row r="924" spans="1:21" ht="11.25" customHeight="1">
      <c r="C924" s="6"/>
      <c r="D924" s="185"/>
      <c r="E924" s="185"/>
      <c r="F924" s="185"/>
      <c r="G924" s="185"/>
      <c r="H924" s="185"/>
      <c r="I924" s="185"/>
      <c r="J924" s="185"/>
      <c r="K924" s="185"/>
      <c r="L924" s="185"/>
      <c r="M924" s="185"/>
      <c r="N924" s="185"/>
      <c r="O924" s="185"/>
      <c r="Q924" s="185"/>
      <c r="R924" s="185"/>
      <c r="S924" s="185"/>
      <c r="T924" s="185"/>
      <c r="U924" s="185"/>
    </row>
    <row r="925" spans="1:21" ht="11.25" customHeight="1">
      <c r="C925" s="6"/>
      <c r="D925" s="185"/>
      <c r="E925" s="185"/>
      <c r="F925" s="185"/>
      <c r="G925" s="185"/>
      <c r="H925" s="185"/>
      <c r="I925" s="185"/>
      <c r="J925" s="185"/>
      <c r="K925" s="185"/>
      <c r="L925" s="185"/>
      <c r="M925" s="185"/>
      <c r="N925" s="185"/>
      <c r="O925" s="185"/>
      <c r="Q925" s="185"/>
      <c r="R925" s="185"/>
      <c r="S925" s="185"/>
      <c r="T925" s="185"/>
      <c r="U925" s="185"/>
    </row>
    <row r="926" spans="1:21" ht="11.25" customHeight="1">
      <c r="C926" s="6"/>
      <c r="D926" s="185"/>
      <c r="E926" s="185"/>
      <c r="F926" s="185"/>
      <c r="G926" s="185"/>
      <c r="H926" s="185"/>
      <c r="I926" s="185"/>
      <c r="J926" s="185"/>
      <c r="K926" s="185"/>
      <c r="L926" s="185"/>
      <c r="M926" s="185"/>
      <c r="N926" s="185"/>
      <c r="O926" s="185"/>
      <c r="Q926" s="185"/>
      <c r="R926" s="185"/>
      <c r="S926" s="185"/>
      <c r="T926" s="185"/>
      <c r="U926" s="185"/>
    </row>
    <row r="927" spans="1:21" ht="11.25" customHeight="1">
      <c r="C927" s="6"/>
      <c r="D927" s="185"/>
      <c r="E927" s="185"/>
      <c r="F927" s="185"/>
      <c r="G927" s="185"/>
      <c r="H927" s="185"/>
      <c r="I927" s="185"/>
      <c r="J927" s="185"/>
      <c r="K927" s="185"/>
      <c r="L927" s="185"/>
      <c r="M927" s="185"/>
      <c r="N927" s="185"/>
      <c r="O927" s="185"/>
      <c r="Q927" s="185"/>
      <c r="R927" s="185"/>
      <c r="S927" s="185"/>
      <c r="T927" s="185"/>
      <c r="U927" s="185"/>
    </row>
    <row r="928" spans="1:21" ht="11.25" customHeight="1">
      <c r="A928" s="43"/>
      <c r="B928" s="4"/>
      <c r="C928" s="6"/>
      <c r="D928" s="185"/>
      <c r="E928" s="185"/>
      <c r="F928" s="185"/>
      <c r="G928" s="185"/>
      <c r="H928" s="185"/>
      <c r="I928" s="185"/>
      <c r="J928" s="185"/>
      <c r="K928" s="185"/>
      <c r="L928" s="185"/>
      <c r="M928" s="185"/>
      <c r="N928" s="185"/>
      <c r="O928" s="185"/>
      <c r="Q928" s="185"/>
      <c r="R928" s="185"/>
      <c r="S928" s="185"/>
      <c r="T928" s="185"/>
      <c r="U928" s="185"/>
    </row>
    <row r="929" spans="1:21" ht="11.25" customHeight="1">
      <c r="C929" s="6"/>
      <c r="D929" s="185"/>
      <c r="E929" s="185"/>
      <c r="F929" s="185"/>
      <c r="G929" s="185"/>
      <c r="H929" s="185"/>
      <c r="I929" s="185"/>
      <c r="J929" s="185"/>
      <c r="K929" s="185"/>
      <c r="L929" s="185"/>
      <c r="M929" s="185"/>
      <c r="N929" s="185"/>
      <c r="O929" s="185"/>
      <c r="Q929" s="185"/>
      <c r="R929" s="185"/>
      <c r="S929" s="185"/>
      <c r="T929" s="185"/>
      <c r="U929" s="185"/>
    </row>
    <row r="930" spans="1:21" ht="11.25" customHeight="1">
      <c r="C930" s="6"/>
      <c r="D930" s="185"/>
      <c r="E930" s="185"/>
      <c r="F930" s="185"/>
      <c r="G930" s="185"/>
      <c r="H930" s="185"/>
      <c r="I930" s="185"/>
      <c r="J930" s="185"/>
      <c r="K930" s="185"/>
      <c r="L930" s="185"/>
      <c r="M930" s="185"/>
      <c r="N930" s="185"/>
      <c r="O930" s="185"/>
      <c r="Q930" s="185"/>
      <c r="R930" s="185"/>
      <c r="S930" s="185"/>
      <c r="T930" s="185"/>
      <c r="U930" s="185"/>
    </row>
    <row r="931" spans="1:21" ht="11.25" customHeight="1">
      <c r="A931" s="4" t="s">
        <v>480</v>
      </c>
      <c r="B931" s="185"/>
      <c r="C931" s="6"/>
      <c r="D931" s="185"/>
      <c r="E931" s="185"/>
      <c r="F931" s="185"/>
      <c r="G931" s="185"/>
      <c r="H931" s="185"/>
      <c r="I931" s="185"/>
      <c r="J931" s="185"/>
      <c r="K931" s="185"/>
      <c r="L931" s="185"/>
      <c r="M931" s="185"/>
      <c r="N931" s="185"/>
      <c r="O931" s="185"/>
      <c r="Q931" s="185"/>
      <c r="R931" s="185"/>
      <c r="S931" s="185"/>
      <c r="T931" s="185"/>
      <c r="U931" s="185"/>
    </row>
    <row r="932" spans="1:21" ht="11.25" customHeight="1">
      <c r="A932" s="43" t="s">
        <v>477</v>
      </c>
      <c r="B932" s="4" t="s">
        <v>552</v>
      </c>
      <c r="C932" s="6"/>
      <c r="D932" s="185"/>
      <c r="E932" s="185"/>
      <c r="F932" s="185"/>
      <c r="G932" s="185"/>
      <c r="H932" s="185"/>
      <c r="I932" s="185"/>
      <c r="J932" s="185"/>
      <c r="K932" s="185"/>
      <c r="L932" s="185"/>
      <c r="M932" s="185"/>
      <c r="N932" s="185"/>
      <c r="O932" s="185"/>
      <c r="Q932" s="185"/>
      <c r="R932" s="185"/>
      <c r="S932" s="185"/>
      <c r="T932" s="185"/>
      <c r="U932" s="185"/>
    </row>
    <row r="933" spans="1:21" ht="11.25" customHeight="1">
      <c r="A933" s="43" t="s">
        <v>478</v>
      </c>
      <c r="B933" s="4" t="s">
        <v>550</v>
      </c>
      <c r="C933" s="6"/>
      <c r="D933" s="185"/>
      <c r="E933" s="185"/>
      <c r="F933" s="185"/>
      <c r="G933" s="185"/>
      <c r="H933" s="185"/>
      <c r="I933" s="185"/>
      <c r="J933" s="185"/>
      <c r="K933" s="185"/>
      <c r="L933" s="185"/>
      <c r="M933" s="185"/>
      <c r="N933" s="185"/>
      <c r="O933" s="185"/>
      <c r="Q933" s="185"/>
      <c r="R933" s="185"/>
      <c r="S933" s="185"/>
      <c r="T933" s="185"/>
      <c r="U933" s="185"/>
    </row>
    <row r="934" spans="1:21" ht="11.25" customHeight="1">
      <c r="A934" s="43" t="s">
        <v>479</v>
      </c>
      <c r="B934" s="4" t="s">
        <v>553</v>
      </c>
      <c r="C934" s="6"/>
      <c r="D934" s="185"/>
      <c r="E934" s="185"/>
      <c r="F934" s="185"/>
      <c r="G934" s="185"/>
      <c r="H934" s="185"/>
      <c r="I934" s="185"/>
      <c r="J934" s="185"/>
      <c r="K934" s="185"/>
      <c r="L934" s="185"/>
      <c r="M934" s="185"/>
      <c r="N934" s="185"/>
      <c r="O934" s="185"/>
      <c r="Q934" s="185"/>
      <c r="R934" s="185"/>
      <c r="S934" s="185"/>
      <c r="T934" s="185"/>
      <c r="U934" s="185"/>
    </row>
    <row r="935" spans="1:21" ht="11.25" customHeight="1">
      <c r="A935" s="43"/>
      <c r="B935" s="4"/>
      <c r="C935" s="6"/>
      <c r="D935" s="185"/>
      <c r="E935" s="185"/>
      <c r="F935" s="185"/>
      <c r="G935" s="185"/>
      <c r="H935" s="185"/>
      <c r="I935" s="185"/>
      <c r="J935" s="185"/>
      <c r="K935" s="185"/>
      <c r="L935" s="185"/>
      <c r="M935" s="185"/>
      <c r="N935" s="185"/>
      <c r="O935" s="185"/>
      <c r="Q935" s="185"/>
      <c r="R935" s="185"/>
      <c r="S935" s="185"/>
      <c r="T935" s="185"/>
      <c r="U935" s="185"/>
    </row>
    <row r="936" spans="1:21" ht="11.25" customHeight="1">
      <c r="A936" s="43"/>
      <c r="B936" s="4"/>
      <c r="C936" s="6"/>
      <c r="D936" s="185"/>
      <c r="E936" s="185"/>
      <c r="F936" s="185"/>
      <c r="G936" s="185"/>
      <c r="H936" s="185"/>
      <c r="I936" s="185"/>
      <c r="J936" s="185"/>
      <c r="K936" s="185"/>
      <c r="L936" s="185"/>
      <c r="M936" s="185"/>
      <c r="N936" s="185"/>
      <c r="O936" s="185"/>
      <c r="Q936" s="185"/>
      <c r="R936" s="185"/>
      <c r="S936" s="185"/>
      <c r="T936" s="185"/>
      <c r="U936" s="185"/>
    </row>
    <row r="937" spans="1:21" ht="11.25" customHeight="1">
      <c r="A937" s="43"/>
      <c r="B937" s="4"/>
      <c r="C937" s="6"/>
      <c r="D937" s="185"/>
      <c r="E937" s="185"/>
      <c r="F937" s="185"/>
      <c r="G937" s="185"/>
      <c r="H937" s="185"/>
      <c r="I937" s="185"/>
      <c r="J937" s="185"/>
      <c r="K937" s="185"/>
      <c r="L937" s="185"/>
      <c r="M937" s="185"/>
      <c r="N937" s="185"/>
      <c r="O937" s="185"/>
      <c r="Q937" s="185"/>
      <c r="R937" s="185"/>
      <c r="S937" s="185"/>
      <c r="T937" s="185"/>
      <c r="U937" s="185"/>
    </row>
    <row r="938" spans="1:21" ht="11.25" customHeight="1">
      <c r="A938" s="43"/>
      <c r="B938" s="4"/>
      <c r="C938" s="6"/>
      <c r="D938" s="185"/>
      <c r="E938" s="185"/>
      <c r="F938" s="185"/>
      <c r="G938" s="185"/>
      <c r="H938" s="185"/>
      <c r="I938" s="185"/>
      <c r="J938" s="185"/>
      <c r="K938" s="185"/>
      <c r="L938" s="185"/>
      <c r="M938" s="185"/>
      <c r="N938" s="185"/>
      <c r="O938" s="185"/>
      <c r="Q938" s="185"/>
      <c r="R938" s="185"/>
      <c r="S938" s="185"/>
      <c r="T938" s="185"/>
      <c r="U938" s="185"/>
    </row>
    <row r="939" spans="1:21" ht="14.25" customHeight="1">
      <c r="A939" s="638" t="s">
        <v>1328</v>
      </c>
      <c r="B939" s="6"/>
      <c r="C939" s="6"/>
      <c r="D939" s="185"/>
      <c r="E939" s="185"/>
      <c r="F939" s="185"/>
      <c r="G939" s="185"/>
      <c r="H939" s="185"/>
      <c r="I939" s="185"/>
      <c r="J939" s="185"/>
      <c r="K939" s="185"/>
      <c r="L939" s="185"/>
      <c r="M939" s="185"/>
      <c r="N939" s="185"/>
      <c r="O939" s="185"/>
      <c r="P939" s="185"/>
      <c r="Q939" s="185"/>
      <c r="R939" s="185"/>
      <c r="S939" s="185"/>
      <c r="T939" s="185"/>
      <c r="U939" s="185"/>
    </row>
    <row r="940" spans="1:21" ht="11.25" customHeight="1">
      <c r="A940" s="205"/>
      <c r="B940" s="6"/>
      <c r="C940" s="6"/>
      <c r="D940" s="185"/>
      <c r="E940" s="185"/>
      <c r="F940" s="185"/>
      <c r="G940" s="185"/>
      <c r="H940" s="185"/>
      <c r="I940" s="185"/>
      <c r="J940" s="185"/>
      <c r="K940" s="185"/>
      <c r="L940" s="185"/>
      <c r="M940" s="185"/>
      <c r="N940" s="185"/>
      <c r="O940" s="185"/>
      <c r="P940" s="185"/>
      <c r="Q940" s="185"/>
      <c r="R940" s="185"/>
      <c r="S940" s="185"/>
      <c r="T940" s="185"/>
      <c r="U940" s="185"/>
    </row>
    <row r="941" spans="1:21" ht="14.25" customHeight="1">
      <c r="A941" s="669" t="s">
        <v>1329</v>
      </c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21" ht="11.25" customHeight="1">
      <c r="A942" s="804" t="s">
        <v>490</v>
      </c>
      <c r="B942" s="806">
        <v>2000</v>
      </c>
      <c r="C942" s="807"/>
      <c r="D942" s="806">
        <v>2001</v>
      </c>
      <c r="E942" s="807"/>
      <c r="F942" s="806">
        <v>2002</v>
      </c>
      <c r="G942" s="807"/>
      <c r="H942" s="806">
        <v>2003</v>
      </c>
      <c r="I942" s="807"/>
      <c r="J942" s="352">
        <v>2004</v>
      </c>
      <c r="K942" s="353"/>
      <c r="L942" s="806">
        <v>2005</v>
      </c>
      <c r="M942" s="807"/>
      <c r="N942" s="806">
        <v>2006</v>
      </c>
      <c r="O942" s="807"/>
      <c r="P942" s="806">
        <v>2007</v>
      </c>
      <c r="Q942" s="811"/>
    </row>
    <row r="943" spans="1:21" ht="11.25" customHeight="1">
      <c r="A943" s="805"/>
      <c r="B943" s="348" t="s">
        <v>402</v>
      </c>
      <c r="C943" s="349" t="s">
        <v>446</v>
      </c>
      <c r="D943" s="350" t="s">
        <v>402</v>
      </c>
      <c r="E943" s="349" t="s">
        <v>446</v>
      </c>
      <c r="F943" s="350" t="s">
        <v>402</v>
      </c>
      <c r="G943" s="349" t="s">
        <v>446</v>
      </c>
      <c r="H943" s="350" t="s">
        <v>402</v>
      </c>
      <c r="I943" s="349" t="s">
        <v>446</v>
      </c>
      <c r="J943" s="350" t="s">
        <v>402</v>
      </c>
      <c r="K943" s="349" t="s">
        <v>446</v>
      </c>
      <c r="L943" s="350" t="s">
        <v>402</v>
      </c>
      <c r="M943" s="349" t="s">
        <v>446</v>
      </c>
      <c r="N943" s="350" t="s">
        <v>402</v>
      </c>
      <c r="O943" s="349" t="s">
        <v>446</v>
      </c>
      <c r="P943" s="350" t="s">
        <v>402</v>
      </c>
      <c r="Q943" s="351" t="s">
        <v>446</v>
      </c>
    </row>
    <row r="944" spans="1:21" ht="11.25" customHeight="1">
      <c r="A944" s="231" t="s">
        <v>486</v>
      </c>
      <c r="B944" s="361">
        <v>1</v>
      </c>
      <c r="C944" s="97">
        <v>2.9962546816479323</v>
      </c>
      <c r="D944" s="94">
        <v>1</v>
      </c>
      <c r="E944" s="109">
        <v>3.0674846625766872</v>
      </c>
      <c r="F944" s="94">
        <v>2</v>
      </c>
      <c r="G944" s="109">
        <v>6.2731321748949247</v>
      </c>
      <c r="H944" s="57">
        <v>1</v>
      </c>
      <c r="I944" s="109">
        <v>3.1965221838639559</v>
      </c>
      <c r="J944" s="57">
        <v>0</v>
      </c>
      <c r="K944" s="109">
        <v>0</v>
      </c>
      <c r="L944" s="57">
        <v>1</v>
      </c>
      <c r="M944" s="109">
        <v>3.2806246309297289</v>
      </c>
      <c r="N944" s="57">
        <v>4</v>
      </c>
      <c r="O944" s="109">
        <v>13.333333333333334</v>
      </c>
      <c r="P944" s="57">
        <v>3</v>
      </c>
      <c r="Q944" s="109">
        <v>10.123165176311794</v>
      </c>
    </row>
    <row r="945" spans="1:17" ht="11.25" customHeight="1">
      <c r="A945" s="232" t="s">
        <v>437</v>
      </c>
      <c r="B945" s="360">
        <v>0</v>
      </c>
      <c r="C945" s="97">
        <v>0</v>
      </c>
      <c r="D945" s="95">
        <v>0</v>
      </c>
      <c r="E945" s="109">
        <v>0</v>
      </c>
      <c r="F945" s="95">
        <v>0</v>
      </c>
      <c r="G945" s="109">
        <v>0</v>
      </c>
      <c r="H945" s="59">
        <v>0</v>
      </c>
      <c r="I945" s="109">
        <v>0</v>
      </c>
      <c r="J945" s="59">
        <v>3</v>
      </c>
      <c r="K945" s="109">
        <v>44.769437397403372</v>
      </c>
      <c r="L945" s="59">
        <v>0</v>
      </c>
      <c r="M945" s="109">
        <v>0</v>
      </c>
      <c r="N945" s="59">
        <v>1</v>
      </c>
      <c r="O945" s="109">
        <v>15.552099533437014</v>
      </c>
      <c r="P945" s="59">
        <v>0</v>
      </c>
      <c r="Q945" s="109">
        <v>0</v>
      </c>
    </row>
    <row r="946" spans="1:17" ht="11.25" customHeight="1">
      <c r="A946" s="232" t="s">
        <v>481</v>
      </c>
      <c r="B946" s="361">
        <v>0</v>
      </c>
      <c r="C946" s="97">
        <v>0</v>
      </c>
      <c r="D946" s="94">
        <v>3</v>
      </c>
      <c r="E946" s="109">
        <v>27.210884353741495</v>
      </c>
      <c r="F946" s="94">
        <v>0</v>
      </c>
      <c r="G946" s="109">
        <v>0</v>
      </c>
      <c r="H946" s="57">
        <v>2</v>
      </c>
      <c r="I946" s="109">
        <v>19.563728846718185</v>
      </c>
      <c r="J946" s="57">
        <v>0</v>
      </c>
      <c r="K946" s="109">
        <v>0</v>
      </c>
      <c r="L946" s="57">
        <v>1</v>
      </c>
      <c r="M946" s="109">
        <v>10.345541071798054</v>
      </c>
      <c r="N946" s="57">
        <v>0</v>
      </c>
      <c r="O946" s="109">
        <v>0</v>
      </c>
      <c r="P946" s="57">
        <v>0</v>
      </c>
      <c r="Q946" s="109">
        <v>0</v>
      </c>
    </row>
    <row r="947" spans="1:17" ht="11.25" customHeight="1">
      <c r="A947" s="232" t="s">
        <v>471</v>
      </c>
      <c r="B947" s="360">
        <v>1</v>
      </c>
      <c r="C947" s="97">
        <v>2.2326412145568164</v>
      </c>
      <c r="D947" s="95">
        <v>2</v>
      </c>
      <c r="E947" s="109">
        <v>4.5970670712085688</v>
      </c>
      <c r="F947" s="95">
        <v>2</v>
      </c>
      <c r="G947" s="109">
        <v>4.7335037394679542</v>
      </c>
      <c r="H947" s="59">
        <v>0</v>
      </c>
      <c r="I947" s="109">
        <v>0</v>
      </c>
      <c r="J947" s="59">
        <v>4</v>
      </c>
      <c r="K947" s="109">
        <v>9.9304865938430975</v>
      </c>
      <c r="L947" s="59">
        <v>4</v>
      </c>
      <c r="M947" s="109">
        <v>10.089544709294993</v>
      </c>
      <c r="N947" s="59">
        <v>2</v>
      </c>
      <c r="O947" s="109">
        <v>5.1401989256984244</v>
      </c>
      <c r="P947" s="59">
        <v>5</v>
      </c>
      <c r="Q947" s="109">
        <v>13.072920751954401</v>
      </c>
    </row>
    <row r="948" spans="1:17" ht="11.25" customHeight="1">
      <c r="A948" s="232" t="s">
        <v>438</v>
      </c>
      <c r="B948" s="362">
        <v>3</v>
      </c>
      <c r="C948" s="97">
        <v>8.8760022485872359</v>
      </c>
      <c r="D948" s="96">
        <v>3</v>
      </c>
      <c r="E948" s="109">
        <v>8.9809603640282596</v>
      </c>
      <c r="F948" s="96">
        <v>3</v>
      </c>
      <c r="G948" s="109">
        <v>9.1207588471360825</v>
      </c>
      <c r="H948" s="102">
        <v>2</v>
      </c>
      <c r="I948" s="109">
        <v>6.1648480364959006</v>
      </c>
      <c r="J948" s="102">
        <v>1</v>
      </c>
      <c r="K948" s="109">
        <v>3.1062653371851026</v>
      </c>
      <c r="L948" s="102">
        <v>2</v>
      </c>
      <c r="M948" s="109">
        <v>6.2040512454632877</v>
      </c>
      <c r="N948" s="102">
        <v>7</v>
      </c>
      <c r="O948" s="109">
        <v>21.303143735354087</v>
      </c>
      <c r="P948" s="102">
        <v>2</v>
      </c>
      <c r="Q948" s="109">
        <v>5.9562808982071598</v>
      </c>
    </row>
    <row r="949" spans="1:17" ht="11.25" customHeight="1">
      <c r="A949" s="232" t="s">
        <v>472</v>
      </c>
      <c r="B949" s="360">
        <v>1</v>
      </c>
      <c r="C949" s="97">
        <v>4.9113501301507609</v>
      </c>
      <c r="D949" s="95">
        <v>0</v>
      </c>
      <c r="E949" s="109">
        <v>0</v>
      </c>
      <c r="F949" s="95">
        <v>4</v>
      </c>
      <c r="G949" s="109">
        <v>20.962163295252068</v>
      </c>
      <c r="H949" s="59">
        <v>0</v>
      </c>
      <c r="I949" s="109">
        <v>0</v>
      </c>
      <c r="J949" s="59">
        <v>2</v>
      </c>
      <c r="K949" s="109">
        <v>11.075423634954037</v>
      </c>
      <c r="L949" s="59">
        <v>2</v>
      </c>
      <c r="M949" s="109">
        <v>11.307740148131396</v>
      </c>
      <c r="N949" s="59">
        <v>0</v>
      </c>
      <c r="O949" s="109">
        <v>0</v>
      </c>
      <c r="P949" s="59">
        <v>0</v>
      </c>
      <c r="Q949" s="109">
        <v>0</v>
      </c>
    </row>
    <row r="950" spans="1:17" ht="11.25" customHeight="1">
      <c r="A950" s="232" t="s">
        <v>432</v>
      </c>
      <c r="B950" s="361">
        <v>1</v>
      </c>
      <c r="C950" s="97">
        <v>2.0794776352180397</v>
      </c>
      <c r="D950" s="94">
        <v>2</v>
      </c>
      <c r="E950" s="109">
        <v>4.1348797783704443</v>
      </c>
      <c r="F950" s="94">
        <v>2</v>
      </c>
      <c r="G950" s="109">
        <v>4.0972691700981292</v>
      </c>
      <c r="H950" s="57">
        <v>2</v>
      </c>
      <c r="I950" s="109">
        <v>4.042690815006468</v>
      </c>
      <c r="J950" s="57">
        <v>7</v>
      </c>
      <c r="K950" s="109">
        <v>13.914011409489357</v>
      </c>
      <c r="L950" s="57">
        <v>0</v>
      </c>
      <c r="M950" s="109">
        <v>0</v>
      </c>
      <c r="N950" s="57">
        <v>1</v>
      </c>
      <c r="O950" s="109">
        <v>1.939525592040187</v>
      </c>
      <c r="P950" s="57">
        <v>7</v>
      </c>
      <c r="Q950" s="109">
        <v>13.428741343257812</v>
      </c>
    </row>
    <row r="951" spans="1:17" ht="11.25" customHeight="1">
      <c r="A951" s="232" t="s">
        <v>433</v>
      </c>
      <c r="B951" s="360">
        <v>7</v>
      </c>
      <c r="C951" s="97">
        <v>7.9422710356721327</v>
      </c>
      <c r="D951" s="95">
        <v>1</v>
      </c>
      <c r="E951" s="109">
        <v>1.1422957860708451</v>
      </c>
      <c r="F951" s="95">
        <v>2</v>
      </c>
      <c r="G951" s="109">
        <v>2.3078698361412417</v>
      </c>
      <c r="H951" s="59">
        <v>6</v>
      </c>
      <c r="I951" s="109">
        <v>6.9875505141672587</v>
      </c>
      <c r="J951" s="59">
        <v>3</v>
      </c>
      <c r="K951" s="109">
        <v>3.4897111682389754</v>
      </c>
      <c r="L951" s="59">
        <v>2</v>
      </c>
      <c r="M951" s="109">
        <v>2.2743555045089097</v>
      </c>
      <c r="N951" s="59">
        <v>4</v>
      </c>
      <c r="O951" s="109">
        <v>4.5682960255824581</v>
      </c>
      <c r="P951" s="59">
        <v>4</v>
      </c>
      <c r="Q951" s="109">
        <v>4.5727350671620464</v>
      </c>
    </row>
    <row r="952" spans="1:17" ht="11.25" customHeight="1">
      <c r="A952" s="232" t="s">
        <v>441</v>
      </c>
      <c r="B952" s="361">
        <v>1</v>
      </c>
      <c r="C952" s="97">
        <v>4.2416016287750251</v>
      </c>
      <c r="D952" s="94">
        <v>2</v>
      </c>
      <c r="E952" s="109">
        <v>8.4731401457380109</v>
      </c>
      <c r="F952" s="94">
        <v>2</v>
      </c>
      <c r="G952" s="109">
        <v>8.4498711394651238</v>
      </c>
      <c r="H952" s="57">
        <v>0</v>
      </c>
      <c r="I952" s="109">
        <v>0</v>
      </c>
      <c r="J952" s="57">
        <v>2</v>
      </c>
      <c r="K952" s="109">
        <v>8.3361120373457815</v>
      </c>
      <c r="L952" s="57">
        <v>0</v>
      </c>
      <c r="M952" s="109">
        <v>0</v>
      </c>
      <c r="N952" s="57">
        <v>1</v>
      </c>
      <c r="O952" s="109">
        <v>4.1057644933486612</v>
      </c>
      <c r="P952" s="57">
        <v>3</v>
      </c>
      <c r="Q952" s="109">
        <v>12.24739742804654</v>
      </c>
    </row>
    <row r="953" spans="1:17" ht="11.25" customHeight="1">
      <c r="A953" s="232" t="s">
        <v>487</v>
      </c>
      <c r="B953" s="360">
        <v>3</v>
      </c>
      <c r="C953" s="97">
        <v>4.5175280086736658</v>
      </c>
      <c r="D953" s="95">
        <v>1</v>
      </c>
      <c r="E953" s="109">
        <v>1.53400113516084</v>
      </c>
      <c r="F953" s="95">
        <v>3</v>
      </c>
      <c r="G953" s="109">
        <v>4.6816479400749067</v>
      </c>
      <c r="H953" s="59">
        <v>4</v>
      </c>
      <c r="I953" s="109">
        <v>6.3364329050960766</v>
      </c>
      <c r="J953" s="59">
        <v>5</v>
      </c>
      <c r="K953" s="109">
        <v>8.0105097888429615</v>
      </c>
      <c r="L953" s="59">
        <v>4</v>
      </c>
      <c r="M953" s="109">
        <v>6.4598439947675264</v>
      </c>
      <c r="N953" s="59">
        <v>2</v>
      </c>
      <c r="O953" s="109">
        <v>3.2733224222585924</v>
      </c>
      <c r="P953" s="59">
        <v>0</v>
      </c>
      <c r="Q953" s="109">
        <v>0</v>
      </c>
    </row>
    <row r="954" spans="1:17" ht="11.25" customHeight="1">
      <c r="A954" s="232" t="s">
        <v>431</v>
      </c>
      <c r="B954" s="361">
        <v>6</v>
      </c>
      <c r="C954" s="97">
        <v>7.9736338507335862</v>
      </c>
      <c r="D954" s="94">
        <v>3</v>
      </c>
      <c r="E954" s="109">
        <v>3.9972818483431265</v>
      </c>
      <c r="F954" s="94">
        <v>2</v>
      </c>
      <c r="G954" s="109">
        <v>2.6821156528269499</v>
      </c>
      <c r="H954" s="57">
        <v>2</v>
      </c>
      <c r="I954" s="109">
        <v>2.6923335801305783</v>
      </c>
      <c r="J954" s="57">
        <v>8</v>
      </c>
      <c r="K954" s="109">
        <v>10.669654169834221</v>
      </c>
      <c r="L954" s="57">
        <v>5</v>
      </c>
      <c r="M954" s="109">
        <v>6.4376577226142038</v>
      </c>
      <c r="N954" s="57">
        <v>4</v>
      </c>
      <c r="O954" s="109">
        <v>5.1179037066417594</v>
      </c>
      <c r="P954" s="57">
        <v>3</v>
      </c>
      <c r="Q954" s="109">
        <v>3.7979491074819598</v>
      </c>
    </row>
    <row r="955" spans="1:17" ht="11.25" customHeight="1">
      <c r="A955" s="232" t="s">
        <v>434</v>
      </c>
      <c r="B955" s="360">
        <v>1</v>
      </c>
      <c r="C955" s="97">
        <v>6.6524747205960617</v>
      </c>
      <c r="D955" s="95">
        <v>0</v>
      </c>
      <c r="E955" s="109">
        <v>0</v>
      </c>
      <c r="F955" s="95">
        <v>0</v>
      </c>
      <c r="G955" s="109">
        <v>0</v>
      </c>
      <c r="H955" s="59">
        <v>0</v>
      </c>
      <c r="I955" s="109">
        <v>0</v>
      </c>
      <c r="J955" s="59">
        <v>1</v>
      </c>
      <c r="K955" s="109">
        <v>6.9871436556735604</v>
      </c>
      <c r="L955" s="59">
        <v>1</v>
      </c>
      <c r="M955" s="109">
        <v>7.0160667929558693</v>
      </c>
      <c r="N955" s="59">
        <v>0</v>
      </c>
      <c r="O955" s="109">
        <v>0</v>
      </c>
      <c r="P955" s="59">
        <v>0</v>
      </c>
      <c r="Q955" s="109">
        <v>0</v>
      </c>
    </row>
    <row r="956" spans="1:17" ht="11.25" customHeight="1">
      <c r="A956" s="232" t="s">
        <v>436</v>
      </c>
      <c r="B956" s="361">
        <v>0</v>
      </c>
      <c r="C956" s="97">
        <v>0</v>
      </c>
      <c r="D956" s="94">
        <v>1</v>
      </c>
      <c r="E956" s="109">
        <v>13.173494928204452</v>
      </c>
      <c r="F956" s="94">
        <v>0</v>
      </c>
      <c r="G956" s="109">
        <v>0</v>
      </c>
      <c r="H956" s="57">
        <v>0</v>
      </c>
      <c r="I956" s="109">
        <v>0</v>
      </c>
      <c r="J956" s="57">
        <v>0</v>
      </c>
      <c r="K956" s="109">
        <v>0</v>
      </c>
      <c r="L956" s="57">
        <v>0</v>
      </c>
      <c r="M956" s="109">
        <v>0</v>
      </c>
      <c r="N956" s="57">
        <v>0</v>
      </c>
      <c r="O956" s="109">
        <v>0</v>
      </c>
      <c r="P956" s="57">
        <v>0</v>
      </c>
      <c r="Q956" s="109">
        <v>0</v>
      </c>
    </row>
    <row r="957" spans="1:17" ht="11.25" customHeight="1">
      <c r="A957" s="232" t="s">
        <v>439</v>
      </c>
      <c r="B957" s="360">
        <v>1</v>
      </c>
      <c r="C957" s="97">
        <v>11.944577161968455</v>
      </c>
      <c r="D957" s="95">
        <v>1</v>
      </c>
      <c r="E957" s="109">
        <v>12.257906349595489</v>
      </c>
      <c r="F957" s="95">
        <v>2</v>
      </c>
      <c r="G957" s="109">
        <v>25.246149962130776</v>
      </c>
      <c r="H957" s="59">
        <v>1</v>
      </c>
      <c r="I957" s="109">
        <v>12.987012987012987</v>
      </c>
      <c r="J957" s="59">
        <v>2</v>
      </c>
      <c r="K957" s="109">
        <v>26.656004264960682</v>
      </c>
      <c r="L957" s="59">
        <v>0</v>
      </c>
      <c r="M957" s="109">
        <v>0</v>
      </c>
      <c r="N957" s="59">
        <v>0</v>
      </c>
      <c r="O957" s="109">
        <v>0</v>
      </c>
      <c r="P957" s="59">
        <v>0</v>
      </c>
      <c r="Q957" s="109">
        <v>0</v>
      </c>
    </row>
    <row r="958" spans="1:17" ht="11.25" customHeight="1">
      <c r="A958" s="232" t="s">
        <v>474</v>
      </c>
      <c r="B958" s="362">
        <v>0</v>
      </c>
      <c r="C958" s="97">
        <v>0</v>
      </c>
      <c r="D958" s="96">
        <v>1</v>
      </c>
      <c r="E958" s="109">
        <v>9.9522292993630579</v>
      </c>
      <c r="F958" s="96">
        <v>0</v>
      </c>
      <c r="G958" s="109">
        <v>0</v>
      </c>
      <c r="H958" s="102">
        <v>0</v>
      </c>
      <c r="I958" s="109">
        <v>0</v>
      </c>
      <c r="J958" s="102">
        <v>1</v>
      </c>
      <c r="K958" s="109">
        <v>10.670081092616304</v>
      </c>
      <c r="L958" s="102">
        <v>0</v>
      </c>
      <c r="M958" s="109">
        <v>0</v>
      </c>
      <c r="N958" s="102">
        <v>1</v>
      </c>
      <c r="O958" s="109">
        <v>11.04728236853734</v>
      </c>
      <c r="P958" s="102">
        <v>1</v>
      </c>
      <c r="Q958" s="109">
        <v>11.238480557428636</v>
      </c>
    </row>
    <row r="959" spans="1:17" ht="11.25" customHeight="1">
      <c r="A959" s="232" t="s">
        <v>435</v>
      </c>
      <c r="B959" s="360">
        <v>1</v>
      </c>
      <c r="C959" s="97">
        <v>4.4871219599748722</v>
      </c>
      <c r="D959" s="95">
        <v>0</v>
      </c>
      <c r="E959" s="109">
        <v>0</v>
      </c>
      <c r="F959" s="95">
        <v>0</v>
      </c>
      <c r="G959" s="109">
        <v>0</v>
      </c>
      <c r="H959" s="59">
        <v>0</v>
      </c>
      <c r="I959" s="109">
        <v>0</v>
      </c>
      <c r="J959" s="59">
        <v>1</v>
      </c>
      <c r="K959" s="109">
        <v>5.2181173032769781</v>
      </c>
      <c r="L959" s="59">
        <v>1</v>
      </c>
      <c r="M959" s="109">
        <v>5.3602058319039454</v>
      </c>
      <c r="N959" s="59">
        <v>0</v>
      </c>
      <c r="O959" s="109">
        <v>0</v>
      </c>
      <c r="P959" s="59">
        <v>1</v>
      </c>
      <c r="Q959" s="109">
        <v>5.5788005578800561</v>
      </c>
    </row>
    <row r="960" spans="1:17" ht="11.25" customHeight="1">
      <c r="A960" s="232" t="s">
        <v>440</v>
      </c>
      <c r="B960" s="361">
        <v>0</v>
      </c>
      <c r="C960" s="97">
        <v>0</v>
      </c>
      <c r="D960" s="94">
        <v>0</v>
      </c>
      <c r="E960" s="109">
        <v>0</v>
      </c>
      <c r="F960" s="94">
        <v>0</v>
      </c>
      <c r="G960" s="109">
        <v>0</v>
      </c>
      <c r="H960" s="57">
        <v>0</v>
      </c>
      <c r="I960" s="109">
        <v>0</v>
      </c>
      <c r="J960" s="57">
        <v>0</v>
      </c>
      <c r="K960" s="109">
        <v>0</v>
      </c>
      <c r="L960" s="57">
        <v>0</v>
      </c>
      <c r="M960" s="109">
        <v>0</v>
      </c>
      <c r="N960" s="57">
        <v>0</v>
      </c>
      <c r="O960" s="109">
        <v>0</v>
      </c>
      <c r="P960" s="57">
        <v>0</v>
      </c>
      <c r="Q960" s="109">
        <v>0</v>
      </c>
    </row>
    <row r="961" spans="1:19" ht="11.25" customHeight="1">
      <c r="A961" s="232" t="s">
        <v>482</v>
      </c>
      <c r="B961" s="360">
        <v>1</v>
      </c>
      <c r="C961" s="97">
        <v>2.5247424762674209</v>
      </c>
      <c r="D961" s="95">
        <v>1</v>
      </c>
      <c r="E961" s="109">
        <v>2.6115115428810194</v>
      </c>
      <c r="F961" s="95">
        <v>3</v>
      </c>
      <c r="G961" s="109">
        <v>8.0934523970108181</v>
      </c>
      <c r="H961" s="59">
        <v>6</v>
      </c>
      <c r="I961" s="109">
        <v>16.663889351774703</v>
      </c>
      <c r="J961" s="59">
        <v>8</v>
      </c>
      <c r="K961" s="109">
        <v>22.766726429323544</v>
      </c>
      <c r="L961" s="59">
        <v>2</v>
      </c>
      <c r="M961" s="109">
        <v>5.7974375326105863</v>
      </c>
      <c r="N961" s="59">
        <v>3</v>
      </c>
      <c r="O961" s="109">
        <v>8.8731144631765755</v>
      </c>
      <c r="P961" s="59">
        <v>2</v>
      </c>
      <c r="Q961" s="109">
        <v>6.0259114191021395</v>
      </c>
    </row>
    <row r="962" spans="1:19" ht="11.25" customHeight="1">
      <c r="A962" s="232" t="s">
        <v>430</v>
      </c>
      <c r="B962" s="361">
        <v>7</v>
      </c>
      <c r="C962" s="97">
        <v>11.258725512272001</v>
      </c>
      <c r="D962" s="94">
        <v>3</v>
      </c>
      <c r="E962" s="109">
        <v>4.8352002578773474</v>
      </c>
      <c r="F962" s="94">
        <v>6</v>
      </c>
      <c r="G962" s="109">
        <v>9.6883578233489427</v>
      </c>
      <c r="H962" s="57">
        <v>3</v>
      </c>
      <c r="I962" s="109">
        <v>4.8406615570794678</v>
      </c>
      <c r="J962" s="57">
        <v>6</v>
      </c>
      <c r="K962" s="109">
        <v>9.6404126096596929</v>
      </c>
      <c r="L962" s="57">
        <v>3</v>
      </c>
      <c r="M962" s="109">
        <v>4.7855285616296319</v>
      </c>
      <c r="N962" s="57">
        <v>2</v>
      </c>
      <c r="O962" s="109">
        <v>3.1857279388340234</v>
      </c>
      <c r="P962" s="57">
        <v>5</v>
      </c>
      <c r="Q962" s="109">
        <v>7.9300883411841205</v>
      </c>
    </row>
    <row r="963" spans="1:19" ht="11.25" customHeight="1">
      <c r="A963" s="232" t="s">
        <v>475</v>
      </c>
      <c r="B963" s="360">
        <v>0</v>
      </c>
      <c r="C963" s="97">
        <v>0</v>
      </c>
      <c r="D963" s="95">
        <v>0</v>
      </c>
      <c r="E963" s="109">
        <v>0</v>
      </c>
      <c r="F963" s="95">
        <v>0</v>
      </c>
      <c r="G963" s="109">
        <v>0</v>
      </c>
      <c r="H963" s="59">
        <v>0</v>
      </c>
      <c r="I963" s="109">
        <v>0</v>
      </c>
      <c r="J963" s="59">
        <v>0</v>
      </c>
      <c r="K963" s="109">
        <v>0</v>
      </c>
      <c r="L963" s="59">
        <v>0</v>
      </c>
      <c r="M963" s="109">
        <v>0</v>
      </c>
      <c r="N963" s="59">
        <v>0</v>
      </c>
      <c r="O963" s="109">
        <v>0</v>
      </c>
      <c r="P963" s="59">
        <v>0</v>
      </c>
      <c r="Q963" s="109">
        <v>0</v>
      </c>
    </row>
    <row r="964" spans="1:19" ht="11.25" customHeight="1">
      <c r="A964" s="233" t="s">
        <v>483</v>
      </c>
      <c r="B964" s="363">
        <v>5</v>
      </c>
      <c r="C964" s="97">
        <v>0</v>
      </c>
      <c r="D964" s="94">
        <v>2</v>
      </c>
      <c r="E964" s="109">
        <v>0</v>
      </c>
      <c r="F964" s="94">
        <v>0</v>
      </c>
      <c r="G964" s="109">
        <v>0</v>
      </c>
      <c r="H964" s="57">
        <v>1</v>
      </c>
      <c r="I964" s="109">
        <v>0</v>
      </c>
      <c r="J964" s="57">
        <v>1</v>
      </c>
      <c r="K964" s="109">
        <v>0</v>
      </c>
      <c r="L964" s="57">
        <v>1</v>
      </c>
      <c r="M964" s="109">
        <v>0</v>
      </c>
      <c r="N964" s="57">
        <v>1</v>
      </c>
      <c r="O964" s="109">
        <v>0</v>
      </c>
      <c r="P964" s="57">
        <v>0</v>
      </c>
      <c r="Q964" s="109">
        <v>0</v>
      </c>
    </row>
    <row r="965" spans="1:19" ht="11.25" customHeight="1">
      <c r="A965" s="354" t="s">
        <v>491</v>
      </c>
      <c r="B965" s="359">
        <v>40</v>
      </c>
      <c r="C965" s="356">
        <v>6.446362237210014</v>
      </c>
      <c r="D965" s="355">
        <v>27</v>
      </c>
      <c r="E965" s="356">
        <v>4.4137407924462915</v>
      </c>
      <c r="F965" s="355">
        <v>33</v>
      </c>
      <c r="G965" s="356">
        <v>5.4740711496544696</v>
      </c>
      <c r="H965" s="355">
        <v>30</v>
      </c>
      <c r="I965" s="356">
        <v>5.0356524191274223</v>
      </c>
      <c r="J965" s="355">
        <v>55</v>
      </c>
      <c r="K965" s="356">
        <v>9.2834681686755527</v>
      </c>
      <c r="L965" s="355">
        <v>29</v>
      </c>
      <c r="M965" s="356">
        <v>4.8748917858073408</v>
      </c>
      <c r="N965" s="355">
        <v>33</v>
      </c>
      <c r="O965" s="356">
        <v>5.5791683995901851</v>
      </c>
      <c r="P965" s="355">
        <v>36</v>
      </c>
      <c r="Q965" s="357">
        <v>6.1005678611917462</v>
      </c>
      <c r="R965" s="242"/>
      <c r="S965" s="242"/>
    </row>
    <row r="966" spans="1:19" ht="11.25" customHeight="1">
      <c r="A966" s="4" t="s">
        <v>480</v>
      </c>
      <c r="B966" s="3"/>
      <c r="C966" s="3"/>
      <c r="D966" s="27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9" ht="11.25" customHeight="1">
      <c r="A967" s="43" t="s">
        <v>477</v>
      </c>
      <c r="B967" s="4" t="s">
        <v>552</v>
      </c>
      <c r="C967" s="3"/>
      <c r="D967" s="27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9" ht="11.25" customHeight="1">
      <c r="A968" s="43" t="s">
        <v>478</v>
      </c>
      <c r="B968" s="4" t="s">
        <v>550</v>
      </c>
      <c r="C968" s="3"/>
      <c r="D968" s="27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9" ht="11.25" customHeight="1">
      <c r="A969" s="43" t="s">
        <v>479</v>
      </c>
      <c r="B969" s="4" t="s">
        <v>553</v>
      </c>
      <c r="C969" s="3"/>
      <c r="D969" s="27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9" ht="11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9" ht="11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9" ht="11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9" ht="11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9" ht="11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9" ht="11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9" ht="11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32" ht="11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32" ht="11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32" ht="11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32" ht="11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32" ht="11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32" ht="11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32" ht="11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32" ht="11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32" ht="13.5" customHeight="1">
      <c r="A985" s="669" t="s">
        <v>1331</v>
      </c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V985" s="681" t="s">
        <v>1333</v>
      </c>
      <c r="AF985" s="680" t="s">
        <v>1332</v>
      </c>
    </row>
    <row r="986" spans="1:32" ht="11.25" customHeight="1">
      <c r="A986" s="747" t="s">
        <v>490</v>
      </c>
      <c r="B986" s="745">
        <v>2008</v>
      </c>
      <c r="C986" s="746"/>
      <c r="D986" s="745">
        <v>2009</v>
      </c>
      <c r="E986" s="746"/>
      <c r="F986" s="745">
        <v>2010</v>
      </c>
      <c r="G986" s="746"/>
      <c r="H986" s="745">
        <v>2011</v>
      </c>
      <c r="I986" s="746"/>
      <c r="J986" s="745">
        <v>2012</v>
      </c>
      <c r="K986" s="746"/>
      <c r="L986" s="745">
        <v>2013</v>
      </c>
      <c r="M986" s="746"/>
      <c r="Q986" s="3"/>
      <c r="V986" s="111"/>
      <c r="W986" s="248" t="s">
        <v>176</v>
      </c>
      <c r="X986" s="249" t="s">
        <v>103</v>
      </c>
    </row>
    <row r="987" spans="1:32" ht="11.25" customHeight="1">
      <c r="A987" s="748"/>
      <c r="B987" s="229" t="s">
        <v>402</v>
      </c>
      <c r="C987" s="230" t="s">
        <v>446</v>
      </c>
      <c r="D987" s="229" t="s">
        <v>402</v>
      </c>
      <c r="E987" s="230" t="s">
        <v>446</v>
      </c>
      <c r="F987" s="229" t="s">
        <v>402</v>
      </c>
      <c r="G987" s="230" t="s">
        <v>446</v>
      </c>
      <c r="H987" s="229" t="s">
        <v>402</v>
      </c>
      <c r="I987" s="230" t="s">
        <v>446</v>
      </c>
      <c r="J987" s="229" t="s">
        <v>402</v>
      </c>
      <c r="K987" s="230" t="s">
        <v>446</v>
      </c>
      <c r="L987" s="229" t="s">
        <v>402</v>
      </c>
      <c r="M987" s="230" t="s">
        <v>446</v>
      </c>
      <c r="Q987" s="3"/>
      <c r="V987" s="245" t="s">
        <v>431</v>
      </c>
      <c r="W987" s="109">
        <v>15.439613297070036</v>
      </c>
      <c r="X987" s="154">
        <v>6.2</v>
      </c>
    </row>
    <row r="988" spans="1:32" ht="11.25" customHeight="1">
      <c r="A988" s="235" t="s">
        <v>486</v>
      </c>
      <c r="B988" s="100">
        <v>4</v>
      </c>
      <c r="C988" s="108">
        <v>13.600816048962939</v>
      </c>
      <c r="D988" s="101">
        <v>0</v>
      </c>
      <c r="E988" s="108">
        <v>0</v>
      </c>
      <c r="F988" s="101">
        <v>1</v>
      </c>
      <c r="G988" s="108">
        <v>3.4205575508807935</v>
      </c>
      <c r="H988" s="101">
        <v>2</v>
      </c>
      <c r="I988" s="108">
        <v>6.8704912401236689</v>
      </c>
      <c r="J988" s="101">
        <v>0</v>
      </c>
      <c r="K988" s="108">
        <v>0</v>
      </c>
      <c r="L988" s="101">
        <v>0</v>
      </c>
      <c r="M988" s="108">
        <v>0</v>
      </c>
      <c r="Q988" s="3"/>
      <c r="V988" s="245" t="s">
        <v>482</v>
      </c>
      <c r="W988" s="109">
        <v>9.6936797208220238</v>
      </c>
      <c r="X988" s="154">
        <v>6.2</v>
      </c>
    </row>
    <row r="989" spans="1:32" ht="11.25" customHeight="1">
      <c r="A989" s="236" t="s">
        <v>437</v>
      </c>
      <c r="B989" s="95">
        <v>0</v>
      </c>
      <c r="C989" s="109">
        <v>0</v>
      </c>
      <c r="D989" s="59">
        <v>0</v>
      </c>
      <c r="E989" s="109">
        <v>0</v>
      </c>
      <c r="F989" s="59">
        <v>1</v>
      </c>
      <c r="G989" s="109">
        <v>16.268098259313486</v>
      </c>
      <c r="H989" s="59">
        <v>0</v>
      </c>
      <c r="I989" s="109">
        <v>0</v>
      </c>
      <c r="J989" s="59">
        <v>0</v>
      </c>
      <c r="K989" s="109">
        <v>0</v>
      </c>
      <c r="L989" s="59">
        <v>0</v>
      </c>
      <c r="M989" s="109">
        <v>0</v>
      </c>
      <c r="Q989" s="3"/>
      <c r="V989" s="245" t="s">
        <v>432</v>
      </c>
      <c r="W989" s="109">
        <v>8.6697184075461227</v>
      </c>
      <c r="X989" s="154">
        <v>6.2</v>
      </c>
    </row>
    <row r="990" spans="1:32" ht="11.25" customHeight="1">
      <c r="A990" s="236" t="s">
        <v>481</v>
      </c>
      <c r="B990" s="94">
        <v>0</v>
      </c>
      <c r="C990" s="109">
        <v>0</v>
      </c>
      <c r="D990" s="57">
        <v>0</v>
      </c>
      <c r="E990" s="109">
        <v>0</v>
      </c>
      <c r="F990" s="57">
        <v>1</v>
      </c>
      <c r="G990" s="109">
        <v>11.199462425803562</v>
      </c>
      <c r="H990" s="57">
        <v>1</v>
      </c>
      <c r="I990" s="109">
        <v>11.327594019030357</v>
      </c>
      <c r="J990" s="57">
        <v>0</v>
      </c>
      <c r="K990" s="109">
        <v>0</v>
      </c>
      <c r="L990" s="57">
        <v>0</v>
      </c>
      <c r="M990" s="109">
        <v>0</v>
      </c>
      <c r="Q990" s="3"/>
      <c r="V990" s="245" t="s">
        <v>487</v>
      </c>
      <c r="W990" s="109">
        <v>8.4285762449007109</v>
      </c>
      <c r="X990" s="154">
        <v>6.2</v>
      </c>
    </row>
    <row r="991" spans="1:32" ht="11.25" customHeight="1">
      <c r="A991" s="236" t="s">
        <v>471</v>
      </c>
      <c r="B991" s="95">
        <v>3</v>
      </c>
      <c r="C991" s="109">
        <v>7.9611495900007965</v>
      </c>
      <c r="D991" s="59">
        <v>3</v>
      </c>
      <c r="E991" s="109">
        <v>8.0526103878674</v>
      </c>
      <c r="F991" s="59">
        <v>2</v>
      </c>
      <c r="G991" s="109">
        <v>5.4243172140706788</v>
      </c>
      <c r="H991" s="59">
        <v>5</v>
      </c>
      <c r="I991" s="109">
        <v>13.67390472023191</v>
      </c>
      <c r="J991" s="59">
        <v>3</v>
      </c>
      <c r="K991" s="109">
        <v>8.2914156210270296</v>
      </c>
      <c r="L991" s="59">
        <v>2</v>
      </c>
      <c r="M991" s="109">
        <v>5.5940926381740885</v>
      </c>
      <c r="Q991" s="3"/>
      <c r="V991" s="245" t="s">
        <v>434</v>
      </c>
      <c r="W991" s="109">
        <v>7.7447335811648079</v>
      </c>
      <c r="X991" s="154">
        <v>6.2</v>
      </c>
    </row>
    <row r="992" spans="1:32" ht="11.25" customHeight="1">
      <c r="A992" s="236" t="s">
        <v>438</v>
      </c>
      <c r="B992" s="96">
        <v>1</v>
      </c>
      <c r="C992" s="109">
        <v>2.9017468516046661</v>
      </c>
      <c r="D992" s="102">
        <v>1</v>
      </c>
      <c r="E992" s="109">
        <v>2.8166633805593895</v>
      </c>
      <c r="F992" s="102">
        <v>1</v>
      </c>
      <c r="G992" s="109">
        <v>2.7285874102976888</v>
      </c>
      <c r="H992" s="102">
        <v>2</v>
      </c>
      <c r="I992" s="109">
        <v>5.2350539210553872</v>
      </c>
      <c r="J992" s="102">
        <v>2</v>
      </c>
      <c r="K992" s="109">
        <v>5.0437545709025802</v>
      </c>
      <c r="L992" s="102">
        <v>1</v>
      </c>
      <c r="M992" s="109">
        <v>2.4488196689195809</v>
      </c>
      <c r="Q992" s="3"/>
      <c r="V992" s="245" t="s">
        <v>472</v>
      </c>
      <c r="W992" s="109">
        <v>6.369426751592357</v>
      </c>
      <c r="X992" s="154">
        <v>6.2</v>
      </c>
    </row>
    <row r="993" spans="1:24" ht="11.25" customHeight="1">
      <c r="A993" s="236" t="s">
        <v>472</v>
      </c>
      <c r="B993" s="95">
        <v>0</v>
      </c>
      <c r="C993" s="109">
        <v>0</v>
      </c>
      <c r="D993" s="59">
        <v>0</v>
      </c>
      <c r="E993" s="109">
        <v>0</v>
      </c>
      <c r="F993" s="59">
        <v>0</v>
      </c>
      <c r="G993" s="109">
        <v>0</v>
      </c>
      <c r="H993" s="59">
        <v>2</v>
      </c>
      <c r="I993" s="109">
        <v>12.429308308992605</v>
      </c>
      <c r="J993" s="59">
        <v>1</v>
      </c>
      <c r="K993" s="109">
        <v>6.2766758724579459</v>
      </c>
      <c r="L993" s="59">
        <v>1</v>
      </c>
      <c r="M993" s="109">
        <v>6.369426751592357</v>
      </c>
      <c r="Q993" s="3"/>
      <c r="V993" s="245" t="s">
        <v>430</v>
      </c>
      <c r="W993" s="109">
        <v>5.97478640138615</v>
      </c>
      <c r="X993" s="154">
        <v>6.2</v>
      </c>
    </row>
    <row r="994" spans="1:24" ht="11.25" customHeight="1">
      <c r="A994" s="236" t="s">
        <v>432</v>
      </c>
      <c r="B994" s="94">
        <v>5</v>
      </c>
      <c r="C994" s="109">
        <v>9.443762394938144</v>
      </c>
      <c r="D994" s="57">
        <v>0</v>
      </c>
      <c r="E994" s="109">
        <v>0</v>
      </c>
      <c r="F994" s="57">
        <v>2</v>
      </c>
      <c r="G994" s="109">
        <v>3.6336549117930268</v>
      </c>
      <c r="H994" s="57">
        <v>2</v>
      </c>
      <c r="I994" s="109">
        <v>3.5857073704214999</v>
      </c>
      <c r="J994" s="57">
        <v>4</v>
      </c>
      <c r="K994" s="109">
        <v>7.0556692302264867</v>
      </c>
      <c r="L994" s="57">
        <v>5</v>
      </c>
      <c r="M994" s="109">
        <v>8.6697184075461227</v>
      </c>
      <c r="Q994" s="3"/>
      <c r="V994" s="245" t="s">
        <v>471</v>
      </c>
      <c r="W994" s="109">
        <v>5.5940926381740885</v>
      </c>
      <c r="X994" s="154">
        <v>6.2</v>
      </c>
    </row>
    <row r="995" spans="1:24" ht="11.25" customHeight="1">
      <c r="A995" s="236" t="s">
        <v>433</v>
      </c>
      <c r="B995" s="95">
        <v>6</v>
      </c>
      <c r="C995" s="109">
        <v>6.865145655506991</v>
      </c>
      <c r="D995" s="59">
        <v>4</v>
      </c>
      <c r="E995" s="109">
        <v>4.5834240469342626</v>
      </c>
      <c r="F995" s="59">
        <v>1</v>
      </c>
      <c r="G995" s="109">
        <v>1.1502185415228894</v>
      </c>
      <c r="H995" s="59">
        <v>5</v>
      </c>
      <c r="I995" s="109">
        <v>5.7445512930984961</v>
      </c>
      <c r="J995" s="59">
        <v>7</v>
      </c>
      <c r="K995" s="109">
        <v>8.0552359033371683</v>
      </c>
      <c r="L995" s="59">
        <v>2</v>
      </c>
      <c r="M995" s="109">
        <v>2.3047847331059277</v>
      </c>
      <c r="Q995" s="3"/>
      <c r="V995" s="245" t="s">
        <v>438</v>
      </c>
      <c r="W995" s="109">
        <v>2.4488196689195809</v>
      </c>
      <c r="X995" s="154">
        <v>6.2</v>
      </c>
    </row>
    <row r="996" spans="1:24" ht="11.25" customHeight="1">
      <c r="A996" s="236" t="s">
        <v>441</v>
      </c>
      <c r="B996" s="94">
        <v>2</v>
      </c>
      <c r="C996" s="109">
        <v>8.085381630012936</v>
      </c>
      <c r="D996" s="57">
        <v>0</v>
      </c>
      <c r="E996" s="109">
        <v>0</v>
      </c>
      <c r="F996" s="57">
        <v>1</v>
      </c>
      <c r="G996" s="109">
        <v>3.9467971740932235</v>
      </c>
      <c r="H996" s="57">
        <v>2</v>
      </c>
      <c r="I996" s="109">
        <v>7.796055196070788</v>
      </c>
      <c r="J996" s="57">
        <v>0</v>
      </c>
      <c r="K996" s="109">
        <v>0</v>
      </c>
      <c r="L996" s="57">
        <v>0</v>
      </c>
      <c r="M996" s="109">
        <v>0</v>
      </c>
      <c r="Q996" s="3"/>
      <c r="V996" s="245" t="s">
        <v>433</v>
      </c>
      <c r="W996" s="109">
        <v>2.3047847331059277</v>
      </c>
      <c r="X996" s="154">
        <v>6.2</v>
      </c>
    </row>
    <row r="997" spans="1:24" ht="11.25" customHeight="1">
      <c r="A997" s="236" t="s">
        <v>487</v>
      </c>
      <c r="B997" s="95">
        <v>1</v>
      </c>
      <c r="C997" s="109">
        <v>1.6626762436818303</v>
      </c>
      <c r="D997" s="59">
        <v>2</v>
      </c>
      <c r="E997" s="109">
        <v>3.3377280085445835</v>
      </c>
      <c r="F997" s="59">
        <v>0</v>
      </c>
      <c r="G997" s="109">
        <v>0</v>
      </c>
      <c r="H997" s="59">
        <v>1</v>
      </c>
      <c r="I997" s="109">
        <v>1.6766989151758018</v>
      </c>
      <c r="J997" s="59">
        <v>2</v>
      </c>
      <c r="K997" s="109">
        <v>3.362079109721452</v>
      </c>
      <c r="L997" s="59">
        <v>5</v>
      </c>
      <c r="M997" s="109">
        <v>8.4285762449007109</v>
      </c>
      <c r="Q997" s="3"/>
      <c r="V997" s="245" t="s">
        <v>486</v>
      </c>
      <c r="W997" s="109">
        <v>0</v>
      </c>
      <c r="X997" s="154">
        <v>6.2</v>
      </c>
    </row>
    <row r="998" spans="1:24" ht="11.25" customHeight="1">
      <c r="A998" s="236" t="s">
        <v>431</v>
      </c>
      <c r="B998" s="94">
        <v>9</v>
      </c>
      <c r="C998" s="109">
        <v>11.267746701054159</v>
      </c>
      <c r="D998" s="57">
        <v>4</v>
      </c>
      <c r="E998" s="109">
        <v>4.9552786105398772</v>
      </c>
      <c r="F998" s="57">
        <v>6</v>
      </c>
      <c r="G998" s="109">
        <v>7.3696493275194985</v>
      </c>
      <c r="H998" s="57">
        <v>2</v>
      </c>
      <c r="I998" s="109">
        <v>2.4253889717563455</v>
      </c>
      <c r="J998" s="57">
        <v>6</v>
      </c>
      <c r="K998" s="109">
        <v>7.2014114766494233</v>
      </c>
      <c r="L998" s="57">
        <v>13</v>
      </c>
      <c r="M998" s="109">
        <v>15.439613297070036</v>
      </c>
      <c r="Q998" s="3"/>
      <c r="V998" s="245" t="s">
        <v>437</v>
      </c>
      <c r="W998" s="109">
        <v>0</v>
      </c>
      <c r="X998" s="154">
        <v>6.2</v>
      </c>
    </row>
    <row r="999" spans="1:24" ht="11.25" customHeight="1">
      <c r="A999" s="236" t="s">
        <v>434</v>
      </c>
      <c r="B999" s="95">
        <v>0</v>
      </c>
      <c r="C999" s="109">
        <v>0</v>
      </c>
      <c r="D999" s="59">
        <v>1</v>
      </c>
      <c r="E999" s="109">
        <v>7.4543421543048822</v>
      </c>
      <c r="F999" s="59">
        <v>0</v>
      </c>
      <c r="G999" s="109">
        <v>0</v>
      </c>
      <c r="H999" s="59">
        <v>0</v>
      </c>
      <c r="I999" s="109">
        <v>0</v>
      </c>
      <c r="J999" s="59">
        <v>1</v>
      </c>
      <c r="K999" s="109">
        <v>7.68344218209758</v>
      </c>
      <c r="L999" s="59">
        <v>1</v>
      </c>
      <c r="M999" s="109">
        <v>7.7447335811648079</v>
      </c>
      <c r="Q999" s="3"/>
      <c r="V999" s="245" t="s">
        <v>481</v>
      </c>
      <c r="W999" s="109">
        <v>0</v>
      </c>
      <c r="X999" s="154">
        <v>6.2</v>
      </c>
    </row>
    <row r="1000" spans="1:24" ht="11.25" customHeight="1">
      <c r="A1000" s="236" t="s">
        <v>436</v>
      </c>
      <c r="B1000" s="94">
        <v>0</v>
      </c>
      <c r="C1000" s="109">
        <v>0</v>
      </c>
      <c r="D1000" s="57">
        <v>0</v>
      </c>
      <c r="E1000" s="109">
        <v>0</v>
      </c>
      <c r="F1000" s="57">
        <v>1</v>
      </c>
      <c r="G1000" s="109">
        <v>15.467904098994586</v>
      </c>
      <c r="H1000" s="57">
        <v>0</v>
      </c>
      <c r="I1000" s="109">
        <v>0</v>
      </c>
      <c r="J1000" s="57">
        <v>0</v>
      </c>
      <c r="K1000" s="109">
        <v>0</v>
      </c>
      <c r="L1000" s="57">
        <v>0</v>
      </c>
      <c r="M1000" s="109">
        <v>0</v>
      </c>
      <c r="Q1000" s="3"/>
      <c r="V1000" s="245" t="s">
        <v>441</v>
      </c>
      <c r="W1000" s="109">
        <v>0</v>
      </c>
      <c r="X1000" s="154">
        <v>6.2</v>
      </c>
    </row>
    <row r="1001" spans="1:24" ht="11.25" customHeight="1">
      <c r="A1001" s="236" t="s">
        <v>439</v>
      </c>
      <c r="B1001" s="95">
        <v>1</v>
      </c>
      <c r="C1001" s="109">
        <v>14.308198597796537</v>
      </c>
      <c r="D1001" s="59">
        <v>2</v>
      </c>
      <c r="E1001" s="109">
        <v>29.095141111434391</v>
      </c>
      <c r="F1001" s="59">
        <v>2</v>
      </c>
      <c r="G1001" s="109">
        <v>29.351335485764601</v>
      </c>
      <c r="H1001" s="59">
        <v>0</v>
      </c>
      <c r="I1001" s="109">
        <v>0</v>
      </c>
      <c r="J1001" s="59">
        <v>0</v>
      </c>
      <c r="K1001" s="109">
        <v>0</v>
      </c>
      <c r="L1001" s="59">
        <v>0</v>
      </c>
      <c r="M1001" s="109">
        <v>0</v>
      </c>
      <c r="Q1001" s="3"/>
      <c r="V1001" s="246" t="s">
        <v>436</v>
      </c>
      <c r="W1001" s="109">
        <v>0</v>
      </c>
      <c r="X1001" s="154">
        <v>6.2</v>
      </c>
    </row>
    <row r="1002" spans="1:24" ht="11.25" customHeight="1">
      <c r="A1002" s="236" t="s">
        <v>474</v>
      </c>
      <c r="B1002" s="96">
        <v>1</v>
      </c>
      <c r="C1002" s="109">
        <v>11.425959780621572</v>
      </c>
      <c r="D1002" s="102">
        <v>0</v>
      </c>
      <c r="E1002" s="109">
        <v>0</v>
      </c>
      <c r="F1002" s="102">
        <v>0</v>
      </c>
      <c r="G1002" s="109">
        <v>0</v>
      </c>
      <c r="H1002" s="102">
        <v>0</v>
      </c>
      <c r="I1002" s="109">
        <v>0</v>
      </c>
      <c r="J1002" s="102">
        <v>0</v>
      </c>
      <c r="K1002" s="109">
        <v>0</v>
      </c>
      <c r="L1002" s="102">
        <v>0</v>
      </c>
      <c r="M1002" s="109">
        <v>0</v>
      </c>
      <c r="Q1002" s="3"/>
      <c r="V1002" s="245" t="s">
        <v>439</v>
      </c>
      <c r="W1002" s="109">
        <v>0</v>
      </c>
      <c r="X1002" s="154">
        <v>6.2</v>
      </c>
    </row>
    <row r="1003" spans="1:24" ht="11.25" customHeight="1">
      <c r="A1003" s="236" t="s">
        <v>435</v>
      </c>
      <c r="B1003" s="95">
        <v>0</v>
      </c>
      <c r="C1003" s="109">
        <v>0</v>
      </c>
      <c r="D1003" s="59">
        <v>0</v>
      </c>
      <c r="E1003" s="109">
        <v>0</v>
      </c>
      <c r="F1003" s="59">
        <v>0</v>
      </c>
      <c r="G1003" s="109">
        <v>0</v>
      </c>
      <c r="H1003" s="59">
        <v>0</v>
      </c>
      <c r="I1003" s="109">
        <v>0</v>
      </c>
      <c r="J1003" s="59">
        <v>0</v>
      </c>
      <c r="K1003" s="109">
        <v>0</v>
      </c>
      <c r="L1003" s="59">
        <v>0</v>
      </c>
      <c r="M1003" s="109">
        <v>0</v>
      </c>
      <c r="Q1003" s="3"/>
      <c r="V1003" s="245" t="s">
        <v>474</v>
      </c>
      <c r="W1003" s="109">
        <v>0</v>
      </c>
      <c r="X1003" s="154">
        <v>6.2</v>
      </c>
    </row>
    <row r="1004" spans="1:24" ht="11.25" customHeight="1">
      <c r="A1004" s="236" t="s">
        <v>440</v>
      </c>
      <c r="B1004" s="94">
        <v>0</v>
      </c>
      <c r="C1004" s="109">
        <v>0</v>
      </c>
      <c r="D1004" s="57">
        <v>0</v>
      </c>
      <c r="E1004" s="109">
        <v>0</v>
      </c>
      <c r="F1004" s="57">
        <v>0</v>
      </c>
      <c r="G1004" s="109">
        <v>0</v>
      </c>
      <c r="H1004" s="57">
        <v>1</v>
      </c>
      <c r="I1004" s="109">
        <v>81.037277147487842</v>
      </c>
      <c r="J1004" s="57">
        <v>0</v>
      </c>
      <c r="K1004" s="109">
        <v>0</v>
      </c>
      <c r="L1004" s="57">
        <v>0</v>
      </c>
      <c r="M1004" s="109">
        <v>0</v>
      </c>
      <c r="Q1004" s="3"/>
      <c r="V1004" s="245" t="s">
        <v>435</v>
      </c>
      <c r="W1004" s="109">
        <v>0</v>
      </c>
      <c r="X1004" s="154">
        <v>6.2</v>
      </c>
    </row>
    <row r="1005" spans="1:24" ht="11.25" customHeight="1">
      <c r="A1005" s="236" t="s">
        <v>482</v>
      </c>
      <c r="B1005" s="95">
        <v>0</v>
      </c>
      <c r="C1005" s="109">
        <v>0</v>
      </c>
      <c r="D1005" s="59">
        <v>2</v>
      </c>
      <c r="E1005" s="109">
        <v>6.1873530503650542</v>
      </c>
      <c r="F1005" s="59">
        <v>3</v>
      </c>
      <c r="G1005" s="109">
        <v>9.3703148425787113</v>
      </c>
      <c r="H1005" s="59">
        <v>2</v>
      </c>
      <c r="I1005" s="109">
        <v>6.3197143489114289</v>
      </c>
      <c r="J1005" s="59">
        <v>1</v>
      </c>
      <c r="K1005" s="109">
        <v>3.1948881789137382</v>
      </c>
      <c r="L1005" s="59">
        <v>3</v>
      </c>
      <c r="M1005" s="109">
        <v>9.6936797208220238</v>
      </c>
      <c r="Q1005" s="3"/>
      <c r="V1005" s="245" t="s">
        <v>440</v>
      </c>
      <c r="W1005" s="109">
        <v>0</v>
      </c>
      <c r="X1005" s="154">
        <v>6.2</v>
      </c>
    </row>
    <row r="1006" spans="1:24" ht="11.25" customHeight="1">
      <c r="A1006" s="236" t="s">
        <v>430</v>
      </c>
      <c r="B1006" s="94">
        <v>6</v>
      </c>
      <c r="C1006" s="109">
        <v>9.4446543256516815</v>
      </c>
      <c r="D1006" s="57">
        <v>5</v>
      </c>
      <c r="E1006" s="109">
        <v>7.7932603884160976</v>
      </c>
      <c r="F1006" s="57">
        <v>6</v>
      </c>
      <c r="G1006" s="109">
        <v>9.2439952547491018</v>
      </c>
      <c r="H1006" s="57">
        <v>9</v>
      </c>
      <c r="I1006" s="109">
        <v>13.723696248856358</v>
      </c>
      <c r="J1006" s="57">
        <v>3</v>
      </c>
      <c r="K1006" s="109">
        <v>4.5262522631261319</v>
      </c>
      <c r="L1006" s="57">
        <v>4</v>
      </c>
      <c r="M1006" s="109">
        <v>5.97478640138615</v>
      </c>
      <c r="Q1006" s="3"/>
      <c r="V1006" s="245" t="s">
        <v>475</v>
      </c>
      <c r="W1006" s="109">
        <v>0</v>
      </c>
      <c r="X1006" s="154">
        <v>6.2</v>
      </c>
    </row>
    <row r="1007" spans="1:24" ht="11.25" customHeight="1">
      <c r="A1007" s="236" t="s">
        <v>475</v>
      </c>
      <c r="B1007" s="95">
        <v>0</v>
      </c>
      <c r="C1007" s="109">
        <v>0</v>
      </c>
      <c r="D1007" s="59">
        <v>0</v>
      </c>
      <c r="E1007" s="109">
        <v>0</v>
      </c>
      <c r="F1007" s="59">
        <v>0</v>
      </c>
      <c r="G1007" s="109">
        <v>0</v>
      </c>
      <c r="H1007" s="59">
        <v>0</v>
      </c>
      <c r="I1007" s="109">
        <v>0</v>
      </c>
      <c r="J1007" s="59">
        <v>0</v>
      </c>
      <c r="K1007" s="109">
        <v>0</v>
      </c>
      <c r="L1007" s="59">
        <v>0</v>
      </c>
      <c r="M1007" s="109">
        <v>0</v>
      </c>
      <c r="Q1007" s="3"/>
      <c r="V1007" s="247" t="s">
        <v>483</v>
      </c>
      <c r="W1007" s="110">
        <v>0</v>
      </c>
      <c r="X1007" s="154">
        <v>6.2</v>
      </c>
    </row>
    <row r="1008" spans="1:24" ht="11.25" customHeight="1">
      <c r="A1008" s="237" t="s">
        <v>483</v>
      </c>
      <c r="B1008" s="94">
        <v>0</v>
      </c>
      <c r="C1008" s="110">
        <v>0</v>
      </c>
      <c r="D1008" s="57">
        <v>0</v>
      </c>
      <c r="E1008" s="110">
        <v>0</v>
      </c>
      <c r="F1008" s="57">
        <v>1</v>
      </c>
      <c r="G1008" s="110">
        <v>0</v>
      </c>
      <c r="H1008" s="57">
        <v>1</v>
      </c>
      <c r="I1008" s="110">
        <v>0</v>
      </c>
      <c r="J1008" s="57">
        <v>0</v>
      </c>
      <c r="K1008" s="110">
        <v>0</v>
      </c>
      <c r="L1008" s="57">
        <v>0</v>
      </c>
      <c r="M1008" s="110">
        <v>0</v>
      </c>
      <c r="Q1008" s="3"/>
      <c r="V1008" s="238" t="s">
        <v>544</v>
      </c>
      <c r="W1008" s="364">
        <v>6.1617680610581251</v>
      </c>
      <c r="X1008" s="104"/>
    </row>
    <row r="1009" spans="1:23" ht="11.25" customHeight="1">
      <c r="A1009" s="238" t="s">
        <v>544</v>
      </c>
      <c r="B1009" s="239">
        <v>39</v>
      </c>
      <c r="C1009" s="241">
        <v>6.6056127383313541</v>
      </c>
      <c r="D1009" s="243">
        <v>24</v>
      </c>
      <c r="E1009" s="241">
        <v>4.0549444979471847</v>
      </c>
      <c r="F1009" s="243">
        <v>29</v>
      </c>
      <c r="G1009" s="241">
        <v>4.8835196368008571</v>
      </c>
      <c r="H1009" s="243">
        <v>37</v>
      </c>
      <c r="I1009" s="241">
        <v>6.2053778823560979</v>
      </c>
      <c r="J1009" s="243">
        <v>30</v>
      </c>
      <c r="K1009" s="241">
        <v>5.012246589166196</v>
      </c>
      <c r="L1009" s="243">
        <v>37</v>
      </c>
      <c r="M1009" s="241">
        <v>6.1617680610581251</v>
      </c>
      <c r="Q1009" s="3"/>
    </row>
    <row r="1010" spans="1:23" ht="11.25" customHeight="1">
      <c r="A1010" s="4" t="s">
        <v>480</v>
      </c>
      <c r="B1010" s="3"/>
      <c r="C1010" s="3"/>
      <c r="D1010" s="27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</row>
    <row r="1011" spans="1:23" ht="11.25" customHeight="1">
      <c r="A1011" s="43" t="s">
        <v>477</v>
      </c>
      <c r="B1011" s="4" t="s">
        <v>557</v>
      </c>
      <c r="C1011" s="3"/>
      <c r="D1011" s="27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V1011" s="4" t="s">
        <v>480</v>
      </c>
    </row>
    <row r="1012" spans="1:23" ht="11.25" customHeight="1">
      <c r="A1012" s="43" t="s">
        <v>478</v>
      </c>
      <c r="B1012" s="4" t="s">
        <v>550</v>
      </c>
      <c r="C1012" s="3"/>
      <c r="D1012" s="27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V1012" s="43">
        <v>2013</v>
      </c>
      <c r="W1012" s="4" t="s">
        <v>553</v>
      </c>
    </row>
    <row r="1013" spans="1:23" ht="11.25" customHeight="1">
      <c r="A1013" s="43" t="s">
        <v>479</v>
      </c>
      <c r="B1013" s="4" t="s">
        <v>553</v>
      </c>
      <c r="C1013" s="3"/>
      <c r="D1013" s="27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</row>
    <row r="1023" spans="1:23" ht="11.25" customHeight="1">
      <c r="A1023" s="41"/>
    </row>
    <row r="1031" spans="1:21" ht="14.25" customHeight="1">
      <c r="A1031" s="174" t="s">
        <v>1330</v>
      </c>
      <c r="B1031" s="261"/>
      <c r="C1031" s="185"/>
      <c r="D1031" s="185"/>
      <c r="E1031" s="185"/>
      <c r="F1031" s="185"/>
      <c r="G1031" s="185"/>
      <c r="H1031" s="185"/>
      <c r="I1031" s="185"/>
      <c r="J1031" s="185"/>
      <c r="K1031" s="185"/>
      <c r="L1031" s="185"/>
      <c r="M1031" s="185"/>
      <c r="N1031" s="185"/>
      <c r="O1031" s="185"/>
      <c r="P1031" s="185"/>
      <c r="Q1031" s="185"/>
      <c r="R1031" s="185"/>
      <c r="S1031" s="185"/>
      <c r="T1031" s="185"/>
      <c r="U1031" s="185"/>
    </row>
    <row r="1032" spans="1:21" ht="11.25" customHeight="1">
      <c r="A1032" s="205"/>
    </row>
    <row r="1033" spans="1:21" ht="14.25" customHeight="1">
      <c r="A1033" s="669" t="s">
        <v>1335</v>
      </c>
      <c r="B1033" s="185"/>
      <c r="C1033" s="185"/>
      <c r="D1033" s="185"/>
      <c r="E1033" s="185"/>
      <c r="F1033" s="185"/>
      <c r="G1033" s="185"/>
      <c r="H1033" s="185"/>
      <c r="I1033" s="185"/>
      <c r="J1033" s="185"/>
      <c r="K1033" s="185"/>
      <c r="L1033" s="185"/>
      <c r="M1033" s="185"/>
      <c r="N1033" s="185"/>
      <c r="O1033" s="185"/>
      <c r="P1033" s="185"/>
      <c r="Q1033" s="185"/>
      <c r="R1033" s="185"/>
      <c r="S1033" s="185"/>
      <c r="T1033" s="185"/>
      <c r="U1033" s="185"/>
    </row>
    <row r="1034" spans="1:21" ht="11.25" customHeight="1">
      <c r="A1034" s="292"/>
      <c r="B1034" s="358">
        <v>2000</v>
      </c>
      <c r="C1034" s="255">
        <v>2001</v>
      </c>
      <c r="D1034" s="255">
        <v>2002</v>
      </c>
      <c r="E1034" s="255">
        <v>2003</v>
      </c>
      <c r="F1034" s="255">
        <v>2004</v>
      </c>
      <c r="G1034" s="255">
        <v>2005</v>
      </c>
      <c r="H1034" s="255">
        <v>2006</v>
      </c>
      <c r="I1034" s="255">
        <v>2007</v>
      </c>
      <c r="J1034" s="255">
        <v>2008</v>
      </c>
      <c r="K1034" s="255">
        <v>2009</v>
      </c>
      <c r="L1034" s="255">
        <v>2010</v>
      </c>
      <c r="M1034" s="255">
        <v>2011</v>
      </c>
      <c r="N1034" s="255">
        <v>2012</v>
      </c>
      <c r="O1034" s="256">
        <v>2013</v>
      </c>
      <c r="P1034" s="185"/>
      <c r="Q1034" s="185"/>
      <c r="R1034" s="185"/>
      <c r="S1034" s="185"/>
      <c r="T1034" s="185"/>
      <c r="U1034" s="185"/>
    </row>
    <row r="1035" spans="1:21" ht="11.25" customHeight="1">
      <c r="A1035" s="285" t="s">
        <v>402</v>
      </c>
      <c r="B1035" s="176">
        <v>67</v>
      </c>
      <c r="C1035" s="176">
        <v>50</v>
      </c>
      <c r="D1035" s="176">
        <v>46</v>
      </c>
      <c r="E1035" s="176">
        <v>36</v>
      </c>
      <c r="F1035" s="176">
        <v>36</v>
      </c>
      <c r="G1035" s="176">
        <v>16</v>
      </c>
      <c r="H1035" s="176">
        <v>15</v>
      </c>
      <c r="I1035" s="176">
        <v>18</v>
      </c>
      <c r="J1035" s="176">
        <v>10</v>
      </c>
      <c r="K1035" s="176">
        <v>6</v>
      </c>
      <c r="L1035" s="176">
        <v>5</v>
      </c>
      <c r="M1035" s="177">
        <v>7</v>
      </c>
      <c r="N1035" s="177">
        <v>7</v>
      </c>
      <c r="O1035" s="251">
        <v>2</v>
      </c>
      <c r="Q1035" s="185"/>
      <c r="R1035" s="185"/>
      <c r="S1035" s="185"/>
      <c r="T1035" s="185"/>
      <c r="U1035" s="185"/>
    </row>
    <row r="1036" spans="1:21" ht="11.25" customHeight="1">
      <c r="A1036" s="286" t="s">
        <v>446</v>
      </c>
      <c r="B1036" s="139">
        <v>10.8</v>
      </c>
      <c r="C1036" s="139">
        <v>8.1999999999999993</v>
      </c>
      <c r="D1036" s="139">
        <v>7.6</v>
      </c>
      <c r="E1036" s="139">
        <v>6</v>
      </c>
      <c r="F1036" s="139">
        <v>6.1</v>
      </c>
      <c r="G1036" s="139">
        <v>2.7</v>
      </c>
      <c r="H1036" s="139">
        <v>2.5</v>
      </c>
      <c r="I1036" s="139">
        <v>3.1</v>
      </c>
      <c r="J1036" s="139">
        <v>1.7</v>
      </c>
      <c r="K1036" s="139">
        <v>1</v>
      </c>
      <c r="L1036" s="139">
        <v>0.8</v>
      </c>
      <c r="M1036" s="139">
        <v>1.2</v>
      </c>
      <c r="N1036" s="139">
        <v>1.2</v>
      </c>
      <c r="O1036" s="152">
        <v>0.3</v>
      </c>
      <c r="Q1036" s="185"/>
      <c r="R1036" s="185"/>
      <c r="S1036" s="185"/>
      <c r="T1036" s="185"/>
      <c r="U1036" s="185"/>
    </row>
    <row r="1037" spans="1:21" ht="11.25" customHeight="1">
      <c r="A1037" s="286" t="s">
        <v>447</v>
      </c>
      <c r="B1037" s="252"/>
      <c r="C1037" s="252"/>
      <c r="D1037" s="252"/>
      <c r="E1037" s="252"/>
      <c r="F1037" s="252"/>
      <c r="G1037" s="252"/>
      <c r="H1037" s="252"/>
      <c r="I1037" s="252"/>
      <c r="J1037" s="252"/>
      <c r="K1037" s="252"/>
      <c r="L1037" s="252"/>
      <c r="M1037" s="252"/>
      <c r="N1037" s="252"/>
      <c r="O1037" s="253"/>
      <c r="Q1037" s="185"/>
      <c r="R1037" s="185"/>
      <c r="S1037" s="185"/>
      <c r="T1037" s="185"/>
      <c r="U1037" s="185"/>
    </row>
    <row r="1038" spans="1:21" ht="11.25" customHeight="1">
      <c r="A1038" s="4" t="s">
        <v>480</v>
      </c>
      <c r="B1038" s="185"/>
      <c r="C1038" s="185"/>
      <c r="D1038" s="185"/>
      <c r="E1038" s="185"/>
      <c r="F1038" s="185"/>
      <c r="G1038" s="185"/>
      <c r="H1038" s="185"/>
      <c r="I1038" s="185"/>
      <c r="J1038" s="185"/>
      <c r="K1038" s="188"/>
      <c r="L1038" s="188"/>
      <c r="M1038" s="188"/>
      <c r="N1038" s="189"/>
      <c r="O1038" s="188"/>
      <c r="Q1038" s="185"/>
      <c r="R1038" s="185"/>
      <c r="S1038" s="185"/>
      <c r="T1038" s="185"/>
      <c r="U1038" s="185"/>
    </row>
    <row r="1039" spans="1:21" ht="11.25" customHeight="1">
      <c r="A1039" s="43" t="s">
        <v>477</v>
      </c>
      <c r="B1039" s="4" t="s">
        <v>552</v>
      </c>
      <c r="C1039" s="185"/>
      <c r="D1039" s="27"/>
      <c r="E1039" s="185"/>
      <c r="F1039" s="185"/>
      <c r="G1039" s="185"/>
      <c r="H1039" s="185"/>
      <c r="I1039" s="185"/>
      <c r="J1039" s="185"/>
      <c r="K1039" s="188"/>
      <c r="L1039" s="188"/>
      <c r="M1039" s="188"/>
      <c r="N1039" s="189"/>
      <c r="O1039" s="188"/>
      <c r="Q1039" s="185"/>
      <c r="R1039" s="185"/>
      <c r="S1039" s="185"/>
      <c r="T1039" s="185"/>
      <c r="U1039" s="185"/>
    </row>
    <row r="1040" spans="1:21" ht="11.25" customHeight="1">
      <c r="A1040" s="43" t="s">
        <v>478</v>
      </c>
      <c r="B1040" s="4" t="s">
        <v>550</v>
      </c>
      <c r="C1040" s="185"/>
      <c r="D1040" s="27"/>
      <c r="E1040" s="185"/>
      <c r="F1040" s="185"/>
      <c r="G1040" s="185"/>
      <c r="H1040" s="185"/>
      <c r="I1040" s="185"/>
      <c r="J1040" s="185"/>
      <c r="K1040" s="188"/>
      <c r="L1040" s="188"/>
      <c r="M1040" s="188"/>
      <c r="N1040" s="189"/>
      <c r="O1040" s="188"/>
      <c r="Q1040" s="185"/>
      <c r="R1040" s="185"/>
      <c r="S1040" s="185"/>
      <c r="T1040" s="185"/>
      <c r="U1040" s="185"/>
    </row>
    <row r="1041" spans="1:21" ht="11.25" customHeight="1">
      <c r="A1041" s="43" t="s">
        <v>479</v>
      </c>
      <c r="B1041" s="4" t="s">
        <v>553</v>
      </c>
      <c r="C1041" s="185"/>
      <c r="D1041" s="27"/>
      <c r="E1041" s="185"/>
      <c r="F1041" s="185"/>
      <c r="G1041" s="185"/>
      <c r="H1041" s="185"/>
      <c r="I1041" s="185"/>
      <c r="J1041" s="185"/>
      <c r="K1041" s="188"/>
      <c r="L1041" s="188"/>
      <c r="M1041" s="188"/>
      <c r="N1041" s="189"/>
      <c r="O1041" s="188"/>
      <c r="Q1041" s="185"/>
      <c r="R1041" s="185"/>
      <c r="S1041" s="185"/>
      <c r="T1041" s="185"/>
      <c r="U1041" s="185"/>
    </row>
    <row r="1042" spans="1:21" ht="11.25" customHeight="1">
      <c r="B1042" s="188"/>
      <c r="C1042" s="188"/>
      <c r="D1042" s="188"/>
      <c r="E1042" s="188"/>
      <c r="F1042" s="188"/>
      <c r="G1042" s="188"/>
      <c r="H1042" s="188"/>
      <c r="I1042" s="188"/>
      <c r="J1042" s="188"/>
      <c r="K1042" s="188"/>
      <c r="L1042" s="188"/>
      <c r="M1042" s="188"/>
      <c r="N1042" s="189"/>
      <c r="O1042" s="188"/>
      <c r="Q1042" s="185"/>
      <c r="R1042" s="185"/>
      <c r="S1042" s="185"/>
      <c r="T1042" s="185"/>
      <c r="U1042" s="185"/>
    </row>
    <row r="1043" spans="1:21" ht="14.25" customHeight="1">
      <c r="A1043" s="669" t="s">
        <v>1334</v>
      </c>
      <c r="B1043" s="188"/>
      <c r="C1043" s="188"/>
      <c r="D1043" s="188"/>
      <c r="E1043" s="188"/>
      <c r="F1043" s="188"/>
      <c r="G1043" s="188"/>
      <c r="H1043" s="188"/>
      <c r="I1043" s="188"/>
      <c r="J1043" s="188"/>
      <c r="K1043" s="188"/>
      <c r="L1043" s="188"/>
      <c r="M1043" s="188"/>
      <c r="N1043" s="189"/>
      <c r="O1043" s="188"/>
      <c r="Q1043" s="185"/>
      <c r="R1043" s="185"/>
      <c r="S1043" s="185"/>
      <c r="T1043" s="185"/>
      <c r="U1043" s="185"/>
    </row>
    <row r="1044" spans="1:21" ht="11.25" customHeight="1">
      <c r="A1044" s="188"/>
      <c r="B1044" s="186"/>
      <c r="C1044" s="190"/>
      <c r="D1044" s="186"/>
      <c r="E1044" s="190"/>
      <c r="F1044" s="186"/>
      <c r="G1044" s="190"/>
      <c r="H1044" s="186"/>
      <c r="I1044" s="190"/>
      <c r="J1044" s="186"/>
      <c r="K1044" s="40"/>
      <c r="L1044" s="186"/>
      <c r="M1044" s="40"/>
      <c r="N1044" s="186"/>
      <c r="O1044" s="40"/>
      <c r="Q1044" s="185"/>
      <c r="R1044" s="185"/>
      <c r="S1044" s="185"/>
      <c r="T1044" s="185"/>
      <c r="U1044" s="185"/>
    </row>
    <row r="1045" spans="1:21" ht="11.25" customHeight="1">
      <c r="A1045" s="188"/>
      <c r="B1045" s="188"/>
      <c r="C1045" s="188"/>
      <c r="D1045" s="188"/>
      <c r="E1045" s="188"/>
      <c r="F1045" s="188"/>
      <c r="G1045" s="188"/>
      <c r="H1045" s="188"/>
      <c r="I1045" s="188"/>
      <c r="J1045" s="188"/>
      <c r="K1045" s="188"/>
      <c r="L1045" s="188"/>
      <c r="M1045" s="188"/>
      <c r="N1045" s="188"/>
      <c r="O1045" s="188"/>
      <c r="Q1045" s="185"/>
      <c r="R1045" s="185"/>
      <c r="S1045" s="185"/>
      <c r="T1045" s="185"/>
      <c r="U1045" s="185"/>
    </row>
    <row r="1046" spans="1:21" ht="11.25" customHeight="1">
      <c r="A1046" s="188"/>
      <c r="B1046" s="188"/>
      <c r="C1046" s="188"/>
      <c r="D1046" s="188"/>
      <c r="E1046" s="188"/>
      <c r="F1046" s="188"/>
      <c r="G1046" s="188"/>
      <c r="H1046" s="188"/>
      <c r="I1046" s="188"/>
      <c r="J1046" s="188"/>
      <c r="K1046" s="188"/>
      <c r="L1046" s="188"/>
      <c r="M1046" s="188"/>
      <c r="N1046" s="188"/>
      <c r="O1046" s="188"/>
      <c r="Q1046" s="185"/>
      <c r="R1046" s="185"/>
      <c r="S1046" s="185"/>
      <c r="T1046" s="185"/>
      <c r="U1046" s="185"/>
    </row>
    <row r="1047" spans="1:21" ht="11.25" customHeight="1">
      <c r="A1047" s="188"/>
      <c r="B1047" s="188"/>
      <c r="C1047" s="188"/>
      <c r="D1047" s="188"/>
      <c r="E1047" s="188"/>
      <c r="F1047" s="188"/>
      <c r="G1047" s="188"/>
      <c r="H1047" s="188"/>
      <c r="I1047" s="188"/>
      <c r="J1047" s="188"/>
      <c r="K1047" s="188"/>
      <c r="L1047" s="188"/>
      <c r="M1047" s="188"/>
      <c r="N1047" s="188"/>
      <c r="O1047" s="188"/>
      <c r="Q1047" s="185"/>
      <c r="R1047" s="185"/>
      <c r="S1047" s="185"/>
      <c r="T1047" s="185"/>
      <c r="U1047" s="185"/>
    </row>
    <row r="1048" spans="1:21" ht="11.25" customHeight="1">
      <c r="A1048" s="188"/>
      <c r="B1048" s="188"/>
      <c r="C1048" s="188"/>
      <c r="D1048" s="188"/>
      <c r="E1048" s="188"/>
      <c r="F1048" s="188"/>
      <c r="G1048" s="188"/>
      <c r="H1048" s="188"/>
      <c r="I1048" s="188"/>
      <c r="J1048" s="188"/>
      <c r="K1048" s="188"/>
      <c r="L1048" s="188"/>
      <c r="M1048" s="188"/>
      <c r="N1048" s="188"/>
      <c r="O1048" s="188"/>
      <c r="Q1048" s="185"/>
      <c r="R1048" s="185"/>
      <c r="S1048" s="185"/>
      <c r="T1048" s="185"/>
      <c r="U1048" s="185"/>
    </row>
    <row r="1049" spans="1:21" ht="11.25" customHeight="1">
      <c r="A1049" s="188"/>
      <c r="B1049" s="188"/>
      <c r="C1049" s="188"/>
      <c r="D1049" s="188"/>
      <c r="E1049" s="188"/>
      <c r="F1049" s="188"/>
      <c r="G1049" s="188"/>
      <c r="H1049" s="188"/>
      <c r="I1049" s="188"/>
      <c r="J1049" s="188"/>
      <c r="K1049" s="188"/>
      <c r="L1049" s="188"/>
      <c r="M1049" s="188"/>
      <c r="N1049" s="188"/>
      <c r="O1049" s="188"/>
      <c r="Q1049" s="185"/>
      <c r="R1049" s="185"/>
      <c r="S1049" s="185"/>
      <c r="T1049" s="185"/>
      <c r="U1049" s="185"/>
    </row>
    <row r="1050" spans="1:21" ht="11.25" customHeight="1">
      <c r="A1050" s="6"/>
      <c r="B1050" s="6"/>
      <c r="C1050" s="6"/>
      <c r="D1050" s="185"/>
      <c r="E1050" s="185"/>
      <c r="F1050" s="185"/>
      <c r="G1050" s="185"/>
      <c r="H1050" s="185"/>
      <c r="I1050" s="185"/>
      <c r="J1050" s="185"/>
      <c r="K1050" s="185"/>
      <c r="L1050" s="185"/>
      <c r="M1050" s="185"/>
      <c r="N1050" s="185"/>
      <c r="O1050" s="185"/>
      <c r="Q1050" s="185"/>
      <c r="R1050" s="185"/>
      <c r="S1050" s="185"/>
      <c r="T1050" s="185"/>
      <c r="U1050" s="185"/>
    </row>
    <row r="1051" spans="1:21" ht="11.25" customHeight="1">
      <c r="A1051" s="6"/>
      <c r="B1051" s="6"/>
      <c r="C1051" s="6"/>
      <c r="D1051" s="185"/>
      <c r="E1051" s="185"/>
      <c r="F1051" s="185"/>
      <c r="G1051" s="185"/>
      <c r="H1051" s="185"/>
      <c r="I1051" s="185"/>
      <c r="J1051" s="185"/>
      <c r="K1051" s="185"/>
      <c r="L1051" s="185"/>
      <c r="M1051" s="185"/>
      <c r="N1051" s="185"/>
      <c r="O1051" s="185"/>
      <c r="Q1051" s="185"/>
      <c r="R1051" s="185"/>
      <c r="S1051" s="185"/>
      <c r="T1051" s="185"/>
      <c r="U1051" s="185"/>
    </row>
    <row r="1052" spans="1:21" ht="11.25" customHeight="1">
      <c r="A1052" s="6"/>
      <c r="B1052" s="6"/>
      <c r="C1052" s="6"/>
      <c r="D1052" s="185"/>
      <c r="E1052" s="185"/>
      <c r="F1052" s="185"/>
      <c r="G1052" s="185"/>
      <c r="H1052" s="185"/>
      <c r="I1052" s="185"/>
      <c r="J1052" s="185"/>
      <c r="K1052" s="185"/>
      <c r="L1052" s="185"/>
      <c r="M1052" s="185"/>
      <c r="N1052" s="185"/>
      <c r="O1052" s="185"/>
      <c r="Q1052" s="185"/>
      <c r="R1052" s="185"/>
      <c r="S1052" s="185"/>
      <c r="T1052" s="185"/>
      <c r="U1052" s="185"/>
    </row>
    <row r="1053" spans="1:21" ht="11.25" customHeight="1">
      <c r="A1053" s="6"/>
      <c r="B1053" s="6"/>
      <c r="C1053" s="6"/>
      <c r="D1053" s="185"/>
      <c r="E1053" s="185"/>
      <c r="F1053" s="185"/>
      <c r="G1053" s="185"/>
      <c r="H1053" s="185"/>
      <c r="I1053" s="185"/>
      <c r="J1053" s="185"/>
      <c r="K1053" s="185"/>
      <c r="L1053" s="185"/>
      <c r="M1053" s="185"/>
      <c r="N1053" s="185"/>
      <c r="O1053" s="185"/>
      <c r="Q1053" s="185"/>
      <c r="R1053" s="185"/>
      <c r="S1053" s="185"/>
      <c r="T1053" s="185"/>
      <c r="U1053" s="185"/>
    </row>
    <row r="1054" spans="1:21" ht="11.25" customHeight="1">
      <c r="A1054" s="6"/>
      <c r="B1054" s="6"/>
      <c r="C1054" s="6"/>
      <c r="D1054" s="185"/>
      <c r="E1054" s="185"/>
      <c r="F1054" s="185"/>
      <c r="G1054" s="185"/>
      <c r="H1054" s="185"/>
      <c r="I1054" s="185"/>
      <c r="J1054" s="185"/>
      <c r="K1054" s="185"/>
      <c r="L1054" s="185"/>
      <c r="M1054" s="185"/>
      <c r="N1054" s="185"/>
      <c r="O1054" s="185"/>
      <c r="Q1054" s="185"/>
      <c r="R1054" s="185"/>
      <c r="S1054" s="185"/>
      <c r="T1054" s="185"/>
      <c r="U1054" s="185"/>
    </row>
    <row r="1055" spans="1:21" ht="11.25" customHeight="1">
      <c r="A1055" s="6"/>
      <c r="B1055" s="6"/>
      <c r="C1055" s="6"/>
      <c r="D1055" s="185"/>
      <c r="E1055" s="185"/>
      <c r="F1055" s="185"/>
      <c r="G1055" s="185"/>
      <c r="H1055" s="185"/>
      <c r="I1055" s="185"/>
      <c r="J1055" s="185"/>
      <c r="K1055" s="185"/>
      <c r="L1055" s="185"/>
      <c r="M1055" s="185"/>
      <c r="N1055" s="185"/>
      <c r="O1055" s="185"/>
      <c r="Q1055" s="185"/>
      <c r="R1055" s="185"/>
      <c r="S1055" s="185"/>
      <c r="T1055" s="185"/>
      <c r="U1055" s="185"/>
    </row>
    <row r="1056" spans="1:21" ht="11.25" customHeight="1">
      <c r="A1056" s="6"/>
      <c r="B1056" s="6"/>
      <c r="C1056" s="6"/>
      <c r="D1056" s="185"/>
      <c r="E1056" s="185"/>
      <c r="F1056" s="185"/>
      <c r="G1056" s="185"/>
      <c r="H1056" s="185"/>
      <c r="I1056" s="185"/>
      <c r="J1056" s="185"/>
      <c r="K1056" s="185"/>
      <c r="L1056" s="185"/>
      <c r="M1056" s="185"/>
      <c r="N1056" s="185"/>
      <c r="O1056" s="185"/>
      <c r="Q1056" s="185"/>
      <c r="R1056" s="185"/>
      <c r="S1056" s="185"/>
      <c r="T1056" s="185"/>
      <c r="U1056" s="185"/>
    </row>
    <row r="1057" spans="1:21" ht="11.25" customHeight="1">
      <c r="C1057" s="185"/>
      <c r="D1057" s="185"/>
      <c r="E1057" s="185"/>
      <c r="F1057" s="185"/>
      <c r="G1057" s="185"/>
      <c r="H1057" s="185"/>
      <c r="I1057" s="185"/>
      <c r="J1057" s="185"/>
      <c r="K1057" s="185"/>
      <c r="L1057" s="185"/>
      <c r="M1057" s="185"/>
      <c r="N1057" s="185"/>
      <c r="O1057" s="185"/>
      <c r="Q1057" s="185"/>
      <c r="R1057" s="185"/>
      <c r="S1057" s="185"/>
      <c r="T1057" s="185"/>
      <c r="U1057" s="185"/>
    </row>
    <row r="1058" spans="1:21" ht="11.25" customHeight="1">
      <c r="C1058" s="185"/>
      <c r="D1058" s="27"/>
      <c r="E1058" s="185"/>
      <c r="F1058" s="185"/>
      <c r="G1058" s="185"/>
      <c r="H1058" s="185"/>
      <c r="I1058" s="185"/>
      <c r="J1058" s="185"/>
      <c r="K1058" s="185"/>
      <c r="L1058" s="185"/>
      <c r="M1058" s="185"/>
      <c r="N1058" s="185"/>
      <c r="O1058" s="185"/>
      <c r="Q1058" s="185"/>
      <c r="R1058" s="185"/>
      <c r="S1058" s="185"/>
      <c r="T1058" s="185"/>
      <c r="U1058" s="185"/>
    </row>
    <row r="1059" spans="1:21" ht="11.25" customHeight="1">
      <c r="C1059" s="185"/>
      <c r="D1059" s="27"/>
      <c r="E1059" s="185"/>
      <c r="F1059" s="185"/>
      <c r="G1059" s="185"/>
      <c r="H1059" s="185"/>
      <c r="I1059" s="185"/>
      <c r="J1059" s="185"/>
      <c r="K1059" s="185"/>
      <c r="L1059" s="185"/>
      <c r="M1059" s="185"/>
      <c r="N1059" s="185"/>
      <c r="O1059" s="185"/>
      <c r="Q1059" s="185"/>
      <c r="R1059" s="185"/>
      <c r="S1059" s="185"/>
      <c r="T1059" s="185"/>
      <c r="U1059" s="185"/>
    </row>
    <row r="1060" spans="1:21" ht="11.25" customHeight="1">
      <c r="C1060" s="185"/>
      <c r="D1060" s="27"/>
      <c r="E1060" s="185"/>
      <c r="F1060" s="185"/>
      <c r="G1060" s="185"/>
      <c r="H1060" s="185"/>
      <c r="I1060" s="185"/>
      <c r="J1060" s="185"/>
      <c r="K1060" s="185"/>
      <c r="L1060" s="185"/>
      <c r="M1060" s="185"/>
      <c r="N1060" s="185"/>
      <c r="O1060" s="185"/>
      <c r="Q1060" s="185"/>
      <c r="R1060" s="185"/>
      <c r="S1060" s="185"/>
      <c r="T1060" s="185"/>
      <c r="U1060" s="185"/>
    </row>
    <row r="1061" spans="1:21" ht="11.25" customHeight="1">
      <c r="C1061" s="6"/>
      <c r="D1061" s="185"/>
      <c r="E1061" s="185"/>
      <c r="F1061" s="185"/>
      <c r="G1061" s="185"/>
      <c r="H1061" s="185"/>
      <c r="I1061" s="185"/>
      <c r="J1061" s="185"/>
      <c r="K1061" s="185"/>
      <c r="L1061" s="185"/>
      <c r="M1061" s="185"/>
      <c r="N1061" s="185"/>
      <c r="O1061" s="185"/>
      <c r="Q1061" s="185"/>
      <c r="R1061" s="185"/>
      <c r="S1061" s="185"/>
      <c r="T1061" s="185"/>
      <c r="U1061" s="185"/>
    </row>
    <row r="1062" spans="1:21" ht="11.25" customHeight="1">
      <c r="C1062" s="6"/>
      <c r="D1062" s="185"/>
      <c r="E1062" s="185"/>
      <c r="F1062" s="185"/>
      <c r="G1062" s="185"/>
      <c r="H1062" s="185"/>
      <c r="I1062" s="185"/>
      <c r="J1062" s="185"/>
      <c r="K1062" s="185"/>
      <c r="L1062" s="185"/>
      <c r="M1062" s="185"/>
      <c r="N1062" s="185"/>
      <c r="O1062" s="185"/>
      <c r="Q1062" s="185"/>
      <c r="R1062" s="185"/>
      <c r="S1062" s="185"/>
      <c r="T1062" s="185"/>
      <c r="U1062" s="185"/>
    </row>
    <row r="1063" spans="1:21" ht="11.25" customHeight="1">
      <c r="C1063" s="6"/>
      <c r="D1063" s="185"/>
      <c r="E1063" s="185"/>
      <c r="F1063" s="185"/>
      <c r="G1063" s="185"/>
      <c r="H1063" s="185"/>
      <c r="I1063" s="185"/>
      <c r="J1063" s="185"/>
      <c r="K1063" s="185"/>
      <c r="L1063" s="185"/>
      <c r="M1063" s="185"/>
      <c r="N1063" s="185"/>
      <c r="O1063" s="185"/>
      <c r="Q1063" s="185"/>
      <c r="R1063" s="185"/>
      <c r="S1063" s="185"/>
      <c r="T1063" s="185"/>
      <c r="U1063" s="185"/>
    </row>
    <row r="1064" spans="1:21" ht="11.25" customHeight="1">
      <c r="C1064" s="6"/>
      <c r="D1064" s="185"/>
      <c r="E1064" s="185"/>
      <c r="F1064" s="185"/>
      <c r="G1064" s="185"/>
      <c r="H1064" s="185"/>
      <c r="I1064" s="185"/>
      <c r="J1064" s="185"/>
      <c r="K1064" s="185"/>
      <c r="L1064" s="185"/>
      <c r="M1064" s="185"/>
      <c r="N1064" s="185"/>
      <c r="O1064" s="185"/>
      <c r="Q1064" s="185"/>
      <c r="R1064" s="185"/>
      <c r="S1064" s="185"/>
      <c r="T1064" s="185"/>
      <c r="U1064" s="185"/>
    </row>
    <row r="1065" spans="1:21" ht="11.25" customHeight="1">
      <c r="A1065" s="43"/>
      <c r="B1065" s="4"/>
      <c r="C1065" s="6"/>
      <c r="D1065" s="185"/>
      <c r="E1065" s="185"/>
      <c r="F1065" s="185"/>
      <c r="G1065" s="185"/>
      <c r="H1065" s="185"/>
      <c r="I1065" s="185"/>
      <c r="J1065" s="185"/>
      <c r="K1065" s="185"/>
      <c r="L1065" s="185"/>
      <c r="M1065" s="185"/>
      <c r="N1065" s="185"/>
      <c r="O1065" s="185"/>
      <c r="Q1065" s="185"/>
      <c r="R1065" s="185"/>
      <c r="S1065" s="185"/>
      <c r="T1065" s="185"/>
      <c r="U1065" s="185"/>
    </row>
    <row r="1066" spans="1:21" ht="11.25" customHeight="1">
      <c r="A1066" s="43"/>
      <c r="B1066" s="4"/>
      <c r="C1066" s="6"/>
      <c r="D1066" s="185"/>
      <c r="E1066" s="185"/>
      <c r="F1066" s="185"/>
      <c r="G1066" s="185"/>
      <c r="H1066" s="185"/>
      <c r="I1066" s="185"/>
      <c r="J1066" s="185"/>
      <c r="K1066" s="185"/>
      <c r="L1066" s="185"/>
      <c r="M1066" s="185"/>
      <c r="N1066" s="185"/>
      <c r="O1066" s="185"/>
      <c r="Q1066" s="185"/>
      <c r="R1066" s="185"/>
      <c r="S1066" s="185"/>
      <c r="T1066" s="185"/>
      <c r="U1066" s="185"/>
    </row>
    <row r="1067" spans="1:21" ht="11.25" customHeight="1">
      <c r="A1067" s="43"/>
      <c r="B1067" s="4"/>
      <c r="C1067" s="6"/>
      <c r="D1067" s="185"/>
      <c r="E1067" s="185"/>
      <c r="F1067" s="185"/>
      <c r="G1067" s="185"/>
      <c r="H1067" s="185"/>
      <c r="I1067" s="185"/>
      <c r="J1067" s="185"/>
      <c r="K1067" s="185"/>
      <c r="L1067" s="185"/>
      <c r="M1067" s="185"/>
      <c r="N1067" s="185"/>
      <c r="O1067" s="185"/>
      <c r="Q1067" s="185"/>
      <c r="R1067" s="185"/>
      <c r="S1067" s="185"/>
      <c r="T1067" s="185"/>
      <c r="U1067" s="185"/>
    </row>
    <row r="1068" spans="1:21" ht="11.25" customHeight="1">
      <c r="C1068" s="6"/>
      <c r="D1068" s="185"/>
      <c r="E1068" s="185"/>
      <c r="F1068" s="185"/>
      <c r="G1068" s="185"/>
      <c r="H1068" s="185"/>
      <c r="I1068" s="185"/>
      <c r="J1068" s="185"/>
      <c r="K1068" s="185"/>
      <c r="L1068" s="185"/>
      <c r="M1068" s="185"/>
      <c r="N1068" s="185"/>
      <c r="O1068" s="185"/>
      <c r="Q1068" s="185"/>
      <c r="R1068" s="185"/>
      <c r="S1068" s="185"/>
      <c r="T1068" s="185"/>
      <c r="U1068" s="185"/>
    </row>
    <row r="1069" spans="1:21" ht="11.25" customHeight="1">
      <c r="A1069" s="4" t="s">
        <v>480</v>
      </c>
      <c r="B1069" s="185"/>
      <c r="C1069" s="6"/>
      <c r="D1069" s="185"/>
      <c r="E1069" s="185"/>
      <c r="F1069" s="185"/>
      <c r="G1069" s="185"/>
      <c r="H1069" s="185"/>
      <c r="I1069" s="185"/>
      <c r="J1069" s="185"/>
      <c r="K1069" s="185"/>
      <c r="L1069" s="185"/>
      <c r="M1069" s="185"/>
      <c r="N1069" s="185"/>
      <c r="O1069" s="185"/>
      <c r="Q1069" s="185"/>
      <c r="R1069" s="185"/>
      <c r="S1069" s="185"/>
      <c r="T1069" s="185"/>
      <c r="U1069" s="185"/>
    </row>
    <row r="1070" spans="1:21" ht="11.25" customHeight="1">
      <c r="A1070" s="43" t="s">
        <v>477</v>
      </c>
      <c r="B1070" s="4" t="s">
        <v>552</v>
      </c>
      <c r="C1070" s="6"/>
      <c r="D1070" s="185"/>
      <c r="E1070" s="185"/>
      <c r="F1070" s="185"/>
      <c r="G1070" s="185"/>
      <c r="H1070" s="185"/>
      <c r="I1070" s="185"/>
      <c r="J1070" s="185"/>
      <c r="K1070" s="185"/>
      <c r="L1070" s="185"/>
      <c r="M1070" s="185"/>
      <c r="N1070" s="185"/>
      <c r="O1070" s="185"/>
      <c r="Q1070" s="185"/>
      <c r="R1070" s="185"/>
      <c r="S1070" s="185"/>
      <c r="T1070" s="185"/>
      <c r="U1070" s="185"/>
    </row>
    <row r="1071" spans="1:21" ht="11.25" customHeight="1">
      <c r="A1071" s="43" t="s">
        <v>478</v>
      </c>
      <c r="B1071" s="4" t="s">
        <v>550</v>
      </c>
      <c r="C1071" s="6"/>
      <c r="D1071" s="185"/>
      <c r="E1071" s="185"/>
      <c r="F1071" s="185"/>
      <c r="G1071" s="185"/>
      <c r="H1071" s="185"/>
      <c r="I1071" s="185"/>
      <c r="J1071" s="185"/>
      <c r="K1071" s="185"/>
      <c r="L1071" s="185"/>
      <c r="M1071" s="185"/>
      <c r="N1071" s="185"/>
      <c r="O1071" s="185"/>
      <c r="Q1071" s="185"/>
      <c r="R1071" s="185"/>
      <c r="S1071" s="185"/>
      <c r="T1071" s="185"/>
      <c r="U1071" s="185"/>
    </row>
    <row r="1072" spans="1:21" ht="11.25" customHeight="1">
      <c r="A1072" s="43" t="s">
        <v>479</v>
      </c>
      <c r="B1072" s="4" t="s">
        <v>553</v>
      </c>
      <c r="C1072" s="6"/>
      <c r="D1072" s="185"/>
      <c r="E1072" s="185"/>
      <c r="F1072" s="185"/>
      <c r="G1072" s="185"/>
      <c r="H1072" s="185"/>
      <c r="I1072" s="185"/>
      <c r="J1072" s="185"/>
      <c r="K1072" s="185"/>
      <c r="L1072" s="185"/>
      <c r="M1072" s="185"/>
      <c r="N1072" s="185"/>
      <c r="O1072" s="185"/>
      <c r="Q1072" s="185"/>
      <c r="R1072" s="185"/>
      <c r="S1072" s="185"/>
      <c r="T1072" s="185"/>
      <c r="U1072" s="185"/>
    </row>
    <row r="1073" spans="1:21" ht="11.25" customHeight="1">
      <c r="A1073" s="43"/>
      <c r="B1073" s="4"/>
      <c r="C1073" s="6"/>
      <c r="D1073" s="185"/>
      <c r="E1073" s="185"/>
      <c r="F1073" s="185"/>
      <c r="G1073" s="185"/>
      <c r="H1073" s="185"/>
      <c r="I1073" s="185"/>
      <c r="J1073" s="185"/>
      <c r="K1073" s="185"/>
      <c r="L1073" s="185"/>
      <c r="M1073" s="185"/>
      <c r="N1073" s="185"/>
      <c r="O1073" s="185"/>
      <c r="Q1073" s="185"/>
      <c r="R1073" s="185"/>
      <c r="S1073" s="185"/>
      <c r="T1073" s="185"/>
      <c r="U1073" s="185"/>
    </row>
    <row r="1074" spans="1:21" ht="11.25" customHeight="1">
      <c r="A1074" s="43"/>
      <c r="B1074" s="4"/>
      <c r="C1074" s="6"/>
      <c r="D1074" s="185"/>
      <c r="E1074" s="185"/>
      <c r="F1074" s="185"/>
      <c r="G1074" s="185"/>
      <c r="H1074" s="185"/>
      <c r="I1074" s="185"/>
      <c r="J1074" s="185"/>
      <c r="K1074" s="185"/>
      <c r="L1074" s="185"/>
      <c r="M1074" s="185"/>
      <c r="N1074" s="185"/>
      <c r="O1074" s="185"/>
      <c r="Q1074" s="185"/>
      <c r="R1074" s="185"/>
      <c r="S1074" s="185"/>
      <c r="T1074" s="185"/>
      <c r="U1074" s="185"/>
    </row>
    <row r="1075" spans="1:21" ht="11.25" customHeight="1">
      <c r="A1075" s="43"/>
      <c r="B1075" s="4"/>
      <c r="C1075" s="6"/>
      <c r="D1075" s="185"/>
      <c r="E1075" s="185"/>
      <c r="F1075" s="185"/>
      <c r="G1075" s="185"/>
      <c r="H1075" s="185"/>
      <c r="I1075" s="185"/>
      <c r="J1075" s="185"/>
      <c r="K1075" s="185"/>
      <c r="L1075" s="185"/>
      <c r="M1075" s="185"/>
      <c r="N1075" s="185"/>
      <c r="O1075" s="185"/>
      <c r="Q1075" s="185"/>
      <c r="R1075" s="185"/>
      <c r="S1075" s="185"/>
      <c r="T1075" s="185"/>
      <c r="U1075" s="185"/>
    </row>
    <row r="1076" spans="1:21" ht="14.25" customHeight="1">
      <c r="A1076" s="638" t="s">
        <v>1336</v>
      </c>
      <c r="B1076" s="6"/>
      <c r="C1076" s="6"/>
      <c r="D1076" s="185"/>
      <c r="E1076" s="185"/>
      <c r="F1076" s="185"/>
      <c r="G1076" s="185"/>
      <c r="H1076" s="185"/>
      <c r="I1076" s="185"/>
      <c r="J1076" s="185"/>
      <c r="K1076" s="185"/>
      <c r="L1076" s="185"/>
      <c r="M1076" s="185"/>
      <c r="N1076" s="185"/>
      <c r="O1076" s="185"/>
      <c r="P1076" s="185"/>
      <c r="Q1076" s="185"/>
      <c r="R1076" s="185"/>
      <c r="S1076" s="185"/>
      <c r="T1076" s="185"/>
      <c r="U1076" s="185"/>
    </row>
    <row r="1077" spans="1:21" ht="11.25" customHeight="1">
      <c r="A1077" s="205"/>
      <c r="B1077" s="6"/>
      <c r="C1077" s="6"/>
      <c r="D1077" s="185"/>
      <c r="E1077" s="185"/>
      <c r="F1077" s="185"/>
      <c r="G1077" s="185"/>
      <c r="H1077" s="185"/>
      <c r="I1077" s="185"/>
      <c r="J1077" s="185"/>
      <c r="K1077" s="185"/>
      <c r="L1077" s="185"/>
      <c r="M1077" s="185"/>
      <c r="N1077" s="185"/>
      <c r="O1077" s="185"/>
      <c r="P1077" s="185"/>
      <c r="Q1077" s="185"/>
      <c r="R1077" s="185"/>
      <c r="S1077" s="185"/>
      <c r="T1077" s="185"/>
      <c r="U1077" s="185"/>
    </row>
    <row r="1078" spans="1:21" ht="14.25" customHeight="1">
      <c r="A1078" s="638" t="s">
        <v>1337</v>
      </c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</row>
    <row r="1079" spans="1:21" ht="11.25" customHeight="1">
      <c r="A1079" s="804" t="s">
        <v>490</v>
      </c>
      <c r="B1079" s="806">
        <v>2000</v>
      </c>
      <c r="C1079" s="807"/>
      <c r="D1079" s="806">
        <v>2001</v>
      </c>
      <c r="E1079" s="807"/>
      <c r="F1079" s="806">
        <v>2002</v>
      </c>
      <c r="G1079" s="807"/>
      <c r="H1079" s="806">
        <v>2003</v>
      </c>
      <c r="I1079" s="807"/>
      <c r="J1079" s="352">
        <v>2004</v>
      </c>
      <c r="K1079" s="353"/>
      <c r="L1079" s="806">
        <v>2005</v>
      </c>
      <c r="M1079" s="807"/>
      <c r="N1079" s="806">
        <v>2006</v>
      </c>
      <c r="O1079" s="807"/>
      <c r="P1079" s="806">
        <v>2007</v>
      </c>
      <c r="Q1079" s="811"/>
    </row>
    <row r="1080" spans="1:21" ht="11.25" customHeight="1">
      <c r="A1080" s="805"/>
      <c r="B1080" s="348" t="s">
        <v>402</v>
      </c>
      <c r="C1080" s="349" t="s">
        <v>446</v>
      </c>
      <c r="D1080" s="350" t="s">
        <v>402</v>
      </c>
      <c r="E1080" s="349" t="s">
        <v>446</v>
      </c>
      <c r="F1080" s="350" t="s">
        <v>402</v>
      </c>
      <c r="G1080" s="349" t="s">
        <v>446</v>
      </c>
      <c r="H1080" s="350" t="s">
        <v>402</v>
      </c>
      <c r="I1080" s="349" t="s">
        <v>446</v>
      </c>
      <c r="J1080" s="350" t="s">
        <v>402</v>
      </c>
      <c r="K1080" s="349" t="s">
        <v>446</v>
      </c>
      <c r="L1080" s="350" t="s">
        <v>402</v>
      </c>
      <c r="M1080" s="349" t="s">
        <v>446</v>
      </c>
      <c r="N1080" s="350" t="s">
        <v>402</v>
      </c>
      <c r="O1080" s="349" t="s">
        <v>446</v>
      </c>
      <c r="P1080" s="350" t="s">
        <v>402</v>
      </c>
      <c r="Q1080" s="351" t="s">
        <v>446</v>
      </c>
    </row>
    <row r="1081" spans="1:21" ht="11.25" customHeight="1">
      <c r="A1081" s="231" t="s">
        <v>486</v>
      </c>
      <c r="B1081" s="361">
        <v>1</v>
      </c>
      <c r="C1081" s="97">
        <v>2.9962546816479323</v>
      </c>
      <c r="D1081" s="94">
        <v>5</v>
      </c>
      <c r="E1081" s="109">
        <v>15.337423312883436</v>
      </c>
      <c r="F1081" s="94">
        <v>0</v>
      </c>
      <c r="G1081" s="109">
        <v>0</v>
      </c>
      <c r="H1081" s="57">
        <v>2</v>
      </c>
      <c r="I1081" s="109">
        <v>6.3930443677279118</v>
      </c>
      <c r="J1081" s="57">
        <v>0</v>
      </c>
      <c r="K1081" s="109">
        <v>0</v>
      </c>
      <c r="L1081" s="57">
        <v>1</v>
      </c>
      <c r="M1081" s="109">
        <v>3.2806246309297289</v>
      </c>
      <c r="N1081" s="57">
        <v>0</v>
      </c>
      <c r="O1081" s="109">
        <v>0</v>
      </c>
      <c r="P1081" s="57">
        <v>0</v>
      </c>
      <c r="Q1081" s="109">
        <v>0</v>
      </c>
    </row>
    <row r="1082" spans="1:21" ht="11.25" customHeight="1">
      <c r="A1082" s="232" t="s">
        <v>437</v>
      </c>
      <c r="B1082" s="360">
        <v>0</v>
      </c>
      <c r="C1082" s="97">
        <v>0</v>
      </c>
      <c r="D1082" s="95">
        <v>0</v>
      </c>
      <c r="E1082" s="109">
        <v>0</v>
      </c>
      <c r="F1082" s="95">
        <v>1</v>
      </c>
      <c r="G1082" s="109">
        <v>14.184397163120567</v>
      </c>
      <c r="H1082" s="59">
        <v>0</v>
      </c>
      <c r="I1082" s="109">
        <v>0</v>
      </c>
      <c r="J1082" s="59">
        <v>0</v>
      </c>
      <c r="K1082" s="109">
        <v>0</v>
      </c>
      <c r="L1082" s="59">
        <v>0</v>
      </c>
      <c r="M1082" s="109">
        <v>0</v>
      </c>
      <c r="N1082" s="59">
        <v>0</v>
      </c>
      <c r="O1082" s="109">
        <v>0</v>
      </c>
      <c r="P1082" s="59">
        <v>0</v>
      </c>
      <c r="Q1082" s="109">
        <v>0</v>
      </c>
    </row>
    <row r="1083" spans="1:21" ht="11.25" customHeight="1">
      <c r="A1083" s="232" t="s">
        <v>481</v>
      </c>
      <c r="B1083" s="361">
        <v>4</v>
      </c>
      <c r="C1083" s="97">
        <v>34.891835310537331</v>
      </c>
      <c r="D1083" s="94">
        <v>0</v>
      </c>
      <c r="E1083" s="109">
        <v>0</v>
      </c>
      <c r="F1083" s="94">
        <v>2</v>
      </c>
      <c r="G1083" s="109">
        <v>18.869704689121615</v>
      </c>
      <c r="H1083" s="57">
        <v>2</v>
      </c>
      <c r="I1083" s="109">
        <v>19.563728846718185</v>
      </c>
      <c r="J1083" s="57">
        <v>2</v>
      </c>
      <c r="K1083" s="109">
        <v>20.204061016264269</v>
      </c>
      <c r="L1083" s="57">
        <v>1</v>
      </c>
      <c r="M1083" s="109">
        <v>10.345541071798054</v>
      </c>
      <c r="N1083" s="57">
        <v>0</v>
      </c>
      <c r="O1083" s="109">
        <v>0</v>
      </c>
      <c r="P1083" s="57">
        <v>1</v>
      </c>
      <c r="Q1083" s="109">
        <v>10.720411663807891</v>
      </c>
    </row>
    <row r="1084" spans="1:21" ht="11.25" customHeight="1">
      <c r="A1084" s="232" t="s">
        <v>471</v>
      </c>
      <c r="B1084" s="360">
        <v>5</v>
      </c>
      <c r="C1084" s="97">
        <v>11.163206072784082</v>
      </c>
      <c r="D1084" s="95">
        <v>3</v>
      </c>
      <c r="E1084" s="109">
        <v>6.8956006068128533</v>
      </c>
      <c r="F1084" s="95">
        <v>5</v>
      </c>
      <c r="G1084" s="109">
        <v>11.833759348669885</v>
      </c>
      <c r="H1084" s="59">
        <v>6</v>
      </c>
      <c r="I1084" s="109">
        <v>14.573718727228565</v>
      </c>
      <c r="J1084" s="59">
        <v>2</v>
      </c>
      <c r="K1084" s="109">
        <v>4.9652432969215488</v>
      </c>
      <c r="L1084" s="59">
        <v>1</v>
      </c>
      <c r="M1084" s="109">
        <v>2.5223861773237481</v>
      </c>
      <c r="N1084" s="59">
        <v>2</v>
      </c>
      <c r="O1084" s="109">
        <v>5.1401989256984244</v>
      </c>
      <c r="P1084" s="59">
        <v>0</v>
      </c>
      <c r="Q1084" s="109">
        <v>0</v>
      </c>
    </row>
    <row r="1085" spans="1:21" ht="11.25" customHeight="1">
      <c r="A1085" s="232" t="s">
        <v>438</v>
      </c>
      <c r="B1085" s="362">
        <v>5</v>
      </c>
      <c r="C1085" s="97">
        <v>14.793337080978727</v>
      </c>
      <c r="D1085" s="96">
        <v>7</v>
      </c>
      <c r="E1085" s="109">
        <v>20.955574182732608</v>
      </c>
      <c r="F1085" s="96">
        <v>0</v>
      </c>
      <c r="G1085" s="109">
        <v>0</v>
      </c>
      <c r="H1085" s="102">
        <v>1</v>
      </c>
      <c r="I1085" s="109">
        <v>3.0824240182479503</v>
      </c>
      <c r="J1085" s="102">
        <v>4</v>
      </c>
      <c r="K1085" s="109">
        <v>12.42506134874041</v>
      </c>
      <c r="L1085" s="102">
        <v>1</v>
      </c>
      <c r="M1085" s="109">
        <v>3.1020256227316438</v>
      </c>
      <c r="N1085" s="102">
        <v>2</v>
      </c>
      <c r="O1085" s="109">
        <v>6.0866124958154542</v>
      </c>
      <c r="P1085" s="102">
        <v>0</v>
      </c>
      <c r="Q1085" s="109">
        <v>0</v>
      </c>
    </row>
    <row r="1086" spans="1:21" ht="11.25" customHeight="1">
      <c r="A1086" s="232" t="s">
        <v>472</v>
      </c>
      <c r="B1086" s="360">
        <v>1</v>
      </c>
      <c r="C1086" s="97">
        <v>4.9113501301507609</v>
      </c>
      <c r="D1086" s="95">
        <v>1</v>
      </c>
      <c r="E1086" s="109">
        <v>5.0740815912319874</v>
      </c>
      <c r="F1086" s="95">
        <v>0</v>
      </c>
      <c r="G1086" s="109">
        <v>0</v>
      </c>
      <c r="H1086" s="59">
        <v>0</v>
      </c>
      <c r="I1086" s="109">
        <v>0</v>
      </c>
      <c r="J1086" s="59">
        <v>2</v>
      </c>
      <c r="K1086" s="109">
        <v>11.075423634954037</v>
      </c>
      <c r="L1086" s="59">
        <v>0</v>
      </c>
      <c r="M1086" s="109">
        <v>0</v>
      </c>
      <c r="N1086" s="59">
        <v>0</v>
      </c>
      <c r="O1086" s="109">
        <v>0</v>
      </c>
      <c r="P1086" s="59">
        <v>0</v>
      </c>
      <c r="Q1086" s="109">
        <v>0</v>
      </c>
    </row>
    <row r="1087" spans="1:21" ht="11.25" customHeight="1">
      <c r="A1087" s="232" t="s">
        <v>432</v>
      </c>
      <c r="B1087" s="361">
        <v>2</v>
      </c>
      <c r="C1087" s="97">
        <v>4.1589552704360795</v>
      </c>
      <c r="D1087" s="94">
        <v>5</v>
      </c>
      <c r="E1087" s="109">
        <v>10.33719944592611</v>
      </c>
      <c r="F1087" s="94">
        <v>4</v>
      </c>
      <c r="G1087" s="109">
        <v>8.1945383401962584</v>
      </c>
      <c r="H1087" s="57">
        <v>2</v>
      </c>
      <c r="I1087" s="109">
        <v>4.042690815006468</v>
      </c>
      <c r="J1087" s="57">
        <v>2</v>
      </c>
      <c r="K1087" s="109">
        <v>3.9754318312826733</v>
      </c>
      <c r="L1087" s="57">
        <v>1</v>
      </c>
      <c r="M1087" s="109">
        <v>1.9496977968414895</v>
      </c>
      <c r="N1087" s="57">
        <v>3</v>
      </c>
      <c r="O1087" s="109">
        <v>5.8185767761205609</v>
      </c>
      <c r="P1087" s="57">
        <v>2</v>
      </c>
      <c r="Q1087" s="109">
        <v>3.8367832409308038</v>
      </c>
    </row>
    <row r="1088" spans="1:21" ht="11.25" customHeight="1">
      <c r="A1088" s="232" t="s">
        <v>433</v>
      </c>
      <c r="B1088" s="360">
        <v>6</v>
      </c>
      <c r="C1088" s="97">
        <v>6.8076608877189706</v>
      </c>
      <c r="D1088" s="95">
        <v>5</v>
      </c>
      <c r="E1088" s="109">
        <v>5.7114789303542262</v>
      </c>
      <c r="F1088" s="95">
        <v>6</v>
      </c>
      <c r="G1088" s="109">
        <v>6.9236095084237252</v>
      </c>
      <c r="H1088" s="59">
        <v>2</v>
      </c>
      <c r="I1088" s="109">
        <v>2.3291835047224194</v>
      </c>
      <c r="J1088" s="59">
        <v>3</v>
      </c>
      <c r="K1088" s="109">
        <v>3.4897111682389754</v>
      </c>
      <c r="L1088" s="59">
        <v>0</v>
      </c>
      <c r="M1088" s="109">
        <v>0</v>
      </c>
      <c r="N1088" s="59">
        <v>1</v>
      </c>
      <c r="O1088" s="109">
        <v>1.1420740063956145</v>
      </c>
      <c r="P1088" s="59">
        <v>4</v>
      </c>
      <c r="Q1088" s="109">
        <v>4.5727350671620464</v>
      </c>
    </row>
    <row r="1089" spans="1:19" ht="11.25" customHeight="1">
      <c r="A1089" s="232" t="s">
        <v>441</v>
      </c>
      <c r="B1089" s="361">
        <v>2</v>
      </c>
      <c r="C1089" s="97">
        <v>8.4832032575500502</v>
      </c>
      <c r="D1089" s="94">
        <v>3</v>
      </c>
      <c r="E1089" s="109">
        <v>12.709710218607016</v>
      </c>
      <c r="F1089" s="94">
        <v>0</v>
      </c>
      <c r="G1089" s="109">
        <v>0</v>
      </c>
      <c r="H1089" s="57">
        <v>0</v>
      </c>
      <c r="I1089" s="109">
        <v>0</v>
      </c>
      <c r="J1089" s="57">
        <v>1</v>
      </c>
      <c r="K1089" s="109">
        <v>4.1680560186728908</v>
      </c>
      <c r="L1089" s="57">
        <v>0</v>
      </c>
      <c r="M1089" s="109">
        <v>0</v>
      </c>
      <c r="N1089" s="57">
        <v>0</v>
      </c>
      <c r="O1089" s="109">
        <v>0</v>
      </c>
      <c r="P1089" s="57">
        <v>1</v>
      </c>
      <c r="Q1089" s="109">
        <v>4.0824658093488466</v>
      </c>
    </row>
    <row r="1090" spans="1:19" ht="11.25" customHeight="1">
      <c r="A1090" s="232" t="s">
        <v>487</v>
      </c>
      <c r="B1090" s="360">
        <v>9</v>
      </c>
      <c r="C1090" s="97">
        <v>13.552584026020996</v>
      </c>
      <c r="D1090" s="95">
        <v>3</v>
      </c>
      <c r="E1090" s="109">
        <v>4.6020034054825203</v>
      </c>
      <c r="F1090" s="95">
        <v>5</v>
      </c>
      <c r="G1090" s="109">
        <v>7.8027465667915106</v>
      </c>
      <c r="H1090" s="59">
        <v>5</v>
      </c>
      <c r="I1090" s="109">
        <v>7.9205411313700953</v>
      </c>
      <c r="J1090" s="59">
        <v>3</v>
      </c>
      <c r="K1090" s="109">
        <v>4.8063058733057771</v>
      </c>
      <c r="L1090" s="59">
        <v>0</v>
      </c>
      <c r="M1090" s="109">
        <v>0</v>
      </c>
      <c r="N1090" s="59">
        <v>4</v>
      </c>
      <c r="O1090" s="109">
        <v>6.5466448445171848</v>
      </c>
      <c r="P1090" s="59">
        <v>0</v>
      </c>
      <c r="Q1090" s="109">
        <v>0</v>
      </c>
    </row>
    <row r="1091" spans="1:19" ht="11.25" customHeight="1">
      <c r="A1091" s="232" t="s">
        <v>431</v>
      </c>
      <c r="B1091" s="361">
        <v>5</v>
      </c>
      <c r="C1091" s="97">
        <v>6.6446948756113224</v>
      </c>
      <c r="D1091" s="94">
        <v>6</v>
      </c>
      <c r="E1091" s="109">
        <v>7.994563696686253</v>
      </c>
      <c r="F1091" s="94">
        <v>4</v>
      </c>
      <c r="G1091" s="109">
        <v>5.3642313056538997</v>
      </c>
      <c r="H1091" s="57">
        <v>2</v>
      </c>
      <c r="I1091" s="109">
        <v>2.6923335801305783</v>
      </c>
      <c r="J1091" s="57">
        <v>4</v>
      </c>
      <c r="K1091" s="109">
        <v>5.3348270849171104</v>
      </c>
      <c r="L1091" s="57">
        <v>1</v>
      </c>
      <c r="M1091" s="109">
        <v>1.2875315445228408</v>
      </c>
      <c r="N1091" s="57">
        <v>0</v>
      </c>
      <c r="O1091" s="109">
        <v>0</v>
      </c>
      <c r="P1091" s="57">
        <v>5</v>
      </c>
      <c r="Q1091" s="109">
        <v>6.3299151791365995</v>
      </c>
    </row>
    <row r="1092" spans="1:19" ht="11.25" customHeight="1">
      <c r="A1092" s="232" t="s">
        <v>434</v>
      </c>
      <c r="B1092" s="360">
        <v>1</v>
      </c>
      <c r="C1092" s="97">
        <v>6.6524747205960617</v>
      </c>
      <c r="D1092" s="95">
        <v>1</v>
      </c>
      <c r="E1092" s="109">
        <v>6.7847208087387205</v>
      </c>
      <c r="F1092" s="95">
        <v>0</v>
      </c>
      <c r="G1092" s="109">
        <v>0</v>
      </c>
      <c r="H1092" s="59">
        <v>0</v>
      </c>
      <c r="I1092" s="109">
        <v>0</v>
      </c>
      <c r="J1092" s="59">
        <v>0</v>
      </c>
      <c r="K1092" s="109">
        <v>0</v>
      </c>
      <c r="L1092" s="59">
        <v>1</v>
      </c>
      <c r="M1092" s="109">
        <v>7.0160667929558693</v>
      </c>
      <c r="N1092" s="59">
        <v>0</v>
      </c>
      <c r="O1092" s="109">
        <v>0</v>
      </c>
      <c r="P1092" s="59">
        <v>0</v>
      </c>
      <c r="Q1092" s="109">
        <v>0</v>
      </c>
    </row>
    <row r="1093" spans="1:19" ht="11.25" customHeight="1">
      <c r="A1093" s="232" t="s">
        <v>436</v>
      </c>
      <c r="B1093" s="361">
        <v>0</v>
      </c>
      <c r="C1093" s="97">
        <v>0</v>
      </c>
      <c r="D1093" s="94">
        <v>0</v>
      </c>
      <c r="E1093" s="109">
        <v>0</v>
      </c>
      <c r="F1093" s="94">
        <v>0</v>
      </c>
      <c r="G1093" s="109">
        <v>0</v>
      </c>
      <c r="H1093" s="57">
        <v>0</v>
      </c>
      <c r="I1093" s="109">
        <v>0</v>
      </c>
      <c r="J1093" s="57">
        <v>2</v>
      </c>
      <c r="K1093" s="109">
        <v>28.437366699843594</v>
      </c>
      <c r="L1093" s="57">
        <v>0</v>
      </c>
      <c r="M1093" s="109">
        <v>0</v>
      </c>
      <c r="N1093" s="57">
        <v>0</v>
      </c>
      <c r="O1093" s="109">
        <v>0</v>
      </c>
      <c r="P1093" s="57">
        <v>0</v>
      </c>
      <c r="Q1093" s="109">
        <v>0</v>
      </c>
    </row>
    <row r="1094" spans="1:19" ht="11.25" customHeight="1">
      <c r="A1094" s="232" t="s">
        <v>439</v>
      </c>
      <c r="B1094" s="360">
        <v>1</v>
      </c>
      <c r="C1094" s="97">
        <v>11.944577161968455</v>
      </c>
      <c r="D1094" s="95">
        <v>0</v>
      </c>
      <c r="E1094" s="109">
        <v>0</v>
      </c>
      <c r="F1094" s="95">
        <v>0</v>
      </c>
      <c r="G1094" s="109">
        <v>0</v>
      </c>
      <c r="H1094" s="59">
        <v>4</v>
      </c>
      <c r="I1094" s="109">
        <v>51.948051948051948</v>
      </c>
      <c r="J1094" s="59">
        <v>0</v>
      </c>
      <c r="K1094" s="109">
        <v>0</v>
      </c>
      <c r="L1094" s="59">
        <v>0</v>
      </c>
      <c r="M1094" s="109">
        <v>0</v>
      </c>
      <c r="N1094" s="59">
        <v>0</v>
      </c>
      <c r="O1094" s="109">
        <v>0</v>
      </c>
      <c r="P1094" s="59">
        <v>0</v>
      </c>
      <c r="Q1094" s="109">
        <v>0</v>
      </c>
    </row>
    <row r="1095" spans="1:19" ht="11.25" customHeight="1">
      <c r="A1095" s="232" t="s">
        <v>474</v>
      </c>
      <c r="B1095" s="362">
        <v>1</v>
      </c>
      <c r="C1095" s="97">
        <v>9.7494394072340835</v>
      </c>
      <c r="D1095" s="96">
        <v>1</v>
      </c>
      <c r="E1095" s="109">
        <v>9.9522292993630579</v>
      </c>
      <c r="F1095" s="96">
        <v>0</v>
      </c>
      <c r="G1095" s="109">
        <v>0</v>
      </c>
      <c r="H1095" s="102">
        <v>0</v>
      </c>
      <c r="I1095" s="109">
        <v>0</v>
      </c>
      <c r="J1095" s="102">
        <v>0</v>
      </c>
      <c r="K1095" s="109">
        <v>0</v>
      </c>
      <c r="L1095" s="102">
        <v>0</v>
      </c>
      <c r="M1095" s="109">
        <v>0</v>
      </c>
      <c r="N1095" s="102">
        <v>0</v>
      </c>
      <c r="O1095" s="109">
        <v>0</v>
      </c>
      <c r="P1095" s="102">
        <v>0</v>
      </c>
      <c r="Q1095" s="109">
        <v>0</v>
      </c>
    </row>
    <row r="1096" spans="1:19" ht="11.25" customHeight="1">
      <c r="A1096" s="232" t="s">
        <v>435</v>
      </c>
      <c r="B1096" s="360">
        <v>1</v>
      </c>
      <c r="C1096" s="97">
        <v>4.4871219599748722</v>
      </c>
      <c r="D1096" s="95">
        <v>3</v>
      </c>
      <c r="E1096" s="109">
        <v>14.020001869333582</v>
      </c>
      <c r="F1096" s="95">
        <v>1</v>
      </c>
      <c r="G1096" s="109">
        <v>4.8649963512527368</v>
      </c>
      <c r="H1096" s="59">
        <v>4</v>
      </c>
      <c r="I1096" s="109">
        <v>20.211207114344905</v>
      </c>
      <c r="J1096" s="59">
        <v>2</v>
      </c>
      <c r="K1096" s="109">
        <v>10.436234606553956</v>
      </c>
      <c r="L1096" s="59">
        <v>0</v>
      </c>
      <c r="M1096" s="109">
        <v>0</v>
      </c>
      <c r="N1096" s="59">
        <v>0</v>
      </c>
      <c r="O1096" s="109">
        <v>0</v>
      </c>
      <c r="P1096" s="59">
        <v>0</v>
      </c>
      <c r="Q1096" s="109">
        <v>0</v>
      </c>
    </row>
    <row r="1097" spans="1:19" ht="11.25" customHeight="1">
      <c r="A1097" s="232" t="s">
        <v>440</v>
      </c>
      <c r="B1097" s="361">
        <v>0</v>
      </c>
      <c r="C1097" s="97">
        <v>0</v>
      </c>
      <c r="D1097" s="94">
        <v>0</v>
      </c>
      <c r="E1097" s="109">
        <v>0</v>
      </c>
      <c r="F1097" s="94">
        <v>0</v>
      </c>
      <c r="G1097" s="109">
        <v>0</v>
      </c>
      <c r="H1097" s="57">
        <v>0</v>
      </c>
      <c r="I1097" s="109">
        <v>0</v>
      </c>
      <c r="J1097" s="57">
        <v>0</v>
      </c>
      <c r="K1097" s="109">
        <v>0</v>
      </c>
      <c r="L1097" s="57">
        <v>0</v>
      </c>
      <c r="M1097" s="109">
        <v>0</v>
      </c>
      <c r="N1097" s="57">
        <v>0</v>
      </c>
      <c r="O1097" s="109">
        <v>0</v>
      </c>
      <c r="P1097" s="57">
        <v>0</v>
      </c>
      <c r="Q1097" s="109">
        <v>0</v>
      </c>
    </row>
    <row r="1098" spans="1:19" ht="11.25" customHeight="1">
      <c r="A1098" s="232" t="s">
        <v>482</v>
      </c>
      <c r="B1098" s="360">
        <v>4</v>
      </c>
      <c r="C1098" s="97">
        <v>10.098969905069684</v>
      </c>
      <c r="D1098" s="95">
        <v>1</v>
      </c>
      <c r="E1098" s="109">
        <v>2.6115115428810194</v>
      </c>
      <c r="F1098" s="95">
        <v>6</v>
      </c>
      <c r="G1098" s="109">
        <v>16.186904794021636</v>
      </c>
      <c r="H1098" s="59">
        <v>3</v>
      </c>
      <c r="I1098" s="109">
        <v>8.3319446758873514</v>
      </c>
      <c r="J1098" s="59">
        <v>5</v>
      </c>
      <c r="K1098" s="109">
        <v>14.229204018327215</v>
      </c>
      <c r="L1098" s="59">
        <v>2</v>
      </c>
      <c r="M1098" s="109">
        <v>5.7974375326105863</v>
      </c>
      <c r="N1098" s="59">
        <v>0</v>
      </c>
      <c r="O1098" s="109">
        <v>0</v>
      </c>
      <c r="P1098" s="59">
        <v>0</v>
      </c>
      <c r="Q1098" s="109">
        <v>0</v>
      </c>
    </row>
    <row r="1099" spans="1:19" ht="11.25" customHeight="1">
      <c r="A1099" s="232" t="s">
        <v>430</v>
      </c>
      <c r="B1099" s="361">
        <v>15</v>
      </c>
      <c r="C1099" s="97">
        <v>24.12584038344</v>
      </c>
      <c r="D1099" s="94">
        <v>6</v>
      </c>
      <c r="E1099" s="109">
        <v>9.6704005157546948</v>
      </c>
      <c r="F1099" s="94">
        <v>6</v>
      </c>
      <c r="G1099" s="109">
        <v>9.6883578233489427</v>
      </c>
      <c r="H1099" s="57">
        <v>3</v>
      </c>
      <c r="I1099" s="109">
        <v>4.8406615570794678</v>
      </c>
      <c r="J1099" s="57">
        <v>3</v>
      </c>
      <c r="K1099" s="109">
        <v>4.8202063048298465</v>
      </c>
      <c r="L1099" s="57">
        <v>6</v>
      </c>
      <c r="M1099" s="109">
        <v>9.5710571232592638</v>
      </c>
      <c r="N1099" s="57">
        <v>2</v>
      </c>
      <c r="O1099" s="109">
        <v>3.1857279388340234</v>
      </c>
      <c r="P1099" s="57">
        <v>5</v>
      </c>
      <c r="Q1099" s="109">
        <v>7.9300883411841205</v>
      </c>
    </row>
    <row r="1100" spans="1:19" ht="11.25" customHeight="1">
      <c r="A1100" s="232" t="s">
        <v>475</v>
      </c>
      <c r="B1100" s="360">
        <v>0</v>
      </c>
      <c r="C1100" s="97">
        <v>0</v>
      </c>
      <c r="D1100" s="95">
        <v>0</v>
      </c>
      <c r="E1100" s="109">
        <v>0</v>
      </c>
      <c r="F1100" s="95">
        <v>0</v>
      </c>
      <c r="G1100" s="109">
        <v>0</v>
      </c>
      <c r="H1100" s="59">
        <v>0</v>
      </c>
      <c r="I1100" s="109">
        <v>0</v>
      </c>
      <c r="J1100" s="59">
        <v>0</v>
      </c>
      <c r="K1100" s="109">
        <v>0</v>
      </c>
      <c r="L1100" s="59">
        <v>0</v>
      </c>
      <c r="M1100" s="109">
        <v>0</v>
      </c>
      <c r="N1100" s="59">
        <v>0</v>
      </c>
      <c r="O1100" s="109">
        <v>0</v>
      </c>
      <c r="P1100" s="59">
        <v>0</v>
      </c>
      <c r="Q1100" s="109">
        <v>0</v>
      </c>
    </row>
    <row r="1101" spans="1:19" ht="11.25" customHeight="1">
      <c r="A1101" s="233" t="s">
        <v>483</v>
      </c>
      <c r="B1101" s="363">
        <v>4</v>
      </c>
      <c r="C1101" s="97">
        <v>0</v>
      </c>
      <c r="D1101" s="94">
        <v>0</v>
      </c>
      <c r="E1101" s="109">
        <v>0</v>
      </c>
      <c r="F1101" s="94">
        <v>6</v>
      </c>
      <c r="G1101" s="109">
        <v>0</v>
      </c>
      <c r="H1101" s="57">
        <v>0</v>
      </c>
      <c r="I1101" s="109">
        <v>0</v>
      </c>
      <c r="J1101" s="57">
        <v>1</v>
      </c>
      <c r="K1101" s="109"/>
      <c r="L1101" s="57">
        <v>1</v>
      </c>
      <c r="M1101" s="109">
        <v>0</v>
      </c>
      <c r="N1101" s="57">
        <v>1</v>
      </c>
      <c r="O1101" s="109">
        <v>0</v>
      </c>
      <c r="P1101" s="57">
        <v>0</v>
      </c>
      <c r="Q1101" s="109">
        <v>0</v>
      </c>
    </row>
    <row r="1102" spans="1:19" ht="11.25" customHeight="1">
      <c r="A1102" s="354" t="s">
        <v>491</v>
      </c>
      <c r="B1102" s="359">
        <v>67</v>
      </c>
      <c r="C1102" s="356">
        <v>10.797656747326775</v>
      </c>
      <c r="D1102" s="355">
        <v>50</v>
      </c>
      <c r="E1102" s="356">
        <v>8.1735940600857244</v>
      </c>
      <c r="F1102" s="355">
        <v>46</v>
      </c>
      <c r="G1102" s="356">
        <v>7.6305234207304737</v>
      </c>
      <c r="H1102" s="355">
        <v>36</v>
      </c>
      <c r="I1102" s="356">
        <v>6.042782902952907</v>
      </c>
      <c r="J1102" s="355">
        <v>36</v>
      </c>
      <c r="K1102" s="356">
        <v>6.0764518922239983</v>
      </c>
      <c r="L1102" s="355">
        <v>16</v>
      </c>
      <c r="M1102" s="356">
        <v>2.6895954680316363</v>
      </c>
      <c r="N1102" s="355">
        <v>15</v>
      </c>
      <c r="O1102" s="356">
        <v>2.5359856361773567</v>
      </c>
      <c r="P1102" s="355">
        <v>18</v>
      </c>
      <c r="Q1102" s="357">
        <v>3.0502839305958731</v>
      </c>
      <c r="R1102" s="242"/>
      <c r="S1102" s="242"/>
    </row>
    <row r="1103" spans="1:19" ht="11.25" customHeight="1">
      <c r="A1103" s="4" t="s">
        <v>480</v>
      </c>
      <c r="B1103" s="3"/>
      <c r="C1103" s="3"/>
      <c r="D1103" s="27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</row>
    <row r="1104" spans="1:19" ht="11.25" customHeight="1">
      <c r="A1104" s="43" t="s">
        <v>477</v>
      </c>
      <c r="B1104" s="4" t="s">
        <v>552</v>
      </c>
      <c r="C1104" s="3"/>
      <c r="D1104" s="27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</row>
    <row r="1105" spans="1:17" ht="11.25" customHeight="1">
      <c r="A1105" s="43" t="s">
        <v>478</v>
      </c>
      <c r="B1105" s="4" t="s">
        <v>550</v>
      </c>
      <c r="C1105" s="3"/>
      <c r="D1105" s="27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</row>
    <row r="1106" spans="1:17" ht="11.25" customHeight="1">
      <c r="A1106" s="43" t="s">
        <v>479</v>
      </c>
      <c r="B1106" s="4" t="s">
        <v>553</v>
      </c>
      <c r="C1106" s="3"/>
      <c r="D1106" s="27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</row>
    <row r="1107" spans="1:17" ht="11.25" customHeight="1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</row>
    <row r="1108" spans="1:17" ht="11.25" customHeight="1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</row>
    <row r="1109" spans="1:17" ht="11.25" customHeight="1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</row>
    <row r="1110" spans="1:17" ht="11.25" customHeight="1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</row>
    <row r="1111" spans="1:17" ht="11.25" customHeight="1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</row>
    <row r="1112" spans="1:17" ht="11.25" customHeight="1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</row>
    <row r="1113" spans="1:17" ht="11.25" customHeight="1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</row>
    <row r="1114" spans="1:17" ht="11.25" customHeight="1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</row>
    <row r="1115" spans="1:17" ht="11.25" customHeight="1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</row>
    <row r="1116" spans="1:17" ht="11.25" customHeight="1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</row>
    <row r="1117" spans="1:17" ht="11.25" customHeight="1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</row>
    <row r="1118" spans="1:17" ht="11.25" customHeight="1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</row>
    <row r="1119" spans="1:17" ht="11.25" customHeight="1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</row>
    <row r="1120" spans="1:17" ht="11.25" customHeight="1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</row>
    <row r="1121" spans="1:17" ht="11.25" customHeight="1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</row>
    <row r="1122" spans="1:17" ht="14.25" customHeight="1">
      <c r="A1122" s="638" t="s">
        <v>1338</v>
      </c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</row>
    <row r="1123" spans="1:17" ht="11.25" customHeight="1">
      <c r="A1123" s="747" t="s">
        <v>490</v>
      </c>
      <c r="B1123" s="745">
        <v>2008</v>
      </c>
      <c r="C1123" s="746"/>
      <c r="D1123" s="745">
        <v>2009</v>
      </c>
      <c r="E1123" s="746"/>
      <c r="F1123" s="745">
        <v>2010</v>
      </c>
      <c r="G1123" s="746"/>
      <c r="H1123" s="745">
        <v>2011</v>
      </c>
      <c r="I1123" s="746"/>
      <c r="J1123" s="745">
        <v>2012</v>
      </c>
      <c r="K1123" s="751"/>
      <c r="L1123" s="831">
        <v>2013</v>
      </c>
      <c r="M1123" s="832"/>
      <c r="N1123" s="367"/>
      <c r="O1123" s="798"/>
      <c r="P1123" s="798"/>
      <c r="Q1123" s="3"/>
    </row>
    <row r="1124" spans="1:17" ht="11.25" customHeight="1">
      <c r="A1124" s="748"/>
      <c r="B1124" s="229" t="s">
        <v>402</v>
      </c>
      <c r="C1124" s="230" t="s">
        <v>446</v>
      </c>
      <c r="D1124" s="229" t="s">
        <v>402</v>
      </c>
      <c r="E1124" s="230" t="s">
        <v>446</v>
      </c>
      <c r="F1124" s="229" t="s">
        <v>402</v>
      </c>
      <c r="G1124" s="230" t="s">
        <v>446</v>
      </c>
      <c r="H1124" s="229" t="s">
        <v>402</v>
      </c>
      <c r="I1124" s="230" t="s">
        <v>446</v>
      </c>
      <c r="J1124" s="229" t="s">
        <v>402</v>
      </c>
      <c r="K1124" s="365" t="s">
        <v>446</v>
      </c>
      <c r="L1124" s="370" t="s">
        <v>402</v>
      </c>
      <c r="M1124" s="371" t="s">
        <v>446</v>
      </c>
      <c r="N1124" s="368"/>
      <c r="O1124" s="287"/>
      <c r="P1124" s="287"/>
      <c r="Q1124" s="3"/>
    </row>
    <row r="1125" spans="1:17" ht="11.25" customHeight="1">
      <c r="A1125" s="235" t="s">
        <v>486</v>
      </c>
      <c r="B1125" s="100">
        <v>2</v>
      </c>
      <c r="C1125" s="108">
        <v>6.8004080244814693</v>
      </c>
      <c r="D1125" s="101">
        <v>0</v>
      </c>
      <c r="E1125" s="108">
        <v>0</v>
      </c>
      <c r="F1125" s="101">
        <v>1</v>
      </c>
      <c r="G1125" s="108">
        <v>3.4205575508807935</v>
      </c>
      <c r="H1125" s="101">
        <v>0</v>
      </c>
      <c r="I1125" s="108">
        <v>0</v>
      </c>
      <c r="J1125" s="101">
        <v>1</v>
      </c>
      <c r="K1125" s="130">
        <v>3.4470872113064459</v>
      </c>
      <c r="L1125" s="372">
        <v>0</v>
      </c>
      <c r="M1125" s="373">
        <v>0</v>
      </c>
      <c r="N1125" s="369"/>
      <c r="O1125" s="38"/>
      <c r="P1125" s="156"/>
      <c r="Q1125" s="3"/>
    </row>
    <row r="1126" spans="1:17" ht="11.25" customHeight="1">
      <c r="A1126" s="236" t="s">
        <v>437</v>
      </c>
      <c r="B1126" s="95">
        <v>0</v>
      </c>
      <c r="C1126" s="109">
        <v>0</v>
      </c>
      <c r="D1126" s="59">
        <v>0</v>
      </c>
      <c r="E1126" s="109">
        <v>0</v>
      </c>
      <c r="F1126" s="59">
        <v>0</v>
      </c>
      <c r="G1126" s="109">
        <v>0</v>
      </c>
      <c r="H1126" s="59">
        <v>0</v>
      </c>
      <c r="I1126" s="109">
        <v>0</v>
      </c>
      <c r="J1126" s="59">
        <v>0</v>
      </c>
      <c r="K1126" s="122">
        <v>0</v>
      </c>
      <c r="L1126" s="374">
        <v>0</v>
      </c>
      <c r="M1126" s="375">
        <v>0</v>
      </c>
      <c r="N1126" s="369"/>
      <c r="O1126" s="38"/>
      <c r="P1126" s="156"/>
      <c r="Q1126" s="3"/>
    </row>
    <row r="1127" spans="1:17" ht="11.25" customHeight="1">
      <c r="A1127" s="236" t="s">
        <v>481</v>
      </c>
      <c r="B1127" s="94">
        <v>1</v>
      </c>
      <c r="C1127" s="109">
        <v>10.902747492368077</v>
      </c>
      <c r="D1127" s="57">
        <v>0</v>
      </c>
      <c r="E1127" s="109">
        <v>0</v>
      </c>
      <c r="F1127" s="57">
        <v>0</v>
      </c>
      <c r="G1127" s="109">
        <v>0</v>
      </c>
      <c r="H1127" s="57">
        <v>0</v>
      </c>
      <c r="I1127" s="109">
        <v>0</v>
      </c>
      <c r="J1127" s="57">
        <v>0</v>
      </c>
      <c r="K1127" s="122">
        <v>0</v>
      </c>
      <c r="L1127" s="201">
        <v>0</v>
      </c>
      <c r="M1127" s="375">
        <v>0</v>
      </c>
      <c r="N1127" s="369"/>
      <c r="O1127" s="38"/>
      <c r="P1127" s="156"/>
      <c r="Q1127" s="3"/>
    </row>
    <row r="1128" spans="1:17" ht="11.25" customHeight="1">
      <c r="A1128" s="236" t="s">
        <v>471</v>
      </c>
      <c r="B1128" s="95">
        <v>0</v>
      </c>
      <c r="C1128" s="109">
        <v>0</v>
      </c>
      <c r="D1128" s="59">
        <v>1</v>
      </c>
      <c r="E1128" s="109">
        <v>2.6842034626224667</v>
      </c>
      <c r="F1128" s="59">
        <v>0</v>
      </c>
      <c r="G1128" s="109">
        <v>0</v>
      </c>
      <c r="H1128" s="59">
        <v>0</v>
      </c>
      <c r="I1128" s="109">
        <v>0</v>
      </c>
      <c r="J1128" s="59">
        <v>1</v>
      </c>
      <c r="K1128" s="122">
        <v>2.76380520700901</v>
      </c>
      <c r="L1128" s="374">
        <v>0</v>
      </c>
      <c r="M1128" s="375">
        <v>0</v>
      </c>
      <c r="N1128" s="369"/>
      <c r="O1128" s="38"/>
      <c r="P1128" s="156"/>
      <c r="Q1128" s="3"/>
    </row>
    <row r="1129" spans="1:17" ht="11.25" customHeight="1">
      <c r="A1129" s="236" t="s">
        <v>438</v>
      </c>
      <c r="B1129" s="96">
        <v>0</v>
      </c>
      <c r="C1129" s="109">
        <v>0</v>
      </c>
      <c r="D1129" s="102">
        <v>0</v>
      </c>
      <c r="E1129" s="109">
        <v>0</v>
      </c>
      <c r="F1129" s="102">
        <v>0</v>
      </c>
      <c r="G1129" s="109">
        <v>0</v>
      </c>
      <c r="H1129" s="102">
        <v>1</v>
      </c>
      <c r="I1129" s="109">
        <v>2.6175269605276936</v>
      </c>
      <c r="J1129" s="102">
        <v>0</v>
      </c>
      <c r="K1129" s="122">
        <v>0</v>
      </c>
      <c r="L1129" s="202">
        <v>1</v>
      </c>
      <c r="M1129" s="375">
        <v>2.4488196689195809</v>
      </c>
      <c r="N1129" s="369"/>
      <c r="O1129" s="38"/>
      <c r="P1129" s="156"/>
      <c r="Q1129" s="3"/>
    </row>
    <row r="1130" spans="1:17" ht="11.25" customHeight="1">
      <c r="A1130" s="236" t="s">
        <v>472</v>
      </c>
      <c r="B1130" s="95">
        <v>0</v>
      </c>
      <c r="C1130" s="109">
        <v>0</v>
      </c>
      <c r="D1130" s="59">
        <v>0</v>
      </c>
      <c r="E1130" s="109">
        <v>0</v>
      </c>
      <c r="F1130" s="59">
        <v>0</v>
      </c>
      <c r="G1130" s="109">
        <v>0</v>
      </c>
      <c r="H1130" s="59">
        <v>0</v>
      </c>
      <c r="I1130" s="109">
        <v>0</v>
      </c>
      <c r="J1130" s="59">
        <v>0</v>
      </c>
      <c r="K1130" s="122">
        <v>0</v>
      </c>
      <c r="L1130" s="374">
        <v>0</v>
      </c>
      <c r="M1130" s="375">
        <v>0</v>
      </c>
      <c r="N1130" s="369"/>
      <c r="O1130" s="38"/>
      <c r="P1130" s="156"/>
      <c r="Q1130" s="3"/>
    </row>
    <row r="1131" spans="1:17" ht="11.25" customHeight="1">
      <c r="A1131" s="236" t="s">
        <v>432</v>
      </c>
      <c r="B1131" s="94">
        <v>1</v>
      </c>
      <c r="C1131" s="109">
        <v>1.8887524789876287</v>
      </c>
      <c r="D1131" s="57">
        <v>0</v>
      </c>
      <c r="E1131" s="109">
        <v>0</v>
      </c>
      <c r="F1131" s="57">
        <v>2</v>
      </c>
      <c r="G1131" s="109">
        <v>3.6336549117930268</v>
      </c>
      <c r="H1131" s="57">
        <v>2</v>
      </c>
      <c r="I1131" s="109">
        <v>3.5857073704214999</v>
      </c>
      <c r="J1131" s="57">
        <v>1</v>
      </c>
      <c r="K1131" s="122">
        <v>1.7639173075566217</v>
      </c>
      <c r="L1131" s="201">
        <v>0</v>
      </c>
      <c r="M1131" s="375">
        <v>0</v>
      </c>
      <c r="N1131" s="369"/>
      <c r="O1131" s="38"/>
      <c r="P1131" s="156"/>
      <c r="Q1131" s="3"/>
    </row>
    <row r="1132" spans="1:17" ht="11.25" customHeight="1">
      <c r="A1132" s="236" t="s">
        <v>433</v>
      </c>
      <c r="B1132" s="95">
        <v>3</v>
      </c>
      <c r="C1132" s="109">
        <v>3.4325728277534955</v>
      </c>
      <c r="D1132" s="59">
        <v>1</v>
      </c>
      <c r="E1132" s="109">
        <v>1.1458560117335657</v>
      </c>
      <c r="F1132" s="59">
        <v>0</v>
      </c>
      <c r="G1132" s="109">
        <v>0</v>
      </c>
      <c r="H1132" s="59">
        <v>1</v>
      </c>
      <c r="I1132" s="109">
        <v>1.1489102586196993</v>
      </c>
      <c r="J1132" s="59">
        <v>2</v>
      </c>
      <c r="K1132" s="122">
        <v>2.3014959723820483</v>
      </c>
      <c r="L1132" s="374">
        <v>0</v>
      </c>
      <c r="M1132" s="375">
        <v>0</v>
      </c>
      <c r="N1132" s="369"/>
      <c r="O1132" s="38"/>
      <c r="P1132" s="156"/>
      <c r="Q1132" s="3"/>
    </row>
    <row r="1133" spans="1:17" ht="11.25" customHeight="1">
      <c r="A1133" s="236" t="s">
        <v>441</v>
      </c>
      <c r="B1133" s="94">
        <v>0</v>
      </c>
      <c r="C1133" s="109">
        <v>0</v>
      </c>
      <c r="D1133" s="57">
        <v>1</v>
      </c>
      <c r="E1133" s="109">
        <v>4.0012804097311143</v>
      </c>
      <c r="F1133" s="57">
        <v>0</v>
      </c>
      <c r="G1133" s="109">
        <v>0</v>
      </c>
      <c r="H1133" s="57">
        <v>0</v>
      </c>
      <c r="I1133" s="109">
        <v>0</v>
      </c>
      <c r="J1133" s="57">
        <v>0</v>
      </c>
      <c r="K1133" s="122">
        <v>0</v>
      </c>
      <c r="L1133" s="201">
        <v>0</v>
      </c>
      <c r="M1133" s="375">
        <v>0</v>
      </c>
      <c r="N1133" s="369"/>
      <c r="O1133" s="38"/>
      <c r="P1133" s="156"/>
      <c r="Q1133" s="3"/>
    </row>
    <row r="1134" spans="1:17" ht="11.25" customHeight="1">
      <c r="A1134" s="236" t="s">
        <v>487</v>
      </c>
      <c r="B1134" s="95">
        <v>0</v>
      </c>
      <c r="C1134" s="109">
        <v>0</v>
      </c>
      <c r="D1134" s="59">
        <v>0</v>
      </c>
      <c r="E1134" s="109">
        <v>0</v>
      </c>
      <c r="F1134" s="59">
        <v>0</v>
      </c>
      <c r="G1134" s="109">
        <v>0</v>
      </c>
      <c r="H1134" s="59">
        <v>1</v>
      </c>
      <c r="I1134" s="109">
        <v>1.6766989151758018</v>
      </c>
      <c r="J1134" s="59">
        <v>1</v>
      </c>
      <c r="K1134" s="122">
        <v>1.681039554860726</v>
      </c>
      <c r="L1134" s="374">
        <v>1</v>
      </c>
      <c r="M1134" s="375">
        <v>1.6857152489801424</v>
      </c>
      <c r="N1134" s="369"/>
      <c r="O1134" s="38"/>
      <c r="P1134" s="156"/>
      <c r="Q1134" s="3"/>
    </row>
    <row r="1135" spans="1:17" ht="11.25" customHeight="1">
      <c r="A1135" s="236" t="s">
        <v>431</v>
      </c>
      <c r="B1135" s="94">
        <v>2</v>
      </c>
      <c r="C1135" s="109">
        <v>2.5039437113453689</v>
      </c>
      <c r="D1135" s="57">
        <v>0</v>
      </c>
      <c r="E1135" s="109">
        <v>0</v>
      </c>
      <c r="F1135" s="57">
        <v>1</v>
      </c>
      <c r="G1135" s="109">
        <v>1.2282748879199166</v>
      </c>
      <c r="H1135" s="57">
        <v>0</v>
      </c>
      <c r="I1135" s="109">
        <v>0</v>
      </c>
      <c r="J1135" s="57">
        <v>0</v>
      </c>
      <c r="K1135" s="122">
        <v>0</v>
      </c>
      <c r="L1135" s="201">
        <v>0</v>
      </c>
      <c r="M1135" s="375">
        <v>0</v>
      </c>
      <c r="N1135" s="369"/>
      <c r="O1135" s="38"/>
      <c r="P1135" s="156"/>
      <c r="Q1135" s="3"/>
    </row>
    <row r="1136" spans="1:17" ht="11.25" customHeight="1">
      <c r="A1136" s="236" t="s">
        <v>434</v>
      </c>
      <c r="B1136" s="95">
        <v>0</v>
      </c>
      <c r="C1136" s="109">
        <v>0</v>
      </c>
      <c r="D1136" s="59">
        <v>0</v>
      </c>
      <c r="E1136" s="109">
        <v>0</v>
      </c>
      <c r="F1136" s="59">
        <v>0</v>
      </c>
      <c r="G1136" s="109">
        <v>0</v>
      </c>
      <c r="H1136" s="59">
        <v>0</v>
      </c>
      <c r="I1136" s="109">
        <v>0</v>
      </c>
      <c r="J1136" s="59">
        <v>0</v>
      </c>
      <c r="K1136" s="122">
        <v>0</v>
      </c>
      <c r="L1136" s="374">
        <v>0</v>
      </c>
      <c r="M1136" s="375">
        <v>0</v>
      </c>
      <c r="N1136" s="369"/>
      <c r="O1136" s="38"/>
      <c r="P1136" s="156"/>
      <c r="Q1136" s="3"/>
    </row>
    <row r="1137" spans="1:17" ht="11.25" customHeight="1">
      <c r="A1137" s="236" t="s">
        <v>436</v>
      </c>
      <c r="B1137" s="94">
        <v>0</v>
      </c>
      <c r="C1137" s="109">
        <v>0</v>
      </c>
      <c r="D1137" s="57">
        <v>0</v>
      </c>
      <c r="E1137" s="109">
        <v>0</v>
      </c>
      <c r="F1137" s="57">
        <v>0</v>
      </c>
      <c r="G1137" s="109">
        <v>0</v>
      </c>
      <c r="H1137" s="57">
        <v>0</v>
      </c>
      <c r="I1137" s="109">
        <v>0</v>
      </c>
      <c r="J1137" s="57">
        <v>0</v>
      </c>
      <c r="K1137" s="122">
        <v>0</v>
      </c>
      <c r="L1137" s="201">
        <v>0</v>
      </c>
      <c r="M1137" s="375">
        <v>0</v>
      </c>
      <c r="N1137" s="369"/>
      <c r="O1137" s="38"/>
      <c r="P1137" s="156"/>
      <c r="Q1137" s="3"/>
    </row>
    <row r="1138" spans="1:17" ht="11.25" customHeight="1">
      <c r="A1138" s="236" t="s">
        <v>439</v>
      </c>
      <c r="B1138" s="95">
        <v>0</v>
      </c>
      <c r="C1138" s="109">
        <v>0</v>
      </c>
      <c r="D1138" s="59">
        <v>0</v>
      </c>
      <c r="E1138" s="109">
        <v>0</v>
      </c>
      <c r="F1138" s="59">
        <v>0</v>
      </c>
      <c r="G1138" s="109">
        <v>0</v>
      </c>
      <c r="H1138" s="59">
        <v>0</v>
      </c>
      <c r="I1138" s="109">
        <v>0</v>
      </c>
      <c r="J1138" s="59">
        <v>0</v>
      </c>
      <c r="K1138" s="122">
        <v>0</v>
      </c>
      <c r="L1138" s="374">
        <v>0</v>
      </c>
      <c r="M1138" s="375">
        <v>0</v>
      </c>
      <c r="N1138" s="369"/>
      <c r="O1138" s="38"/>
      <c r="P1138" s="156"/>
      <c r="Q1138" s="3"/>
    </row>
    <row r="1139" spans="1:17" ht="11.25" customHeight="1">
      <c r="A1139" s="236" t="s">
        <v>474</v>
      </c>
      <c r="B1139" s="96">
        <v>1</v>
      </c>
      <c r="C1139" s="109">
        <v>11.425959780621572</v>
      </c>
      <c r="D1139" s="102">
        <v>0</v>
      </c>
      <c r="E1139" s="109">
        <v>0</v>
      </c>
      <c r="F1139" s="102">
        <v>0</v>
      </c>
      <c r="G1139" s="109">
        <v>0</v>
      </c>
      <c r="H1139" s="102">
        <v>0</v>
      </c>
      <c r="I1139" s="109">
        <v>0</v>
      </c>
      <c r="J1139" s="102">
        <v>0</v>
      </c>
      <c r="K1139" s="122">
        <v>0</v>
      </c>
      <c r="L1139" s="202">
        <v>0</v>
      </c>
      <c r="M1139" s="375">
        <v>0</v>
      </c>
      <c r="N1139" s="369"/>
      <c r="O1139" s="38"/>
      <c r="P1139" s="156"/>
      <c r="Q1139" s="3"/>
    </row>
    <row r="1140" spans="1:17" ht="11.25" customHeight="1">
      <c r="A1140" s="236" t="s">
        <v>435</v>
      </c>
      <c r="B1140" s="95">
        <v>0</v>
      </c>
      <c r="C1140" s="109">
        <v>0</v>
      </c>
      <c r="D1140" s="59">
        <v>0</v>
      </c>
      <c r="E1140" s="109">
        <v>0</v>
      </c>
      <c r="F1140" s="59">
        <v>0</v>
      </c>
      <c r="G1140" s="109">
        <v>0</v>
      </c>
      <c r="H1140" s="59">
        <v>0</v>
      </c>
      <c r="I1140" s="109">
        <v>0</v>
      </c>
      <c r="J1140" s="59">
        <v>0</v>
      </c>
      <c r="K1140" s="122">
        <v>0</v>
      </c>
      <c r="L1140" s="374">
        <v>0</v>
      </c>
      <c r="M1140" s="375">
        <v>0</v>
      </c>
      <c r="N1140" s="369"/>
      <c r="O1140" s="38"/>
      <c r="P1140" s="156"/>
      <c r="Q1140" s="3"/>
    </row>
    <row r="1141" spans="1:17" ht="11.25" customHeight="1">
      <c r="A1141" s="236" t="s">
        <v>440</v>
      </c>
      <c r="B1141" s="94">
        <v>0</v>
      </c>
      <c r="C1141" s="109">
        <v>0</v>
      </c>
      <c r="D1141" s="57">
        <v>0</v>
      </c>
      <c r="E1141" s="109">
        <v>0</v>
      </c>
      <c r="F1141" s="57">
        <v>0</v>
      </c>
      <c r="G1141" s="109">
        <v>0</v>
      </c>
      <c r="H1141" s="57">
        <v>0</v>
      </c>
      <c r="I1141" s="109">
        <v>0</v>
      </c>
      <c r="J1141" s="57">
        <v>0</v>
      </c>
      <c r="K1141" s="122">
        <v>0</v>
      </c>
      <c r="L1141" s="201">
        <v>0</v>
      </c>
      <c r="M1141" s="375">
        <v>0</v>
      </c>
      <c r="N1141" s="369"/>
      <c r="O1141" s="38"/>
      <c r="P1141" s="156"/>
      <c r="Q1141" s="3"/>
    </row>
    <row r="1142" spans="1:17" ht="11.25" customHeight="1">
      <c r="A1142" s="236" t="s">
        <v>482</v>
      </c>
      <c r="B1142" s="95">
        <v>0</v>
      </c>
      <c r="C1142" s="109">
        <v>0</v>
      </c>
      <c r="D1142" s="59">
        <v>1</v>
      </c>
      <c r="E1142" s="109">
        <v>3.0936765251825271</v>
      </c>
      <c r="F1142" s="59">
        <v>0</v>
      </c>
      <c r="G1142" s="109">
        <v>0</v>
      </c>
      <c r="H1142" s="59">
        <v>0</v>
      </c>
      <c r="I1142" s="109">
        <v>0</v>
      </c>
      <c r="J1142" s="59">
        <v>0</v>
      </c>
      <c r="K1142" s="122">
        <v>0</v>
      </c>
      <c r="L1142" s="374">
        <v>0</v>
      </c>
      <c r="M1142" s="375">
        <v>0</v>
      </c>
      <c r="N1142" s="369"/>
      <c r="O1142" s="38"/>
      <c r="P1142" s="156"/>
      <c r="Q1142" s="3"/>
    </row>
    <row r="1143" spans="1:17" ht="11.25" customHeight="1">
      <c r="A1143" s="236" t="s">
        <v>430</v>
      </c>
      <c r="B1143" s="94">
        <v>0</v>
      </c>
      <c r="C1143" s="109">
        <v>0</v>
      </c>
      <c r="D1143" s="57">
        <v>2</v>
      </c>
      <c r="E1143" s="109">
        <v>3.1173041553664391</v>
      </c>
      <c r="F1143" s="57">
        <v>1</v>
      </c>
      <c r="G1143" s="109">
        <v>1.540665875791517</v>
      </c>
      <c r="H1143" s="57">
        <v>1</v>
      </c>
      <c r="I1143" s="109">
        <v>1.5248551387618177</v>
      </c>
      <c r="J1143" s="57">
        <v>1</v>
      </c>
      <c r="K1143" s="122">
        <v>1.5087507543753771</v>
      </c>
      <c r="L1143" s="201">
        <v>0</v>
      </c>
      <c r="M1143" s="375">
        <v>0</v>
      </c>
      <c r="N1143" s="369"/>
      <c r="O1143" s="38"/>
      <c r="P1143" s="156"/>
      <c r="Q1143" s="3"/>
    </row>
    <row r="1144" spans="1:17" ht="11.25" customHeight="1">
      <c r="A1144" s="236" t="s">
        <v>475</v>
      </c>
      <c r="B1144" s="95">
        <v>0</v>
      </c>
      <c r="C1144" s="109">
        <v>0</v>
      </c>
      <c r="D1144" s="59">
        <v>0</v>
      </c>
      <c r="E1144" s="109">
        <v>0</v>
      </c>
      <c r="F1144" s="59">
        <v>0</v>
      </c>
      <c r="G1144" s="109">
        <v>0</v>
      </c>
      <c r="H1144" s="59">
        <v>0</v>
      </c>
      <c r="I1144" s="109">
        <v>0</v>
      </c>
      <c r="J1144" s="59">
        <v>0</v>
      </c>
      <c r="K1144" s="122">
        <v>0</v>
      </c>
      <c r="L1144" s="374">
        <v>0</v>
      </c>
      <c r="M1144" s="375">
        <v>0</v>
      </c>
      <c r="N1144" s="369"/>
      <c r="O1144" s="38"/>
      <c r="P1144" s="156"/>
      <c r="Q1144" s="3"/>
    </row>
    <row r="1145" spans="1:17" ht="11.25" customHeight="1">
      <c r="A1145" s="237" t="s">
        <v>483</v>
      </c>
      <c r="B1145" s="94">
        <v>0</v>
      </c>
      <c r="C1145" s="110">
        <v>0</v>
      </c>
      <c r="D1145" s="57">
        <v>0</v>
      </c>
      <c r="E1145" s="110">
        <v>0</v>
      </c>
      <c r="F1145" s="57">
        <v>0</v>
      </c>
      <c r="G1145" s="110">
        <v>0</v>
      </c>
      <c r="H1145" s="57">
        <v>1</v>
      </c>
      <c r="I1145" s="110">
        <v>0</v>
      </c>
      <c r="J1145" s="57">
        <v>0</v>
      </c>
      <c r="K1145" s="131">
        <v>0</v>
      </c>
      <c r="L1145" s="201">
        <v>0</v>
      </c>
      <c r="M1145" s="376">
        <v>0</v>
      </c>
      <c r="N1145" s="369"/>
      <c r="O1145" s="38"/>
      <c r="P1145" s="156"/>
      <c r="Q1145" s="3"/>
    </row>
    <row r="1146" spans="1:17" ht="11.25" customHeight="1">
      <c r="A1146" s="238" t="s">
        <v>544</v>
      </c>
      <c r="B1146" s="239">
        <v>10</v>
      </c>
      <c r="C1146" s="241">
        <v>1.6937468559823985</v>
      </c>
      <c r="D1146" s="243">
        <v>6</v>
      </c>
      <c r="E1146" s="241">
        <v>1.0137361244867962</v>
      </c>
      <c r="F1146" s="243">
        <v>5</v>
      </c>
      <c r="G1146" s="241">
        <v>0.84198614427600982</v>
      </c>
      <c r="H1146" s="243">
        <v>7</v>
      </c>
      <c r="I1146" s="241">
        <v>1.1739904101754781</v>
      </c>
      <c r="J1146" s="243">
        <v>7</v>
      </c>
      <c r="K1146" s="366">
        <v>1.169524204138779</v>
      </c>
      <c r="L1146" s="377">
        <v>2</v>
      </c>
      <c r="M1146" s="378">
        <v>0.33306854384097978</v>
      </c>
      <c r="N1146" s="77"/>
      <c r="O1146" s="277"/>
      <c r="P1146" s="38"/>
      <c r="Q1146" s="3"/>
    </row>
    <row r="1147" spans="1:17" ht="11.25" customHeight="1">
      <c r="A1147" s="4" t="s">
        <v>480</v>
      </c>
      <c r="B1147" s="3"/>
      <c r="C1147" s="3"/>
      <c r="D1147" s="27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</row>
    <row r="1148" spans="1:17" ht="11.25" customHeight="1">
      <c r="A1148" s="43" t="s">
        <v>477</v>
      </c>
      <c r="B1148" s="4" t="s">
        <v>557</v>
      </c>
      <c r="C1148" s="3"/>
      <c r="D1148" s="27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</row>
    <row r="1149" spans="1:17" ht="11.25" customHeight="1">
      <c r="A1149" s="43" t="s">
        <v>478</v>
      </c>
      <c r="B1149" s="4" t="s">
        <v>550</v>
      </c>
      <c r="C1149" s="3"/>
      <c r="D1149" s="27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</row>
    <row r="1150" spans="1:17" ht="11.25" customHeight="1">
      <c r="A1150" s="43" t="s">
        <v>479</v>
      </c>
      <c r="B1150" s="4" t="s">
        <v>553</v>
      </c>
      <c r="C1150" s="3"/>
      <c r="D1150" s="27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</row>
    <row r="1168" spans="1:21" ht="14.25" customHeight="1">
      <c r="A1168" s="638" t="s">
        <v>1339</v>
      </c>
      <c r="B1168" s="261"/>
      <c r="C1168" s="185"/>
      <c r="D1168" s="185"/>
      <c r="E1168" s="185"/>
      <c r="F1168" s="185"/>
      <c r="G1168" s="185"/>
      <c r="H1168" s="185"/>
      <c r="I1168" s="185"/>
      <c r="J1168" s="185"/>
      <c r="K1168" s="185"/>
      <c r="L1168" s="185"/>
      <c r="M1168" s="185"/>
      <c r="N1168" s="185"/>
      <c r="O1168" s="185"/>
      <c r="P1168" s="185"/>
      <c r="Q1168" s="185"/>
      <c r="R1168" s="185"/>
      <c r="S1168" s="185"/>
      <c r="T1168" s="185"/>
      <c r="U1168" s="185"/>
    </row>
    <row r="1169" spans="1:21" ht="11.25" customHeight="1">
      <c r="A1169" s="225"/>
      <c r="B1169" s="261"/>
      <c r="C1169" s="185"/>
      <c r="D1169" s="185"/>
      <c r="E1169" s="185"/>
      <c r="F1169" s="185"/>
      <c r="G1169" s="185"/>
      <c r="H1169" s="185"/>
      <c r="I1169" s="185"/>
      <c r="J1169" s="185"/>
      <c r="K1169" s="185"/>
      <c r="L1169" s="185"/>
      <c r="M1169" s="185"/>
      <c r="N1169" s="185"/>
      <c r="O1169" s="185"/>
      <c r="P1169" s="185"/>
      <c r="Q1169" s="185"/>
      <c r="R1169" s="185"/>
      <c r="S1169" s="185"/>
      <c r="T1169" s="185"/>
      <c r="U1169" s="185"/>
    </row>
    <row r="1170" spans="1:21" ht="14.25" customHeight="1">
      <c r="A1170" s="669" t="s">
        <v>1340</v>
      </c>
      <c r="B1170" s="185"/>
      <c r="C1170" s="185"/>
      <c r="D1170" s="185"/>
      <c r="E1170" s="185"/>
      <c r="F1170" s="185"/>
      <c r="G1170" s="185"/>
      <c r="H1170" s="185"/>
      <c r="I1170" s="185"/>
      <c r="J1170" s="185"/>
      <c r="K1170" s="185"/>
      <c r="L1170" s="185"/>
      <c r="M1170" s="185"/>
      <c r="N1170" s="185"/>
      <c r="O1170" s="185"/>
      <c r="P1170" s="185"/>
      <c r="Q1170" s="185"/>
      <c r="R1170" s="185"/>
      <c r="S1170" s="185"/>
      <c r="T1170" s="185"/>
      <c r="U1170" s="185"/>
    </row>
    <row r="1171" spans="1:21" ht="11.25" customHeight="1">
      <c r="A1171" s="292"/>
      <c r="B1171" s="358">
        <v>2000</v>
      </c>
      <c r="C1171" s="255">
        <v>2001</v>
      </c>
      <c r="D1171" s="255">
        <v>2002</v>
      </c>
      <c r="E1171" s="255">
        <v>2003</v>
      </c>
      <c r="F1171" s="255">
        <v>2004</v>
      </c>
      <c r="G1171" s="255">
        <v>2005</v>
      </c>
      <c r="H1171" s="255">
        <v>2006</v>
      </c>
      <c r="I1171" s="255">
        <v>2007</v>
      </c>
      <c r="J1171" s="255">
        <v>2008</v>
      </c>
      <c r="K1171" s="255">
        <v>2009</v>
      </c>
      <c r="L1171" s="255">
        <v>2010</v>
      </c>
      <c r="M1171" s="255">
        <v>2011</v>
      </c>
      <c r="N1171" s="255">
        <v>2012</v>
      </c>
      <c r="O1171" s="256">
        <v>2013</v>
      </c>
      <c r="P1171" s="185"/>
      <c r="Q1171" s="185"/>
      <c r="R1171" s="185"/>
      <c r="S1171" s="185"/>
      <c r="T1171" s="185"/>
      <c r="U1171" s="185"/>
    </row>
    <row r="1172" spans="1:21" ht="11.25" customHeight="1">
      <c r="A1172" s="285" t="s">
        <v>402</v>
      </c>
      <c r="B1172" s="176">
        <v>27</v>
      </c>
      <c r="C1172" s="176">
        <v>26</v>
      </c>
      <c r="D1172" s="176">
        <v>32</v>
      </c>
      <c r="E1172" s="176">
        <v>14</v>
      </c>
      <c r="F1172" s="176">
        <v>32</v>
      </c>
      <c r="G1172" s="176">
        <v>30</v>
      </c>
      <c r="H1172" s="176">
        <v>26</v>
      </c>
      <c r="I1172" s="176">
        <v>24</v>
      </c>
      <c r="J1172" s="176">
        <v>16</v>
      </c>
      <c r="K1172" s="176">
        <v>17</v>
      </c>
      <c r="L1172" s="176">
        <v>7</v>
      </c>
      <c r="M1172" s="177">
        <v>5</v>
      </c>
      <c r="N1172" s="177">
        <v>4</v>
      </c>
      <c r="O1172" s="251">
        <v>0</v>
      </c>
      <c r="Q1172" s="185"/>
      <c r="R1172" s="185"/>
      <c r="S1172" s="185"/>
      <c r="T1172" s="185"/>
      <c r="U1172" s="185"/>
    </row>
    <row r="1173" spans="1:21" ht="11.25" customHeight="1">
      <c r="A1173" s="286" t="s">
        <v>446</v>
      </c>
      <c r="B1173" s="139">
        <v>4.4000000000000004</v>
      </c>
      <c r="C1173" s="139">
        <v>4.3</v>
      </c>
      <c r="D1173" s="139">
        <v>5.3</v>
      </c>
      <c r="E1173" s="139">
        <v>2.2999999999999998</v>
      </c>
      <c r="F1173" s="139">
        <v>5.4</v>
      </c>
      <c r="G1173" s="139">
        <v>5</v>
      </c>
      <c r="H1173" s="139">
        <v>4.4000000000000004</v>
      </c>
      <c r="I1173" s="139">
        <v>4.0999999999999996</v>
      </c>
      <c r="J1173" s="139">
        <v>2.7</v>
      </c>
      <c r="K1173" s="139">
        <v>2.9</v>
      </c>
      <c r="L1173" s="139">
        <v>1.2</v>
      </c>
      <c r="M1173" s="139">
        <v>0.8</v>
      </c>
      <c r="N1173" s="139">
        <v>0.7</v>
      </c>
      <c r="O1173" s="152">
        <v>0</v>
      </c>
      <c r="Q1173" s="185"/>
      <c r="R1173" s="185"/>
      <c r="S1173" s="185"/>
      <c r="T1173" s="185"/>
      <c r="U1173" s="185"/>
    </row>
    <row r="1174" spans="1:21" ht="11.25" customHeight="1">
      <c r="A1174" s="286" t="s">
        <v>447</v>
      </c>
      <c r="B1174" s="252"/>
      <c r="C1174" s="252"/>
      <c r="D1174" s="252"/>
      <c r="E1174" s="252"/>
      <c r="F1174" s="252"/>
      <c r="G1174" s="252"/>
      <c r="H1174" s="252"/>
      <c r="I1174" s="252"/>
      <c r="J1174" s="252"/>
      <c r="K1174" s="252"/>
      <c r="L1174" s="252"/>
      <c r="M1174" s="252"/>
      <c r="N1174" s="252"/>
      <c r="O1174" s="253"/>
      <c r="Q1174" s="185"/>
      <c r="R1174" s="185"/>
      <c r="S1174" s="185"/>
      <c r="T1174" s="185"/>
      <c r="U1174" s="185"/>
    </row>
    <row r="1175" spans="1:21" ht="11.25" customHeight="1">
      <c r="A1175" s="4" t="s">
        <v>480</v>
      </c>
      <c r="B1175" s="185"/>
      <c r="C1175" s="185"/>
      <c r="D1175" s="185"/>
      <c r="E1175" s="185"/>
      <c r="F1175" s="185"/>
      <c r="G1175" s="185"/>
      <c r="H1175" s="185"/>
      <c r="I1175" s="185"/>
      <c r="J1175" s="185"/>
      <c r="K1175" s="188"/>
      <c r="L1175" s="188"/>
      <c r="M1175" s="188"/>
      <c r="N1175" s="189"/>
      <c r="O1175" s="188"/>
      <c r="Q1175" s="185"/>
      <c r="R1175" s="185"/>
      <c r="S1175" s="185"/>
      <c r="T1175" s="185"/>
      <c r="U1175" s="185"/>
    </row>
    <row r="1176" spans="1:21" ht="11.25" customHeight="1">
      <c r="A1176" s="43" t="s">
        <v>477</v>
      </c>
      <c r="B1176" s="4" t="s">
        <v>552</v>
      </c>
      <c r="C1176" s="185"/>
      <c r="D1176" s="27"/>
      <c r="E1176" s="185"/>
      <c r="F1176" s="185"/>
      <c r="G1176" s="185"/>
      <c r="H1176" s="185"/>
      <c r="I1176" s="185"/>
      <c r="J1176" s="185"/>
      <c r="K1176" s="188"/>
      <c r="L1176" s="188"/>
      <c r="M1176" s="188"/>
      <c r="N1176" s="189"/>
      <c r="O1176" s="188"/>
      <c r="Q1176" s="185"/>
      <c r="R1176" s="185"/>
      <c r="S1176" s="185"/>
      <c r="T1176" s="185"/>
      <c r="U1176" s="185"/>
    </row>
    <row r="1177" spans="1:21" ht="11.25" customHeight="1">
      <c r="A1177" s="43" t="s">
        <v>478</v>
      </c>
      <c r="B1177" s="4" t="s">
        <v>550</v>
      </c>
      <c r="C1177" s="185"/>
      <c r="D1177" s="27"/>
      <c r="E1177" s="185"/>
      <c r="F1177" s="185"/>
      <c r="G1177" s="185"/>
      <c r="H1177" s="185"/>
      <c r="I1177" s="185"/>
      <c r="J1177" s="185"/>
      <c r="K1177" s="188"/>
      <c r="L1177" s="188"/>
      <c r="M1177" s="188"/>
      <c r="N1177" s="189"/>
      <c r="O1177" s="188"/>
      <c r="Q1177" s="185"/>
      <c r="R1177" s="185"/>
      <c r="S1177" s="185"/>
      <c r="T1177" s="185"/>
      <c r="U1177" s="185"/>
    </row>
    <row r="1178" spans="1:21" ht="11.25" customHeight="1">
      <c r="A1178" s="43" t="s">
        <v>479</v>
      </c>
      <c r="B1178" s="4" t="s">
        <v>553</v>
      </c>
      <c r="C1178" s="185"/>
      <c r="D1178" s="27"/>
      <c r="E1178" s="185"/>
      <c r="F1178" s="185"/>
      <c r="G1178" s="185"/>
      <c r="H1178" s="185"/>
      <c r="I1178" s="185"/>
      <c r="J1178" s="185"/>
      <c r="K1178" s="188"/>
      <c r="L1178" s="188"/>
      <c r="M1178" s="188"/>
      <c r="N1178" s="189"/>
      <c r="O1178" s="188"/>
      <c r="Q1178" s="185"/>
      <c r="R1178" s="185"/>
      <c r="S1178" s="185"/>
      <c r="T1178" s="185"/>
      <c r="U1178" s="185"/>
    </row>
    <row r="1179" spans="1:21" ht="11.25" customHeight="1">
      <c r="B1179" s="188"/>
      <c r="C1179" s="188"/>
      <c r="D1179" s="188"/>
      <c r="E1179" s="188"/>
      <c r="F1179" s="188"/>
      <c r="G1179" s="188"/>
      <c r="H1179" s="188"/>
      <c r="I1179" s="188"/>
      <c r="J1179" s="188"/>
      <c r="K1179" s="188"/>
      <c r="L1179" s="188"/>
      <c r="M1179" s="188"/>
      <c r="N1179" s="189"/>
      <c r="O1179" s="188"/>
      <c r="Q1179" s="185"/>
      <c r="R1179" s="185"/>
      <c r="S1179" s="185"/>
      <c r="T1179" s="185"/>
      <c r="U1179" s="185"/>
    </row>
    <row r="1180" spans="1:21" ht="14.25" customHeight="1">
      <c r="A1180" s="669" t="s">
        <v>1341</v>
      </c>
      <c r="B1180" s="188"/>
      <c r="C1180" s="188"/>
      <c r="D1180" s="188"/>
      <c r="E1180" s="188"/>
      <c r="F1180" s="188"/>
      <c r="G1180" s="188"/>
      <c r="H1180" s="188"/>
      <c r="I1180" s="188"/>
      <c r="J1180" s="188"/>
      <c r="K1180" s="188"/>
      <c r="L1180" s="188"/>
      <c r="M1180" s="188"/>
      <c r="N1180" s="189"/>
      <c r="O1180" s="188"/>
      <c r="Q1180" s="185"/>
      <c r="R1180" s="185"/>
      <c r="S1180" s="185"/>
      <c r="T1180" s="185"/>
      <c r="U1180" s="185"/>
    </row>
    <row r="1181" spans="1:21" ht="11.25" customHeight="1">
      <c r="A1181" s="188"/>
      <c r="B1181" s="186"/>
      <c r="C1181" s="190"/>
      <c r="D1181" s="186"/>
      <c r="E1181" s="190"/>
      <c r="F1181" s="186"/>
      <c r="G1181" s="190"/>
      <c r="H1181" s="186"/>
      <c r="I1181" s="190"/>
      <c r="J1181" s="186"/>
      <c r="K1181" s="40"/>
      <c r="L1181" s="186"/>
      <c r="M1181" s="40"/>
      <c r="N1181" s="186"/>
      <c r="O1181" s="40"/>
      <c r="Q1181" s="185"/>
      <c r="R1181" s="185"/>
      <c r="S1181" s="185"/>
      <c r="T1181" s="185"/>
      <c r="U1181" s="185"/>
    </row>
    <row r="1182" spans="1:21" ht="11.25" customHeight="1">
      <c r="A1182" s="188"/>
      <c r="B1182" s="188"/>
      <c r="C1182" s="188"/>
      <c r="D1182" s="188"/>
      <c r="E1182" s="188"/>
      <c r="F1182" s="188"/>
      <c r="G1182" s="188"/>
      <c r="H1182" s="188"/>
      <c r="I1182" s="188"/>
      <c r="J1182" s="188"/>
      <c r="K1182" s="188"/>
      <c r="L1182" s="188"/>
      <c r="M1182" s="188"/>
      <c r="N1182" s="188"/>
      <c r="O1182" s="188"/>
      <c r="Q1182" s="185"/>
      <c r="R1182" s="185"/>
      <c r="S1182" s="185"/>
      <c r="T1182" s="185"/>
      <c r="U1182" s="185"/>
    </row>
    <row r="1183" spans="1:21" ht="11.25" customHeight="1">
      <c r="A1183" s="188"/>
      <c r="B1183" s="188"/>
      <c r="C1183" s="188"/>
      <c r="D1183" s="188"/>
      <c r="E1183" s="188"/>
      <c r="F1183" s="188"/>
      <c r="G1183" s="188"/>
      <c r="H1183" s="188"/>
      <c r="I1183" s="188"/>
      <c r="J1183" s="188"/>
      <c r="K1183" s="188"/>
      <c r="L1183" s="188"/>
      <c r="M1183" s="188"/>
      <c r="N1183" s="188"/>
      <c r="O1183" s="188"/>
      <c r="Q1183" s="185"/>
      <c r="R1183" s="185"/>
      <c r="S1183" s="185"/>
      <c r="T1183" s="185"/>
      <c r="U1183" s="185"/>
    </row>
    <row r="1184" spans="1:21" ht="11.25" customHeight="1">
      <c r="A1184" s="188"/>
      <c r="B1184" s="188"/>
      <c r="C1184" s="188"/>
      <c r="D1184" s="188"/>
      <c r="E1184" s="188"/>
      <c r="F1184" s="188"/>
      <c r="G1184" s="188"/>
      <c r="H1184" s="188"/>
      <c r="I1184" s="188"/>
      <c r="J1184" s="188"/>
      <c r="K1184" s="188"/>
      <c r="L1184" s="188"/>
      <c r="M1184" s="188"/>
      <c r="N1184" s="188"/>
      <c r="O1184" s="188"/>
      <c r="Q1184" s="185"/>
      <c r="R1184" s="185"/>
      <c r="S1184" s="185"/>
      <c r="T1184" s="185"/>
      <c r="U1184" s="185"/>
    </row>
    <row r="1185" spans="1:21" ht="11.25" customHeight="1">
      <c r="A1185" s="188"/>
      <c r="B1185" s="188"/>
      <c r="C1185" s="188"/>
      <c r="D1185" s="188"/>
      <c r="E1185" s="188"/>
      <c r="F1185" s="188"/>
      <c r="G1185" s="188"/>
      <c r="H1185" s="188"/>
      <c r="I1185" s="188"/>
      <c r="J1185" s="188"/>
      <c r="K1185" s="188"/>
      <c r="L1185" s="188"/>
      <c r="M1185" s="188"/>
      <c r="N1185" s="188"/>
      <c r="O1185" s="188"/>
      <c r="Q1185" s="185"/>
      <c r="R1185" s="185"/>
      <c r="S1185" s="185"/>
      <c r="T1185" s="185"/>
      <c r="U1185" s="185"/>
    </row>
    <row r="1186" spans="1:21" ht="11.25" customHeight="1">
      <c r="A1186" s="188"/>
      <c r="B1186" s="188"/>
      <c r="C1186" s="188"/>
      <c r="D1186" s="188"/>
      <c r="E1186" s="188"/>
      <c r="F1186" s="188"/>
      <c r="G1186" s="188"/>
      <c r="H1186" s="188"/>
      <c r="I1186" s="188"/>
      <c r="J1186" s="188"/>
      <c r="K1186" s="188"/>
      <c r="L1186" s="188"/>
      <c r="M1186" s="188"/>
      <c r="N1186" s="188"/>
      <c r="O1186" s="188"/>
      <c r="Q1186" s="185"/>
      <c r="R1186" s="185"/>
      <c r="S1186" s="185"/>
      <c r="T1186" s="185"/>
      <c r="U1186" s="185"/>
    </row>
    <row r="1187" spans="1:21" ht="11.25" customHeight="1">
      <c r="A1187" s="6"/>
      <c r="B1187" s="6"/>
      <c r="C1187" s="6"/>
      <c r="D1187" s="185"/>
      <c r="E1187" s="185"/>
      <c r="F1187" s="185"/>
      <c r="G1187" s="185"/>
      <c r="H1187" s="185"/>
      <c r="I1187" s="185"/>
      <c r="J1187" s="185"/>
      <c r="K1187" s="185"/>
      <c r="L1187" s="185"/>
      <c r="M1187" s="185"/>
      <c r="N1187" s="185"/>
      <c r="O1187" s="185"/>
      <c r="Q1187" s="185"/>
      <c r="R1187" s="185"/>
      <c r="S1187" s="185"/>
      <c r="T1187" s="185"/>
      <c r="U1187" s="185"/>
    </row>
    <row r="1188" spans="1:21" ht="11.25" customHeight="1">
      <c r="A1188" s="6"/>
      <c r="B1188" s="6"/>
      <c r="C1188" s="6"/>
      <c r="D1188" s="185"/>
      <c r="E1188" s="185"/>
      <c r="F1188" s="185"/>
      <c r="G1188" s="185"/>
      <c r="H1188" s="185"/>
      <c r="I1188" s="185"/>
      <c r="J1188" s="185"/>
      <c r="K1188" s="185"/>
      <c r="L1188" s="185"/>
      <c r="M1188" s="185"/>
      <c r="N1188" s="185"/>
      <c r="O1188" s="185"/>
      <c r="Q1188" s="185"/>
      <c r="R1188" s="185"/>
      <c r="S1188" s="185"/>
      <c r="T1188" s="185"/>
      <c r="U1188" s="185"/>
    </row>
    <row r="1189" spans="1:21" ht="11.25" customHeight="1">
      <c r="A1189" s="6"/>
      <c r="B1189" s="6"/>
      <c r="C1189" s="6"/>
      <c r="D1189" s="185"/>
      <c r="E1189" s="185"/>
      <c r="F1189" s="185"/>
      <c r="G1189" s="185"/>
      <c r="H1189" s="185"/>
      <c r="I1189" s="185"/>
      <c r="J1189" s="185"/>
      <c r="K1189" s="185"/>
      <c r="L1189" s="185"/>
      <c r="M1189" s="185"/>
      <c r="N1189" s="185"/>
      <c r="O1189" s="185"/>
      <c r="Q1189" s="185"/>
      <c r="R1189" s="185"/>
      <c r="S1189" s="185"/>
      <c r="T1189" s="185"/>
      <c r="U1189" s="185"/>
    </row>
    <row r="1190" spans="1:21" ht="11.25" customHeight="1">
      <c r="A1190" s="6"/>
      <c r="B1190" s="6"/>
      <c r="C1190" s="6"/>
      <c r="D1190" s="185"/>
      <c r="E1190" s="185"/>
      <c r="F1190" s="185"/>
      <c r="G1190" s="185"/>
      <c r="H1190" s="185"/>
      <c r="I1190" s="185"/>
      <c r="J1190" s="185"/>
      <c r="K1190" s="185"/>
      <c r="L1190" s="185"/>
      <c r="M1190" s="185"/>
      <c r="N1190" s="185"/>
      <c r="O1190" s="185"/>
      <c r="Q1190" s="185"/>
      <c r="R1190" s="185"/>
      <c r="S1190" s="185"/>
      <c r="T1190" s="185"/>
      <c r="U1190" s="185"/>
    </row>
    <row r="1191" spans="1:21" ht="11.25" customHeight="1">
      <c r="A1191" s="6"/>
      <c r="B1191" s="6"/>
      <c r="C1191" s="6"/>
      <c r="D1191" s="185"/>
      <c r="E1191" s="185"/>
      <c r="F1191" s="185"/>
      <c r="G1191" s="185"/>
      <c r="H1191" s="185"/>
      <c r="I1191" s="185"/>
      <c r="J1191" s="185"/>
      <c r="K1191" s="185"/>
      <c r="L1191" s="185"/>
      <c r="M1191" s="185"/>
      <c r="N1191" s="185"/>
      <c r="O1191" s="185"/>
      <c r="Q1191" s="185"/>
      <c r="R1191" s="185"/>
      <c r="S1191" s="185"/>
      <c r="T1191" s="185"/>
      <c r="U1191" s="185"/>
    </row>
    <row r="1192" spans="1:21" ht="11.25" customHeight="1">
      <c r="A1192" s="6"/>
      <c r="B1192" s="6"/>
      <c r="C1192" s="6"/>
      <c r="D1192" s="185"/>
      <c r="E1192" s="185"/>
      <c r="F1192" s="185"/>
      <c r="G1192" s="185"/>
      <c r="H1192" s="185"/>
      <c r="I1192" s="185"/>
      <c r="J1192" s="185"/>
      <c r="K1192" s="185"/>
      <c r="L1192" s="185"/>
      <c r="M1192" s="185"/>
      <c r="N1192" s="185"/>
      <c r="O1192" s="185"/>
      <c r="Q1192" s="185"/>
      <c r="R1192" s="185"/>
      <c r="S1192" s="185"/>
      <c r="T1192" s="185"/>
      <c r="U1192" s="185"/>
    </row>
    <row r="1193" spans="1:21" ht="11.25" customHeight="1">
      <c r="A1193" s="6"/>
      <c r="B1193" s="6"/>
      <c r="C1193" s="6"/>
      <c r="D1193" s="185"/>
      <c r="E1193" s="185"/>
      <c r="F1193" s="185"/>
      <c r="G1193" s="185"/>
      <c r="H1193" s="185"/>
      <c r="I1193" s="185"/>
      <c r="J1193" s="185"/>
      <c r="K1193" s="185"/>
      <c r="L1193" s="185"/>
      <c r="M1193" s="185"/>
      <c r="N1193" s="185"/>
      <c r="O1193" s="185"/>
      <c r="Q1193" s="185"/>
      <c r="R1193" s="185"/>
      <c r="S1193" s="185"/>
      <c r="T1193" s="185"/>
      <c r="U1193" s="185"/>
    </row>
    <row r="1194" spans="1:21" ht="11.25" customHeight="1">
      <c r="C1194" s="185"/>
      <c r="D1194" s="185"/>
      <c r="E1194" s="185"/>
      <c r="F1194" s="185"/>
      <c r="G1194" s="185"/>
      <c r="H1194" s="185"/>
      <c r="I1194" s="185"/>
      <c r="J1194" s="185"/>
      <c r="K1194" s="185"/>
      <c r="L1194" s="185"/>
      <c r="M1194" s="185"/>
      <c r="N1194" s="185"/>
      <c r="O1194" s="185"/>
      <c r="Q1194" s="185"/>
      <c r="R1194" s="185"/>
      <c r="S1194" s="185"/>
      <c r="T1194" s="185"/>
      <c r="U1194" s="185"/>
    </row>
    <row r="1195" spans="1:21" ht="11.25" customHeight="1">
      <c r="C1195" s="185"/>
      <c r="D1195" s="27"/>
      <c r="E1195" s="185"/>
      <c r="F1195" s="185"/>
      <c r="G1195" s="185"/>
      <c r="H1195" s="185"/>
      <c r="I1195" s="185"/>
      <c r="J1195" s="185"/>
      <c r="K1195" s="185"/>
      <c r="L1195" s="185"/>
      <c r="M1195" s="185"/>
      <c r="N1195" s="185"/>
      <c r="O1195" s="185"/>
      <c r="Q1195" s="185"/>
      <c r="R1195" s="185"/>
      <c r="S1195" s="185"/>
      <c r="T1195" s="185"/>
      <c r="U1195" s="185"/>
    </row>
    <row r="1196" spans="1:21" ht="11.25" customHeight="1">
      <c r="C1196" s="185"/>
      <c r="D1196" s="27"/>
      <c r="E1196" s="185"/>
      <c r="F1196" s="185"/>
      <c r="G1196" s="185"/>
      <c r="H1196" s="185"/>
      <c r="I1196" s="185"/>
      <c r="J1196" s="185"/>
      <c r="K1196" s="185"/>
      <c r="L1196" s="185"/>
      <c r="M1196" s="185"/>
      <c r="N1196" s="185"/>
      <c r="O1196" s="185"/>
      <c r="Q1196" s="185"/>
      <c r="R1196" s="185"/>
      <c r="S1196" s="185"/>
      <c r="T1196" s="185"/>
      <c r="U1196" s="185"/>
    </row>
    <row r="1197" spans="1:21" ht="11.25" customHeight="1">
      <c r="C1197" s="185"/>
      <c r="D1197" s="27"/>
      <c r="E1197" s="185"/>
      <c r="F1197" s="185"/>
      <c r="G1197" s="185"/>
      <c r="H1197" s="185"/>
      <c r="I1197" s="185"/>
      <c r="J1197" s="185"/>
      <c r="K1197" s="185"/>
      <c r="L1197" s="185"/>
      <c r="M1197" s="185"/>
      <c r="N1197" s="185"/>
      <c r="O1197" s="185"/>
      <c r="Q1197" s="185"/>
      <c r="R1197" s="185"/>
      <c r="S1197" s="185"/>
      <c r="T1197" s="185"/>
      <c r="U1197" s="185"/>
    </row>
    <row r="1198" spans="1:21" ht="11.25" customHeight="1">
      <c r="A1198" s="4" t="s">
        <v>480</v>
      </c>
      <c r="B1198" s="185"/>
      <c r="C1198" s="6"/>
      <c r="D1198" s="185"/>
      <c r="E1198" s="185"/>
      <c r="F1198" s="185"/>
      <c r="G1198" s="185"/>
      <c r="H1198" s="185"/>
      <c r="I1198" s="185"/>
      <c r="J1198" s="185"/>
      <c r="K1198" s="185"/>
      <c r="L1198" s="185"/>
      <c r="M1198" s="185"/>
      <c r="N1198" s="185"/>
      <c r="O1198" s="185"/>
      <c r="Q1198" s="185"/>
      <c r="R1198" s="185"/>
      <c r="S1198" s="185"/>
      <c r="T1198" s="185"/>
      <c r="U1198" s="185"/>
    </row>
    <row r="1199" spans="1:21" ht="11.25" customHeight="1">
      <c r="A1199" s="43" t="s">
        <v>477</v>
      </c>
      <c r="B1199" s="4" t="s">
        <v>552</v>
      </c>
      <c r="C1199" s="6"/>
      <c r="D1199" s="185"/>
      <c r="E1199" s="185"/>
      <c r="F1199" s="185"/>
      <c r="G1199" s="185"/>
      <c r="H1199" s="185"/>
      <c r="I1199" s="185"/>
      <c r="J1199" s="185"/>
      <c r="K1199" s="185"/>
      <c r="L1199" s="185"/>
      <c r="M1199" s="185"/>
      <c r="N1199" s="185"/>
      <c r="O1199" s="185"/>
      <c r="Q1199" s="185"/>
      <c r="R1199" s="185"/>
      <c r="S1199" s="185"/>
      <c r="T1199" s="185"/>
      <c r="U1199" s="185"/>
    </row>
    <row r="1200" spans="1:21" ht="11.25" customHeight="1">
      <c r="A1200" s="43" t="s">
        <v>478</v>
      </c>
      <c r="B1200" s="4" t="s">
        <v>550</v>
      </c>
      <c r="C1200" s="6"/>
      <c r="D1200" s="185"/>
      <c r="E1200" s="185"/>
      <c r="F1200" s="185"/>
      <c r="G1200" s="185"/>
      <c r="H1200" s="185"/>
      <c r="I1200" s="185"/>
      <c r="J1200" s="185"/>
      <c r="K1200" s="185"/>
      <c r="L1200" s="185"/>
      <c r="M1200" s="185"/>
      <c r="N1200" s="185"/>
      <c r="O1200" s="185"/>
      <c r="Q1200" s="185"/>
      <c r="R1200" s="185"/>
      <c r="S1200" s="185"/>
      <c r="T1200" s="185"/>
      <c r="U1200" s="185"/>
    </row>
    <row r="1201" spans="1:21" ht="11.25" customHeight="1">
      <c r="A1201" s="43" t="s">
        <v>479</v>
      </c>
      <c r="B1201" s="4" t="s">
        <v>553</v>
      </c>
      <c r="C1201" s="6"/>
      <c r="D1201" s="185"/>
      <c r="E1201" s="185"/>
      <c r="F1201" s="185"/>
      <c r="G1201" s="185"/>
      <c r="H1201" s="185"/>
      <c r="I1201" s="185"/>
      <c r="J1201" s="185"/>
      <c r="K1201" s="185"/>
      <c r="L1201" s="185"/>
      <c r="M1201" s="185"/>
      <c r="N1201" s="185"/>
      <c r="O1201" s="185"/>
      <c r="Q1201" s="185"/>
      <c r="R1201" s="185"/>
      <c r="S1201" s="185"/>
      <c r="T1201" s="185"/>
      <c r="U1201" s="185"/>
    </row>
    <row r="1202" spans="1:21" ht="11.25" customHeight="1">
      <c r="A1202" s="43"/>
      <c r="B1202" s="4"/>
      <c r="C1202" s="6"/>
      <c r="D1202" s="185"/>
      <c r="E1202" s="185"/>
      <c r="F1202" s="185"/>
      <c r="G1202" s="185"/>
      <c r="H1202" s="185"/>
      <c r="I1202" s="185"/>
      <c r="J1202" s="185"/>
      <c r="K1202" s="185"/>
      <c r="L1202" s="185"/>
      <c r="M1202" s="185"/>
      <c r="N1202" s="185"/>
      <c r="O1202" s="185"/>
      <c r="Q1202" s="185"/>
      <c r="R1202" s="185"/>
      <c r="S1202" s="185"/>
      <c r="T1202" s="185"/>
      <c r="U1202" s="185"/>
    </row>
    <row r="1203" spans="1:21" ht="11.25" customHeight="1">
      <c r="A1203" s="43"/>
      <c r="B1203" s="4"/>
      <c r="C1203" s="6"/>
      <c r="D1203" s="185"/>
      <c r="E1203" s="185"/>
      <c r="F1203" s="185"/>
      <c r="G1203" s="185"/>
      <c r="H1203" s="185"/>
      <c r="I1203" s="185"/>
      <c r="J1203" s="185"/>
      <c r="K1203" s="185"/>
      <c r="L1203" s="185"/>
      <c r="M1203" s="185"/>
      <c r="N1203" s="185"/>
      <c r="O1203" s="185"/>
      <c r="Q1203" s="185"/>
      <c r="R1203" s="185"/>
      <c r="S1203" s="185"/>
      <c r="T1203" s="185"/>
      <c r="U1203" s="185"/>
    </row>
    <row r="1204" spans="1:21" ht="11.25" customHeight="1">
      <c r="A1204" s="43"/>
      <c r="B1204" s="4"/>
      <c r="C1204" s="6"/>
      <c r="D1204" s="185"/>
      <c r="E1204" s="185"/>
      <c r="F1204" s="185"/>
      <c r="G1204" s="185"/>
      <c r="H1204" s="185"/>
      <c r="I1204" s="185"/>
      <c r="J1204" s="185"/>
      <c r="K1204" s="185"/>
      <c r="L1204" s="185"/>
      <c r="M1204" s="185"/>
      <c r="N1204" s="185"/>
      <c r="O1204" s="185"/>
      <c r="Q1204" s="185"/>
      <c r="R1204" s="185"/>
      <c r="S1204" s="185"/>
      <c r="T1204" s="185"/>
      <c r="U1204" s="185"/>
    </row>
    <row r="1205" spans="1:21" ht="11.25" customHeight="1">
      <c r="A1205" s="43"/>
      <c r="B1205" s="4"/>
      <c r="C1205" s="6"/>
      <c r="D1205" s="185"/>
      <c r="E1205" s="185"/>
      <c r="F1205" s="185"/>
      <c r="G1205" s="185"/>
      <c r="H1205" s="185"/>
      <c r="I1205" s="185"/>
      <c r="J1205" s="185"/>
      <c r="K1205" s="185"/>
      <c r="L1205" s="185"/>
      <c r="M1205" s="185"/>
      <c r="N1205" s="185"/>
      <c r="O1205" s="185"/>
      <c r="Q1205" s="185"/>
      <c r="R1205" s="185"/>
      <c r="S1205" s="185"/>
      <c r="T1205" s="185"/>
      <c r="U1205" s="185"/>
    </row>
    <row r="1206" spans="1:21" ht="11.25" customHeight="1">
      <c r="A1206" s="43"/>
      <c r="B1206" s="4"/>
      <c r="C1206" s="6"/>
      <c r="D1206" s="185"/>
      <c r="E1206" s="185"/>
      <c r="F1206" s="185"/>
      <c r="G1206" s="185"/>
      <c r="H1206" s="185"/>
      <c r="I1206" s="185"/>
      <c r="J1206" s="185"/>
      <c r="K1206" s="185"/>
      <c r="L1206" s="185"/>
      <c r="M1206" s="185"/>
      <c r="N1206" s="185"/>
      <c r="O1206" s="185"/>
      <c r="Q1206" s="185"/>
      <c r="R1206" s="185"/>
      <c r="S1206" s="185"/>
      <c r="T1206" s="185"/>
      <c r="U1206" s="185"/>
    </row>
    <row r="1207" spans="1:21" ht="11.25" customHeight="1">
      <c r="A1207" s="43"/>
      <c r="B1207" s="4"/>
      <c r="C1207" s="6"/>
      <c r="D1207" s="185"/>
      <c r="E1207" s="185"/>
      <c r="F1207" s="185"/>
      <c r="G1207" s="185"/>
      <c r="H1207" s="185"/>
      <c r="I1207" s="185"/>
      <c r="J1207" s="185"/>
      <c r="K1207" s="185"/>
      <c r="L1207" s="185"/>
      <c r="M1207" s="185"/>
      <c r="N1207" s="185"/>
      <c r="O1207" s="185"/>
      <c r="Q1207" s="185"/>
      <c r="R1207" s="185"/>
      <c r="S1207" s="185"/>
      <c r="T1207" s="185"/>
      <c r="U1207" s="185"/>
    </row>
    <row r="1208" spans="1:21" ht="11.25" customHeight="1">
      <c r="A1208" s="43"/>
      <c r="B1208" s="4"/>
      <c r="C1208" s="6"/>
      <c r="D1208" s="185"/>
      <c r="E1208" s="185"/>
      <c r="F1208" s="185"/>
      <c r="G1208" s="185"/>
      <c r="H1208" s="185"/>
      <c r="I1208" s="185"/>
      <c r="J1208" s="185"/>
      <c r="K1208" s="185"/>
      <c r="L1208" s="185"/>
      <c r="M1208" s="185"/>
      <c r="N1208" s="185"/>
      <c r="O1208" s="185"/>
      <c r="Q1208" s="185"/>
      <c r="R1208" s="185"/>
      <c r="S1208" s="185"/>
      <c r="T1208" s="185"/>
      <c r="U1208" s="185"/>
    </row>
    <row r="1209" spans="1:21" ht="11.25" customHeight="1">
      <c r="A1209" s="43"/>
      <c r="B1209" s="4"/>
      <c r="C1209" s="6"/>
      <c r="D1209" s="185"/>
      <c r="E1209" s="185"/>
      <c r="F1209" s="185"/>
      <c r="G1209" s="185"/>
      <c r="H1209" s="185"/>
      <c r="I1209" s="185"/>
      <c r="J1209" s="185"/>
      <c r="K1209" s="185"/>
      <c r="L1209" s="185"/>
      <c r="M1209" s="185"/>
      <c r="N1209" s="185"/>
      <c r="O1209" s="185"/>
      <c r="Q1209" s="185"/>
      <c r="R1209" s="185"/>
      <c r="S1209" s="185"/>
      <c r="T1209" s="185"/>
      <c r="U1209" s="185"/>
    </row>
    <row r="1210" spans="1:21" ht="11.25" customHeight="1">
      <c r="A1210" s="43"/>
      <c r="B1210" s="4"/>
      <c r="C1210" s="6"/>
      <c r="D1210" s="185"/>
      <c r="E1210" s="185"/>
      <c r="F1210" s="185"/>
      <c r="G1210" s="185"/>
      <c r="H1210" s="185"/>
      <c r="I1210" s="185"/>
      <c r="J1210" s="185"/>
      <c r="K1210" s="185"/>
      <c r="L1210" s="185"/>
      <c r="M1210" s="185"/>
      <c r="N1210" s="185"/>
      <c r="O1210" s="185"/>
      <c r="Q1210" s="185"/>
      <c r="R1210" s="185"/>
      <c r="S1210" s="185"/>
      <c r="T1210" s="185"/>
      <c r="U1210" s="185"/>
    </row>
    <row r="1211" spans="1:21" ht="11.25" customHeight="1">
      <c r="A1211" s="43"/>
      <c r="B1211" s="4"/>
      <c r="C1211" s="6"/>
      <c r="D1211" s="185"/>
      <c r="E1211" s="185"/>
      <c r="F1211" s="185"/>
      <c r="G1211" s="185"/>
      <c r="H1211" s="185"/>
      <c r="I1211" s="185"/>
      <c r="J1211" s="185"/>
      <c r="K1211" s="185"/>
      <c r="L1211" s="185"/>
      <c r="M1211" s="185"/>
      <c r="N1211" s="185"/>
      <c r="O1211" s="185"/>
      <c r="Q1211" s="185"/>
      <c r="R1211" s="185"/>
      <c r="S1211" s="185"/>
      <c r="T1211" s="185"/>
      <c r="U1211" s="185"/>
    </row>
    <row r="1212" spans="1:21" ht="11.25" customHeight="1">
      <c r="A1212" s="43"/>
      <c r="B1212" s="4"/>
      <c r="C1212" s="6"/>
      <c r="D1212" s="185"/>
      <c r="E1212" s="185"/>
      <c r="F1212" s="185"/>
      <c r="G1212" s="185"/>
      <c r="H1212" s="185"/>
      <c r="I1212" s="185"/>
      <c r="J1212" s="185"/>
      <c r="K1212" s="185"/>
      <c r="L1212" s="185"/>
      <c r="M1212" s="185"/>
      <c r="N1212" s="185"/>
      <c r="O1212" s="185"/>
      <c r="Q1212" s="185"/>
      <c r="R1212" s="185"/>
      <c r="S1212" s="185"/>
      <c r="T1212" s="185"/>
      <c r="U1212" s="185"/>
    </row>
    <row r="1213" spans="1:21" ht="14.25" customHeight="1">
      <c r="A1213" s="638" t="s">
        <v>1342</v>
      </c>
      <c r="B1213" s="6"/>
      <c r="C1213" s="6"/>
      <c r="D1213" s="185"/>
      <c r="E1213" s="185"/>
      <c r="F1213" s="185"/>
      <c r="G1213" s="185"/>
      <c r="H1213" s="185"/>
      <c r="I1213" s="185"/>
      <c r="J1213" s="185"/>
      <c r="K1213" s="185"/>
      <c r="L1213" s="185"/>
      <c r="M1213" s="185"/>
      <c r="N1213" s="185"/>
      <c r="O1213" s="185"/>
      <c r="P1213" s="185"/>
      <c r="Q1213" s="185"/>
      <c r="R1213" s="185"/>
      <c r="S1213" s="185"/>
      <c r="T1213" s="185"/>
      <c r="U1213" s="185"/>
    </row>
    <row r="1214" spans="1:21" ht="11.25" customHeight="1">
      <c r="A1214" s="205"/>
      <c r="B1214" s="6"/>
      <c r="C1214" s="6"/>
      <c r="D1214" s="185"/>
      <c r="E1214" s="185"/>
      <c r="F1214" s="185"/>
      <c r="G1214" s="185"/>
      <c r="H1214" s="185"/>
      <c r="I1214" s="185"/>
      <c r="J1214" s="185"/>
      <c r="K1214" s="185"/>
      <c r="L1214" s="185"/>
      <c r="M1214" s="185"/>
      <c r="N1214" s="185"/>
      <c r="O1214" s="185"/>
      <c r="P1214" s="185"/>
      <c r="Q1214" s="185"/>
      <c r="R1214" s="185"/>
      <c r="S1214" s="185"/>
      <c r="T1214" s="185"/>
      <c r="U1214" s="185"/>
    </row>
    <row r="1215" spans="1:21" ht="14.25" customHeight="1">
      <c r="A1215" s="669" t="s">
        <v>1343</v>
      </c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</row>
    <row r="1216" spans="1:21" ht="11.25" customHeight="1">
      <c r="A1216" s="804" t="s">
        <v>490</v>
      </c>
      <c r="B1216" s="806">
        <v>2000</v>
      </c>
      <c r="C1216" s="807"/>
      <c r="D1216" s="806">
        <v>2001</v>
      </c>
      <c r="E1216" s="807"/>
      <c r="F1216" s="806">
        <v>2002</v>
      </c>
      <c r="G1216" s="807"/>
      <c r="H1216" s="806">
        <v>2003</v>
      </c>
      <c r="I1216" s="807"/>
      <c r="J1216" s="352">
        <v>2004</v>
      </c>
      <c r="K1216" s="353"/>
      <c r="L1216" s="806">
        <v>2005</v>
      </c>
      <c r="M1216" s="807"/>
      <c r="N1216" s="806">
        <v>2006</v>
      </c>
      <c r="O1216" s="807"/>
      <c r="P1216" s="806">
        <v>2007</v>
      </c>
      <c r="Q1216" s="811"/>
    </row>
    <row r="1217" spans="1:17" ht="11.25" customHeight="1">
      <c r="A1217" s="805"/>
      <c r="B1217" s="348" t="s">
        <v>402</v>
      </c>
      <c r="C1217" s="349" t="s">
        <v>446</v>
      </c>
      <c r="D1217" s="350" t="s">
        <v>402</v>
      </c>
      <c r="E1217" s="349" t="s">
        <v>446</v>
      </c>
      <c r="F1217" s="350" t="s">
        <v>402</v>
      </c>
      <c r="G1217" s="349" t="s">
        <v>446</v>
      </c>
      <c r="H1217" s="350" t="s">
        <v>402</v>
      </c>
      <c r="I1217" s="349" t="s">
        <v>446</v>
      </c>
      <c r="J1217" s="350" t="s">
        <v>402</v>
      </c>
      <c r="K1217" s="349" t="s">
        <v>446</v>
      </c>
      <c r="L1217" s="350" t="s">
        <v>402</v>
      </c>
      <c r="M1217" s="349" t="s">
        <v>446</v>
      </c>
      <c r="N1217" s="350" t="s">
        <v>402</v>
      </c>
      <c r="O1217" s="349" t="s">
        <v>446</v>
      </c>
      <c r="P1217" s="350" t="s">
        <v>402</v>
      </c>
      <c r="Q1217" s="351" t="s">
        <v>446</v>
      </c>
    </row>
    <row r="1218" spans="1:17" ht="11.25" customHeight="1">
      <c r="A1218" s="231" t="s">
        <v>486</v>
      </c>
      <c r="B1218" s="361">
        <v>0</v>
      </c>
      <c r="C1218" s="97">
        <v>0</v>
      </c>
      <c r="D1218" s="94">
        <v>1</v>
      </c>
      <c r="E1218" s="109">
        <v>3.0674846625766872</v>
      </c>
      <c r="F1218" s="94">
        <v>1</v>
      </c>
      <c r="G1218" s="109">
        <v>3.1365660874474623</v>
      </c>
      <c r="H1218" s="57">
        <v>0</v>
      </c>
      <c r="I1218" s="109">
        <v>0</v>
      </c>
      <c r="J1218" s="57">
        <v>0</v>
      </c>
      <c r="K1218" s="109">
        <v>0</v>
      </c>
      <c r="L1218" s="57">
        <v>0</v>
      </c>
      <c r="M1218" s="109">
        <v>0</v>
      </c>
      <c r="N1218" s="57">
        <v>2</v>
      </c>
      <c r="O1218" s="109">
        <v>6.666666666666667</v>
      </c>
      <c r="P1218" s="57">
        <v>0</v>
      </c>
      <c r="Q1218" s="109">
        <v>0</v>
      </c>
    </row>
    <row r="1219" spans="1:17" ht="11.25" customHeight="1">
      <c r="A1219" s="232" t="s">
        <v>437</v>
      </c>
      <c r="B1219" s="360">
        <v>0</v>
      </c>
      <c r="C1219" s="97">
        <v>0</v>
      </c>
      <c r="D1219" s="95">
        <v>1</v>
      </c>
      <c r="E1219" s="109">
        <v>13.808340237503453</v>
      </c>
      <c r="F1219" s="95">
        <v>1</v>
      </c>
      <c r="G1219" s="109">
        <v>14.184397163120567</v>
      </c>
      <c r="H1219" s="59">
        <v>0</v>
      </c>
      <c r="I1219" s="109">
        <v>0</v>
      </c>
      <c r="J1219" s="59">
        <v>0</v>
      </c>
      <c r="K1219" s="109">
        <v>0</v>
      </c>
      <c r="L1219" s="59">
        <v>0</v>
      </c>
      <c r="M1219" s="109">
        <v>0</v>
      </c>
      <c r="N1219" s="59">
        <v>0</v>
      </c>
      <c r="O1219" s="109">
        <v>0</v>
      </c>
      <c r="P1219" s="59">
        <v>1</v>
      </c>
      <c r="Q1219" s="109">
        <v>15.733165512901195</v>
      </c>
    </row>
    <row r="1220" spans="1:17" ht="11.25" customHeight="1">
      <c r="A1220" s="232" t="s">
        <v>481</v>
      </c>
      <c r="B1220" s="361">
        <v>2</v>
      </c>
      <c r="C1220" s="97">
        <v>17.445917655268666</v>
      </c>
      <c r="D1220" s="94">
        <v>0</v>
      </c>
      <c r="E1220" s="109">
        <v>0</v>
      </c>
      <c r="F1220" s="94">
        <v>6</v>
      </c>
      <c r="G1220" s="109">
        <v>56.609114067364843</v>
      </c>
      <c r="H1220" s="57">
        <v>1</v>
      </c>
      <c r="I1220" s="109">
        <v>9.7818644233590923</v>
      </c>
      <c r="J1220" s="57">
        <v>0</v>
      </c>
      <c r="K1220" s="109">
        <v>0</v>
      </c>
      <c r="L1220" s="57">
        <v>2</v>
      </c>
      <c r="M1220" s="109">
        <v>20.691082143596109</v>
      </c>
      <c r="N1220" s="57">
        <v>0</v>
      </c>
      <c r="O1220" s="109">
        <v>0</v>
      </c>
      <c r="P1220" s="57">
        <v>2</v>
      </c>
      <c r="Q1220" s="109">
        <v>21.440823327615782</v>
      </c>
    </row>
    <row r="1221" spans="1:17" ht="11.25" customHeight="1">
      <c r="A1221" s="232" t="s">
        <v>471</v>
      </c>
      <c r="B1221" s="360">
        <v>1</v>
      </c>
      <c r="C1221" s="97">
        <v>2.2326412145568164</v>
      </c>
      <c r="D1221" s="95">
        <v>4</v>
      </c>
      <c r="E1221" s="109">
        <v>9.1941341424171377</v>
      </c>
      <c r="F1221" s="95">
        <v>2</v>
      </c>
      <c r="G1221" s="109">
        <v>4.7335037394679542</v>
      </c>
      <c r="H1221" s="59">
        <v>1</v>
      </c>
      <c r="I1221" s="109">
        <v>2.4289531212047608</v>
      </c>
      <c r="J1221" s="59">
        <v>5</v>
      </c>
      <c r="K1221" s="109">
        <v>12.413108242303872</v>
      </c>
      <c r="L1221" s="59">
        <v>2</v>
      </c>
      <c r="M1221" s="109">
        <v>5.0447723546474963</v>
      </c>
      <c r="N1221" s="59">
        <v>4</v>
      </c>
      <c r="O1221" s="109">
        <v>10.280397851396849</v>
      </c>
      <c r="P1221" s="59">
        <v>3</v>
      </c>
      <c r="Q1221" s="109">
        <v>7.8437524511726409</v>
      </c>
    </row>
    <row r="1222" spans="1:17" ht="11.25" customHeight="1">
      <c r="A1222" s="232" t="s">
        <v>438</v>
      </c>
      <c r="B1222" s="362">
        <v>0</v>
      </c>
      <c r="C1222" s="97">
        <v>0</v>
      </c>
      <c r="D1222" s="96">
        <v>1</v>
      </c>
      <c r="E1222" s="109">
        <v>2.9936534546760867</v>
      </c>
      <c r="F1222" s="96">
        <v>3</v>
      </c>
      <c r="G1222" s="109">
        <v>9.1207588471360825</v>
      </c>
      <c r="H1222" s="102">
        <v>2</v>
      </c>
      <c r="I1222" s="109">
        <v>6.1648480364959006</v>
      </c>
      <c r="J1222" s="102">
        <v>6</v>
      </c>
      <c r="K1222" s="109">
        <v>18.637592023110614</v>
      </c>
      <c r="L1222" s="102">
        <v>1</v>
      </c>
      <c r="M1222" s="109">
        <v>3.1020256227316438</v>
      </c>
      <c r="N1222" s="102">
        <v>2</v>
      </c>
      <c r="O1222" s="109">
        <v>6.0866124958154542</v>
      </c>
      <c r="P1222" s="102">
        <v>1</v>
      </c>
      <c r="Q1222" s="109">
        <v>2.9781404491035799</v>
      </c>
    </row>
    <row r="1223" spans="1:17" ht="11.25" customHeight="1">
      <c r="A1223" s="232" t="s">
        <v>472</v>
      </c>
      <c r="B1223" s="360">
        <v>0</v>
      </c>
      <c r="C1223" s="97">
        <v>0</v>
      </c>
      <c r="D1223" s="95">
        <v>0</v>
      </c>
      <c r="E1223" s="109">
        <v>0</v>
      </c>
      <c r="F1223" s="95">
        <v>0</v>
      </c>
      <c r="G1223" s="109">
        <v>0</v>
      </c>
      <c r="H1223" s="59">
        <v>0</v>
      </c>
      <c r="I1223" s="109">
        <v>0</v>
      </c>
      <c r="J1223" s="59">
        <v>1</v>
      </c>
      <c r="K1223" s="109">
        <v>5.5377118174770184</v>
      </c>
      <c r="L1223" s="59">
        <v>1</v>
      </c>
      <c r="M1223" s="109">
        <v>5.653870074065698</v>
      </c>
      <c r="N1223" s="59">
        <v>0</v>
      </c>
      <c r="O1223" s="109">
        <v>0</v>
      </c>
      <c r="P1223" s="59">
        <v>0</v>
      </c>
      <c r="Q1223" s="109">
        <v>0</v>
      </c>
    </row>
    <row r="1224" spans="1:17" ht="11.25" customHeight="1">
      <c r="A1224" s="232" t="s">
        <v>432</v>
      </c>
      <c r="B1224" s="361">
        <v>0</v>
      </c>
      <c r="C1224" s="97">
        <v>0</v>
      </c>
      <c r="D1224" s="94">
        <v>2</v>
      </c>
      <c r="E1224" s="109">
        <v>4.1348797783704443</v>
      </c>
      <c r="F1224" s="94">
        <v>2</v>
      </c>
      <c r="G1224" s="109">
        <v>4.0972691700981292</v>
      </c>
      <c r="H1224" s="57">
        <v>2</v>
      </c>
      <c r="I1224" s="109">
        <v>4.042690815006468</v>
      </c>
      <c r="J1224" s="57">
        <v>2</v>
      </c>
      <c r="K1224" s="109">
        <v>3.9754318312826733</v>
      </c>
      <c r="L1224" s="57">
        <v>10</v>
      </c>
      <c r="M1224" s="109">
        <v>19.496977968414896</v>
      </c>
      <c r="N1224" s="57">
        <v>3</v>
      </c>
      <c r="O1224" s="109">
        <v>5.8185767761205609</v>
      </c>
      <c r="P1224" s="57">
        <v>2</v>
      </c>
      <c r="Q1224" s="109">
        <v>3.8367832409308038</v>
      </c>
    </row>
    <row r="1225" spans="1:17" ht="11.25" customHeight="1">
      <c r="A1225" s="232" t="s">
        <v>433</v>
      </c>
      <c r="B1225" s="360">
        <v>0</v>
      </c>
      <c r="C1225" s="97">
        <v>0</v>
      </c>
      <c r="D1225" s="95">
        <v>1</v>
      </c>
      <c r="E1225" s="109">
        <v>1.1422957860708451</v>
      </c>
      <c r="F1225" s="95">
        <v>1</v>
      </c>
      <c r="G1225" s="109">
        <v>1.1539349180706209</v>
      </c>
      <c r="H1225" s="59">
        <v>1</v>
      </c>
      <c r="I1225" s="109">
        <v>1.1645917523612097</v>
      </c>
      <c r="J1225" s="59">
        <v>2</v>
      </c>
      <c r="K1225" s="109">
        <v>2.3264741121593171</v>
      </c>
      <c r="L1225" s="59">
        <v>2</v>
      </c>
      <c r="M1225" s="109">
        <v>2.2743555045089097</v>
      </c>
      <c r="N1225" s="59">
        <v>4</v>
      </c>
      <c r="O1225" s="109">
        <v>4.5682960255824581</v>
      </c>
      <c r="P1225" s="59">
        <v>5</v>
      </c>
      <c r="Q1225" s="109">
        <v>5.715918833952558</v>
      </c>
    </row>
    <row r="1226" spans="1:17" ht="11.25" customHeight="1">
      <c r="A1226" s="232" t="s">
        <v>441</v>
      </c>
      <c r="B1226" s="361">
        <v>2</v>
      </c>
      <c r="C1226" s="97">
        <v>8.4832032575500502</v>
      </c>
      <c r="D1226" s="94">
        <v>1</v>
      </c>
      <c r="E1226" s="109">
        <v>4.2365700728690054</v>
      </c>
      <c r="F1226" s="94">
        <v>0</v>
      </c>
      <c r="G1226" s="109">
        <v>0</v>
      </c>
      <c r="H1226" s="57">
        <v>0</v>
      </c>
      <c r="I1226" s="109">
        <v>0</v>
      </c>
      <c r="J1226" s="57">
        <v>0</v>
      </c>
      <c r="K1226" s="109">
        <v>0</v>
      </c>
      <c r="L1226" s="57">
        <v>2</v>
      </c>
      <c r="M1226" s="109">
        <v>8.2481029363246456</v>
      </c>
      <c r="N1226" s="57">
        <v>1</v>
      </c>
      <c r="O1226" s="109">
        <v>4.1057644933486612</v>
      </c>
      <c r="P1226" s="57">
        <v>0</v>
      </c>
      <c r="Q1226" s="109">
        <v>0</v>
      </c>
    </row>
    <row r="1227" spans="1:17" ht="11.25" customHeight="1">
      <c r="A1227" s="232" t="s">
        <v>487</v>
      </c>
      <c r="B1227" s="360">
        <v>3</v>
      </c>
      <c r="C1227" s="97">
        <v>4.5175280086736658</v>
      </c>
      <c r="D1227" s="95">
        <v>1</v>
      </c>
      <c r="E1227" s="109">
        <v>1.53400113516084</v>
      </c>
      <c r="F1227" s="95">
        <v>3</v>
      </c>
      <c r="G1227" s="109">
        <v>4.6816479400749067</v>
      </c>
      <c r="H1227" s="59">
        <v>0</v>
      </c>
      <c r="I1227" s="109">
        <v>0</v>
      </c>
      <c r="J1227" s="59">
        <v>1</v>
      </c>
      <c r="K1227" s="109">
        <v>1.6021019577685924</v>
      </c>
      <c r="L1227" s="59">
        <v>1</v>
      </c>
      <c r="M1227" s="109">
        <v>1.6149609986918816</v>
      </c>
      <c r="N1227" s="59">
        <v>1</v>
      </c>
      <c r="O1227" s="109">
        <v>1.6366612111292962</v>
      </c>
      <c r="P1227" s="59">
        <v>1</v>
      </c>
      <c r="Q1227" s="109">
        <v>1.6525920906942539</v>
      </c>
    </row>
    <row r="1228" spans="1:17" ht="11.25" customHeight="1">
      <c r="A1228" s="232" t="s">
        <v>431</v>
      </c>
      <c r="B1228" s="361">
        <v>3</v>
      </c>
      <c r="C1228" s="97">
        <v>3.9868169253667931</v>
      </c>
      <c r="D1228" s="94">
        <v>4</v>
      </c>
      <c r="E1228" s="109">
        <v>5.3297091311241687</v>
      </c>
      <c r="F1228" s="94">
        <v>2</v>
      </c>
      <c r="G1228" s="109">
        <v>2.6821156528269499</v>
      </c>
      <c r="H1228" s="57">
        <v>0</v>
      </c>
      <c r="I1228" s="109">
        <v>0</v>
      </c>
      <c r="J1228" s="57">
        <v>3</v>
      </c>
      <c r="K1228" s="109">
        <v>4.0011203136878324</v>
      </c>
      <c r="L1228" s="57">
        <v>0</v>
      </c>
      <c r="M1228" s="109">
        <v>0</v>
      </c>
      <c r="N1228" s="57">
        <v>1</v>
      </c>
      <c r="O1228" s="109">
        <v>1.2794759266604399</v>
      </c>
      <c r="P1228" s="57">
        <v>3</v>
      </c>
      <c r="Q1228" s="109">
        <v>3.7979491074819598</v>
      </c>
    </row>
    <row r="1229" spans="1:17" ht="11.25" customHeight="1">
      <c r="A1229" s="232" t="s">
        <v>434</v>
      </c>
      <c r="B1229" s="360">
        <v>2</v>
      </c>
      <c r="C1229" s="97">
        <v>13.304949441192123</v>
      </c>
      <c r="D1229" s="95">
        <v>0</v>
      </c>
      <c r="E1229" s="109">
        <v>0</v>
      </c>
      <c r="F1229" s="95">
        <v>0</v>
      </c>
      <c r="G1229" s="109">
        <v>0</v>
      </c>
      <c r="H1229" s="59">
        <v>0</v>
      </c>
      <c r="I1229" s="109">
        <v>0</v>
      </c>
      <c r="J1229" s="59">
        <v>0</v>
      </c>
      <c r="K1229" s="109">
        <v>0</v>
      </c>
      <c r="L1229" s="59">
        <v>0</v>
      </c>
      <c r="M1229" s="109">
        <v>0</v>
      </c>
      <c r="N1229" s="59">
        <v>0</v>
      </c>
      <c r="O1229" s="109">
        <v>0</v>
      </c>
      <c r="P1229" s="59">
        <v>0</v>
      </c>
      <c r="Q1229" s="109">
        <v>0</v>
      </c>
    </row>
    <row r="1230" spans="1:17" ht="11.25" customHeight="1">
      <c r="A1230" s="232" t="s">
        <v>436</v>
      </c>
      <c r="B1230" s="361">
        <v>1</v>
      </c>
      <c r="C1230" s="97">
        <v>12.774655084312712</v>
      </c>
      <c r="D1230" s="94">
        <v>0</v>
      </c>
      <c r="E1230" s="109">
        <v>0</v>
      </c>
      <c r="F1230" s="94">
        <v>0</v>
      </c>
      <c r="G1230" s="109">
        <v>0</v>
      </c>
      <c r="H1230" s="57">
        <v>0</v>
      </c>
      <c r="I1230" s="109">
        <v>0</v>
      </c>
      <c r="J1230" s="57">
        <v>1</v>
      </c>
      <c r="K1230" s="109">
        <v>14.218683349921797</v>
      </c>
      <c r="L1230" s="57">
        <v>0</v>
      </c>
      <c r="M1230" s="109">
        <v>0</v>
      </c>
      <c r="N1230" s="57">
        <v>0</v>
      </c>
      <c r="O1230" s="109">
        <v>0</v>
      </c>
      <c r="P1230" s="57">
        <v>0</v>
      </c>
      <c r="Q1230" s="109">
        <v>0</v>
      </c>
    </row>
    <row r="1231" spans="1:17" ht="11.25" customHeight="1">
      <c r="A1231" s="232" t="s">
        <v>439</v>
      </c>
      <c r="B1231" s="360">
        <v>0</v>
      </c>
      <c r="C1231" s="97">
        <v>0</v>
      </c>
      <c r="D1231" s="95">
        <v>0</v>
      </c>
      <c r="E1231" s="109">
        <v>0</v>
      </c>
      <c r="F1231" s="95">
        <v>1</v>
      </c>
      <c r="G1231" s="109">
        <v>12.623074981065388</v>
      </c>
      <c r="H1231" s="59">
        <v>1</v>
      </c>
      <c r="I1231" s="109">
        <v>12.987012987012987</v>
      </c>
      <c r="J1231" s="59">
        <v>1</v>
      </c>
      <c r="K1231" s="109">
        <v>13.328002132480341</v>
      </c>
      <c r="L1231" s="59">
        <v>1</v>
      </c>
      <c r="M1231" s="109">
        <v>13.609145345672292</v>
      </c>
      <c r="N1231" s="59">
        <v>0</v>
      </c>
      <c r="O1231" s="109">
        <v>0</v>
      </c>
      <c r="P1231" s="59">
        <v>1</v>
      </c>
      <c r="Q1231" s="109">
        <v>14.058765640376775</v>
      </c>
    </row>
    <row r="1232" spans="1:17" ht="11.25" customHeight="1">
      <c r="A1232" s="232" t="s">
        <v>474</v>
      </c>
      <c r="B1232" s="362">
        <v>0</v>
      </c>
      <c r="C1232" s="97">
        <v>0</v>
      </c>
      <c r="D1232" s="96">
        <v>0</v>
      </c>
      <c r="E1232" s="109">
        <v>0</v>
      </c>
      <c r="F1232" s="96">
        <v>0</v>
      </c>
      <c r="G1232" s="109">
        <v>0</v>
      </c>
      <c r="H1232" s="102">
        <v>0</v>
      </c>
      <c r="I1232" s="109">
        <v>0</v>
      </c>
      <c r="J1232" s="102">
        <v>0</v>
      </c>
      <c r="K1232" s="109">
        <v>0</v>
      </c>
      <c r="L1232" s="102">
        <v>0</v>
      </c>
      <c r="M1232" s="109">
        <v>0</v>
      </c>
      <c r="N1232" s="102">
        <v>0</v>
      </c>
      <c r="O1232" s="109">
        <v>0</v>
      </c>
      <c r="P1232" s="102">
        <v>0</v>
      </c>
      <c r="Q1232" s="109">
        <v>0</v>
      </c>
    </row>
    <row r="1233" spans="1:19" ht="11.25" customHeight="1">
      <c r="A1233" s="232" t="s">
        <v>435</v>
      </c>
      <c r="B1233" s="360">
        <v>2</v>
      </c>
      <c r="C1233" s="97">
        <v>8.9742439199497444</v>
      </c>
      <c r="D1233" s="95">
        <v>2</v>
      </c>
      <c r="E1233" s="109">
        <v>9.3466679128890551</v>
      </c>
      <c r="F1233" s="95">
        <v>0</v>
      </c>
      <c r="G1233" s="109">
        <v>0</v>
      </c>
      <c r="H1233" s="59">
        <v>0</v>
      </c>
      <c r="I1233" s="109">
        <v>0</v>
      </c>
      <c r="J1233" s="59">
        <v>0</v>
      </c>
      <c r="K1233" s="109">
        <v>0</v>
      </c>
      <c r="L1233" s="59">
        <v>0</v>
      </c>
      <c r="M1233" s="109">
        <v>0</v>
      </c>
      <c r="N1233" s="59">
        <v>2</v>
      </c>
      <c r="O1233" s="109">
        <v>10.940919037199125</v>
      </c>
      <c r="P1233" s="59">
        <v>0</v>
      </c>
      <c r="Q1233" s="109">
        <v>0</v>
      </c>
    </row>
    <row r="1234" spans="1:19" ht="11.25" customHeight="1">
      <c r="A1234" s="232" t="s">
        <v>440</v>
      </c>
      <c r="B1234" s="361">
        <v>0</v>
      </c>
      <c r="C1234" s="97">
        <v>0</v>
      </c>
      <c r="D1234" s="94">
        <v>0</v>
      </c>
      <c r="E1234" s="109">
        <v>0</v>
      </c>
      <c r="F1234" s="94">
        <v>0</v>
      </c>
      <c r="G1234" s="109">
        <v>0</v>
      </c>
      <c r="H1234" s="57">
        <v>0</v>
      </c>
      <c r="I1234" s="109">
        <v>0</v>
      </c>
      <c r="J1234" s="57">
        <v>0</v>
      </c>
      <c r="K1234" s="109">
        <v>0</v>
      </c>
      <c r="L1234" s="57">
        <v>0</v>
      </c>
      <c r="M1234" s="109">
        <v>0</v>
      </c>
      <c r="N1234" s="57">
        <v>0</v>
      </c>
      <c r="O1234" s="109">
        <v>0</v>
      </c>
      <c r="P1234" s="57">
        <v>0</v>
      </c>
      <c r="Q1234" s="109">
        <v>0</v>
      </c>
    </row>
    <row r="1235" spans="1:19" ht="11.25" customHeight="1">
      <c r="A1235" s="232" t="s">
        <v>482</v>
      </c>
      <c r="B1235" s="360">
        <v>1</v>
      </c>
      <c r="C1235" s="97">
        <v>2.5247424762674209</v>
      </c>
      <c r="D1235" s="95">
        <v>5</v>
      </c>
      <c r="E1235" s="109">
        <v>13.057557714405098</v>
      </c>
      <c r="F1235" s="95">
        <v>3</v>
      </c>
      <c r="G1235" s="109">
        <v>8.0934523970108181</v>
      </c>
      <c r="H1235" s="59">
        <v>1</v>
      </c>
      <c r="I1235" s="109">
        <v>2.7773148919624506</v>
      </c>
      <c r="J1235" s="59">
        <v>4</v>
      </c>
      <c r="K1235" s="109">
        <v>11.383363214661772</v>
      </c>
      <c r="L1235" s="59">
        <v>2</v>
      </c>
      <c r="M1235" s="109">
        <v>5.7974375326105863</v>
      </c>
      <c r="N1235" s="59">
        <v>4</v>
      </c>
      <c r="O1235" s="109">
        <v>11.830819284235433</v>
      </c>
      <c r="P1235" s="59">
        <v>2</v>
      </c>
      <c r="Q1235" s="109">
        <v>6.0259114191021395</v>
      </c>
    </row>
    <row r="1236" spans="1:19" ht="11.25" customHeight="1">
      <c r="A1236" s="232" t="s">
        <v>430</v>
      </c>
      <c r="B1236" s="361">
        <v>6</v>
      </c>
      <c r="C1236" s="97">
        <v>9.650336153376001</v>
      </c>
      <c r="D1236" s="94">
        <v>3</v>
      </c>
      <c r="E1236" s="109">
        <v>4.8352002578773474</v>
      </c>
      <c r="F1236" s="94">
        <v>5</v>
      </c>
      <c r="G1236" s="109">
        <v>8.0736315194574519</v>
      </c>
      <c r="H1236" s="57">
        <v>2</v>
      </c>
      <c r="I1236" s="109">
        <v>3.227107704719645</v>
      </c>
      <c r="J1236" s="57">
        <v>5</v>
      </c>
      <c r="K1236" s="109">
        <v>8.0336771747164111</v>
      </c>
      <c r="L1236" s="57">
        <v>5</v>
      </c>
      <c r="M1236" s="109">
        <v>7.9758809360493865</v>
      </c>
      <c r="N1236" s="57">
        <v>2</v>
      </c>
      <c r="O1236" s="109">
        <v>3.1857279388340234</v>
      </c>
      <c r="P1236" s="57">
        <v>2</v>
      </c>
      <c r="Q1236" s="109">
        <v>3.1720353364736482</v>
      </c>
    </row>
    <row r="1237" spans="1:19" ht="11.25" customHeight="1">
      <c r="A1237" s="232" t="s">
        <v>475</v>
      </c>
      <c r="B1237" s="360">
        <v>0</v>
      </c>
      <c r="C1237" s="97">
        <v>0</v>
      </c>
      <c r="D1237" s="95">
        <v>0</v>
      </c>
      <c r="E1237" s="109">
        <v>0</v>
      </c>
      <c r="F1237" s="95">
        <v>0</v>
      </c>
      <c r="G1237" s="109">
        <v>0</v>
      </c>
      <c r="H1237" s="59">
        <v>0</v>
      </c>
      <c r="I1237" s="109">
        <v>0</v>
      </c>
      <c r="J1237" s="59">
        <v>0</v>
      </c>
      <c r="K1237" s="109">
        <v>0</v>
      </c>
      <c r="L1237" s="59">
        <v>0</v>
      </c>
      <c r="M1237" s="109">
        <v>0</v>
      </c>
      <c r="N1237" s="59">
        <v>0</v>
      </c>
      <c r="O1237" s="109">
        <v>0</v>
      </c>
      <c r="P1237" s="59">
        <v>0</v>
      </c>
      <c r="Q1237" s="109">
        <v>0</v>
      </c>
    </row>
    <row r="1238" spans="1:19" ht="11.25" customHeight="1">
      <c r="A1238" s="233" t="s">
        <v>483</v>
      </c>
      <c r="B1238" s="363">
        <v>4</v>
      </c>
      <c r="C1238" s="97">
        <v>0</v>
      </c>
      <c r="D1238" s="94">
        <v>0</v>
      </c>
      <c r="E1238" s="109">
        <v>0</v>
      </c>
      <c r="F1238" s="94">
        <v>2</v>
      </c>
      <c r="G1238" s="109">
        <v>0.33176188785784666</v>
      </c>
      <c r="H1238" s="57">
        <v>3</v>
      </c>
      <c r="I1238" s="109">
        <v>0.50356524191274221</v>
      </c>
      <c r="J1238" s="57">
        <v>1</v>
      </c>
      <c r="K1238" s="109"/>
      <c r="L1238" s="57">
        <v>1</v>
      </c>
      <c r="M1238" s="109">
        <v>0</v>
      </c>
      <c r="N1238" s="57">
        <v>0</v>
      </c>
      <c r="O1238" s="109">
        <v>0</v>
      </c>
      <c r="P1238" s="57">
        <v>1</v>
      </c>
      <c r="Q1238" s="109">
        <v>0</v>
      </c>
    </row>
    <row r="1239" spans="1:19" ht="11.25" customHeight="1">
      <c r="A1239" s="354" t="s">
        <v>491</v>
      </c>
      <c r="B1239" s="359">
        <v>27</v>
      </c>
      <c r="C1239" s="356">
        <v>4.3512945101167597</v>
      </c>
      <c r="D1239" s="355">
        <v>26</v>
      </c>
      <c r="E1239" s="356">
        <v>4.2502689112445768</v>
      </c>
      <c r="F1239" s="355">
        <v>32</v>
      </c>
      <c r="G1239" s="356">
        <v>5.3081902057255466</v>
      </c>
      <c r="H1239" s="355">
        <v>14</v>
      </c>
      <c r="I1239" s="356">
        <v>2.3499711289261302</v>
      </c>
      <c r="J1239" s="355">
        <v>32</v>
      </c>
      <c r="K1239" s="356">
        <v>5.4012905708657764</v>
      </c>
      <c r="L1239" s="355">
        <v>30</v>
      </c>
      <c r="M1239" s="356">
        <v>5.0429915025593184</v>
      </c>
      <c r="N1239" s="355">
        <v>26</v>
      </c>
      <c r="O1239" s="356">
        <v>4.3957084360407519</v>
      </c>
      <c r="P1239" s="355">
        <v>24</v>
      </c>
      <c r="Q1239" s="357">
        <v>4.0670452407944975</v>
      </c>
      <c r="R1239" s="242"/>
      <c r="S1239" s="242"/>
    </row>
    <row r="1240" spans="1:19" ht="11.25" customHeight="1">
      <c r="A1240" s="4" t="s">
        <v>480</v>
      </c>
      <c r="B1240" s="3"/>
      <c r="C1240" s="3"/>
      <c r="D1240" s="2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</row>
    <row r="1241" spans="1:19" ht="11.25" customHeight="1">
      <c r="A1241" s="43" t="s">
        <v>477</v>
      </c>
      <c r="B1241" s="4" t="s">
        <v>552</v>
      </c>
      <c r="C1241" s="3"/>
      <c r="D1241" s="2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</row>
    <row r="1242" spans="1:19" ht="11.25" customHeight="1">
      <c r="A1242" s="43" t="s">
        <v>478</v>
      </c>
      <c r="B1242" s="4" t="s">
        <v>550</v>
      </c>
      <c r="C1242" s="3"/>
      <c r="D1242" s="27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</row>
    <row r="1243" spans="1:19" ht="11.25" customHeight="1">
      <c r="A1243" s="43" t="s">
        <v>479</v>
      </c>
      <c r="B1243" s="4" t="s">
        <v>553</v>
      </c>
      <c r="C1243" s="3"/>
      <c r="D1243" s="27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</row>
    <row r="1244" spans="1:19" ht="11.25" customHeight="1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</row>
    <row r="1245" spans="1:19" ht="11.25" customHeight="1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</row>
    <row r="1246" spans="1:19" ht="11.25" customHeight="1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</row>
    <row r="1247" spans="1:19" ht="11.25" customHeight="1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</row>
    <row r="1248" spans="1:19" ht="11.25" customHeight="1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</row>
    <row r="1249" spans="1:17" ht="11.25" customHeight="1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</row>
    <row r="1250" spans="1:17" ht="11.25" customHeight="1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</row>
    <row r="1251" spans="1:17" ht="11.25" customHeight="1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</row>
    <row r="1252" spans="1:17" ht="11.25" customHeight="1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</row>
    <row r="1253" spans="1:17" ht="11.25" customHeight="1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</row>
    <row r="1254" spans="1:17" ht="11.25" customHeight="1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</row>
    <row r="1255" spans="1:17" ht="11.25" customHeight="1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</row>
    <row r="1256" spans="1:17" ht="11.25" customHeight="1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</row>
    <row r="1257" spans="1:17" ht="11.25" customHeight="1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</row>
    <row r="1258" spans="1:17" ht="11.25" customHeight="1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</row>
    <row r="1259" spans="1:17" ht="14.25" customHeight="1">
      <c r="A1259" s="669" t="s">
        <v>1344</v>
      </c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</row>
    <row r="1260" spans="1:17" ht="11.25" customHeight="1">
      <c r="A1260" s="747" t="s">
        <v>490</v>
      </c>
      <c r="B1260" s="745">
        <v>2008</v>
      </c>
      <c r="C1260" s="746"/>
      <c r="D1260" s="745">
        <v>2009</v>
      </c>
      <c r="E1260" s="746"/>
      <c r="F1260" s="745">
        <v>2010</v>
      </c>
      <c r="G1260" s="746"/>
      <c r="H1260" s="745">
        <v>2011</v>
      </c>
      <c r="I1260" s="746"/>
      <c r="J1260" s="745">
        <v>2012</v>
      </c>
      <c r="K1260" s="751"/>
      <c r="L1260" s="831">
        <v>2013</v>
      </c>
      <c r="M1260" s="832"/>
      <c r="N1260" s="367"/>
      <c r="O1260" s="798"/>
      <c r="P1260" s="798"/>
      <c r="Q1260" s="3"/>
    </row>
    <row r="1261" spans="1:17" ht="11.25" customHeight="1">
      <c r="A1261" s="748"/>
      <c r="B1261" s="229" t="s">
        <v>402</v>
      </c>
      <c r="C1261" s="230" t="s">
        <v>446</v>
      </c>
      <c r="D1261" s="229" t="s">
        <v>402</v>
      </c>
      <c r="E1261" s="230" t="s">
        <v>446</v>
      </c>
      <c r="F1261" s="229" t="s">
        <v>402</v>
      </c>
      <c r="G1261" s="230" t="s">
        <v>446</v>
      </c>
      <c r="H1261" s="229" t="s">
        <v>402</v>
      </c>
      <c r="I1261" s="230" t="s">
        <v>446</v>
      </c>
      <c r="J1261" s="229" t="s">
        <v>402</v>
      </c>
      <c r="K1261" s="365" t="s">
        <v>446</v>
      </c>
      <c r="L1261" s="370" t="s">
        <v>402</v>
      </c>
      <c r="M1261" s="371" t="s">
        <v>446</v>
      </c>
      <c r="N1261" s="368"/>
      <c r="O1261" s="287"/>
      <c r="P1261" s="287"/>
      <c r="Q1261" s="3"/>
    </row>
    <row r="1262" spans="1:17" ht="11.25" customHeight="1">
      <c r="A1262" s="235" t="s">
        <v>486</v>
      </c>
      <c r="B1262" s="100">
        <v>0</v>
      </c>
      <c r="C1262" s="108">
        <v>0</v>
      </c>
      <c r="D1262" s="101">
        <v>0</v>
      </c>
      <c r="E1262" s="108">
        <v>0</v>
      </c>
      <c r="F1262" s="101">
        <v>0</v>
      </c>
      <c r="G1262" s="108">
        <v>0</v>
      </c>
      <c r="H1262" s="101">
        <v>0</v>
      </c>
      <c r="I1262" s="108">
        <v>0</v>
      </c>
      <c r="J1262" s="101">
        <v>0</v>
      </c>
      <c r="K1262" s="130">
        <v>0</v>
      </c>
      <c r="L1262" s="372">
        <v>0</v>
      </c>
      <c r="M1262" s="373">
        <v>0</v>
      </c>
      <c r="N1262" s="369"/>
      <c r="O1262" s="38"/>
      <c r="P1262" s="156"/>
      <c r="Q1262" s="3"/>
    </row>
    <row r="1263" spans="1:17" ht="11.25" customHeight="1">
      <c r="A1263" s="236" t="s">
        <v>437</v>
      </c>
      <c r="B1263" s="95">
        <v>1</v>
      </c>
      <c r="C1263" s="109">
        <v>15.936254980079681</v>
      </c>
      <c r="D1263" s="59">
        <v>0</v>
      </c>
      <c r="E1263" s="109">
        <v>0</v>
      </c>
      <c r="F1263" s="59">
        <v>0</v>
      </c>
      <c r="G1263" s="109">
        <v>0</v>
      </c>
      <c r="H1263" s="59">
        <v>0</v>
      </c>
      <c r="I1263" s="109">
        <v>0</v>
      </c>
      <c r="J1263" s="59">
        <v>0</v>
      </c>
      <c r="K1263" s="122">
        <v>0</v>
      </c>
      <c r="L1263" s="374">
        <v>0</v>
      </c>
      <c r="M1263" s="375">
        <v>0</v>
      </c>
      <c r="N1263" s="369"/>
      <c r="O1263" s="38"/>
      <c r="P1263" s="156"/>
      <c r="Q1263" s="3"/>
    </row>
    <row r="1264" spans="1:17" ht="11.25" customHeight="1">
      <c r="A1264" s="236" t="s">
        <v>481</v>
      </c>
      <c r="B1264" s="94">
        <v>0</v>
      </c>
      <c r="C1264" s="109">
        <v>0</v>
      </c>
      <c r="D1264" s="57">
        <v>1</v>
      </c>
      <c r="E1264" s="109">
        <v>11.061946902654867</v>
      </c>
      <c r="F1264" s="57">
        <v>1</v>
      </c>
      <c r="G1264" s="109">
        <v>11.199462425803562</v>
      </c>
      <c r="H1264" s="57">
        <v>0</v>
      </c>
      <c r="I1264" s="109">
        <v>0</v>
      </c>
      <c r="J1264" s="57">
        <v>0</v>
      </c>
      <c r="K1264" s="122">
        <v>0</v>
      </c>
      <c r="L1264" s="201">
        <v>0</v>
      </c>
      <c r="M1264" s="375">
        <v>0</v>
      </c>
      <c r="N1264" s="369"/>
      <c r="O1264" s="38"/>
      <c r="P1264" s="156"/>
      <c r="Q1264" s="3"/>
    </row>
    <row r="1265" spans="1:17" ht="11.25" customHeight="1">
      <c r="A1265" s="236" t="s">
        <v>471</v>
      </c>
      <c r="B1265" s="95">
        <v>1</v>
      </c>
      <c r="C1265" s="109">
        <v>2.6537165300002652</v>
      </c>
      <c r="D1265" s="59">
        <v>2</v>
      </c>
      <c r="E1265" s="109">
        <v>5.3684069252449333</v>
      </c>
      <c r="F1265" s="59">
        <v>0</v>
      </c>
      <c r="G1265" s="109">
        <v>0</v>
      </c>
      <c r="H1265" s="59">
        <v>1</v>
      </c>
      <c r="I1265" s="109">
        <v>2.7347809440463817</v>
      </c>
      <c r="J1265" s="59">
        <v>0</v>
      </c>
      <c r="K1265" s="122">
        <v>0</v>
      </c>
      <c r="L1265" s="374">
        <v>0</v>
      </c>
      <c r="M1265" s="375">
        <v>0</v>
      </c>
      <c r="N1265" s="369"/>
      <c r="O1265" s="38"/>
      <c r="P1265" s="156"/>
      <c r="Q1265" s="3"/>
    </row>
    <row r="1266" spans="1:17" ht="11.25" customHeight="1">
      <c r="A1266" s="236" t="s">
        <v>438</v>
      </c>
      <c r="B1266" s="96">
        <v>4</v>
      </c>
      <c r="C1266" s="109">
        <v>11.606987406418664</v>
      </c>
      <c r="D1266" s="102">
        <v>3</v>
      </c>
      <c r="E1266" s="109">
        <v>8.4499901416781675</v>
      </c>
      <c r="F1266" s="102">
        <v>1</v>
      </c>
      <c r="G1266" s="109">
        <v>2.7285874102976888</v>
      </c>
      <c r="H1266" s="102">
        <v>0</v>
      </c>
      <c r="I1266" s="109">
        <v>0</v>
      </c>
      <c r="J1266" s="102">
        <v>0</v>
      </c>
      <c r="K1266" s="122">
        <v>0</v>
      </c>
      <c r="L1266" s="202">
        <v>0</v>
      </c>
      <c r="M1266" s="375">
        <v>0</v>
      </c>
      <c r="N1266" s="369"/>
      <c r="O1266" s="38"/>
      <c r="P1266" s="156"/>
      <c r="Q1266" s="3"/>
    </row>
    <row r="1267" spans="1:17" ht="11.25" customHeight="1">
      <c r="A1267" s="236" t="s">
        <v>472</v>
      </c>
      <c r="B1267" s="95">
        <v>0</v>
      </c>
      <c r="C1267" s="109">
        <v>0</v>
      </c>
      <c r="D1267" s="59">
        <v>1</v>
      </c>
      <c r="E1267" s="109">
        <v>6.0661207158022448</v>
      </c>
      <c r="F1267" s="59">
        <v>0</v>
      </c>
      <c r="G1267" s="109">
        <v>0</v>
      </c>
      <c r="H1267" s="59">
        <v>0</v>
      </c>
      <c r="I1267" s="109">
        <v>0</v>
      </c>
      <c r="J1267" s="59">
        <v>0</v>
      </c>
      <c r="K1267" s="122">
        <v>0</v>
      </c>
      <c r="L1267" s="374">
        <v>0</v>
      </c>
      <c r="M1267" s="375">
        <v>0</v>
      </c>
      <c r="N1267" s="369"/>
      <c r="O1267" s="38"/>
      <c r="P1267" s="156"/>
      <c r="Q1267" s="3"/>
    </row>
    <row r="1268" spans="1:17" ht="11.25" customHeight="1">
      <c r="A1268" s="236" t="s">
        <v>432</v>
      </c>
      <c r="B1268" s="94">
        <v>0</v>
      </c>
      <c r="C1268" s="109">
        <v>0</v>
      </c>
      <c r="D1268" s="57">
        <v>2</v>
      </c>
      <c r="E1268" s="109">
        <v>3.7060371344920875</v>
      </c>
      <c r="F1268" s="57">
        <v>2</v>
      </c>
      <c r="G1268" s="109">
        <v>3.6336549117930268</v>
      </c>
      <c r="H1268" s="57">
        <v>0</v>
      </c>
      <c r="I1268" s="109">
        <v>0</v>
      </c>
      <c r="J1268" s="57">
        <v>1</v>
      </c>
      <c r="K1268" s="122">
        <v>1.7639173075566217</v>
      </c>
      <c r="L1268" s="201">
        <v>0</v>
      </c>
      <c r="M1268" s="375">
        <v>0</v>
      </c>
      <c r="N1268" s="369"/>
      <c r="O1268" s="38"/>
      <c r="P1268" s="156"/>
      <c r="Q1268" s="3"/>
    </row>
    <row r="1269" spans="1:17" ht="11.25" customHeight="1">
      <c r="A1269" s="236" t="s">
        <v>433</v>
      </c>
      <c r="B1269" s="95">
        <v>1</v>
      </c>
      <c r="C1269" s="109">
        <v>1.1441909425844985</v>
      </c>
      <c r="D1269" s="59">
        <v>2</v>
      </c>
      <c r="E1269" s="109">
        <v>2.2917120234671313</v>
      </c>
      <c r="F1269" s="59">
        <v>3</v>
      </c>
      <c r="G1269" s="109">
        <v>3.4506556245686681</v>
      </c>
      <c r="H1269" s="59">
        <v>0</v>
      </c>
      <c r="I1269" s="109">
        <v>0</v>
      </c>
      <c r="J1269" s="59">
        <v>0</v>
      </c>
      <c r="K1269" s="122">
        <v>0</v>
      </c>
      <c r="L1269" s="374">
        <v>0</v>
      </c>
      <c r="M1269" s="375">
        <v>0</v>
      </c>
      <c r="N1269" s="369"/>
      <c r="O1269" s="38"/>
      <c r="P1269" s="156"/>
      <c r="Q1269" s="3"/>
    </row>
    <row r="1270" spans="1:17" ht="11.25" customHeight="1">
      <c r="A1270" s="236" t="s">
        <v>441</v>
      </c>
      <c r="B1270" s="94">
        <v>0</v>
      </c>
      <c r="C1270" s="109">
        <v>0</v>
      </c>
      <c r="D1270" s="57">
        <v>0</v>
      </c>
      <c r="E1270" s="109">
        <v>0</v>
      </c>
      <c r="F1270" s="57">
        <v>0</v>
      </c>
      <c r="G1270" s="109">
        <v>0</v>
      </c>
      <c r="H1270" s="57">
        <v>0</v>
      </c>
      <c r="I1270" s="109">
        <v>0</v>
      </c>
      <c r="J1270" s="57">
        <v>0</v>
      </c>
      <c r="K1270" s="122">
        <v>0</v>
      </c>
      <c r="L1270" s="201">
        <v>0</v>
      </c>
      <c r="M1270" s="375">
        <v>0</v>
      </c>
      <c r="N1270" s="369"/>
      <c r="O1270" s="38"/>
      <c r="P1270" s="156"/>
      <c r="Q1270" s="3"/>
    </row>
    <row r="1271" spans="1:17" ht="11.25" customHeight="1">
      <c r="A1271" s="236" t="s">
        <v>487</v>
      </c>
      <c r="B1271" s="95">
        <v>2</v>
      </c>
      <c r="C1271" s="109">
        <v>3.3253524873636606</v>
      </c>
      <c r="D1271" s="59">
        <v>0</v>
      </c>
      <c r="E1271" s="109">
        <v>0</v>
      </c>
      <c r="F1271" s="59">
        <v>0</v>
      </c>
      <c r="G1271" s="109">
        <v>0</v>
      </c>
      <c r="H1271" s="59">
        <v>0</v>
      </c>
      <c r="I1271" s="109">
        <v>0</v>
      </c>
      <c r="J1271" s="59">
        <v>0</v>
      </c>
      <c r="K1271" s="122">
        <v>0</v>
      </c>
      <c r="L1271" s="374">
        <v>0</v>
      </c>
      <c r="M1271" s="375">
        <v>0</v>
      </c>
      <c r="N1271" s="369"/>
      <c r="O1271" s="38"/>
      <c r="P1271" s="156"/>
      <c r="Q1271" s="3"/>
    </row>
    <row r="1272" spans="1:17" ht="11.25" customHeight="1">
      <c r="A1272" s="236" t="s">
        <v>431</v>
      </c>
      <c r="B1272" s="94">
        <v>0</v>
      </c>
      <c r="C1272" s="109">
        <v>0</v>
      </c>
      <c r="D1272" s="57">
        <v>2</v>
      </c>
      <c r="E1272" s="109">
        <v>2.4776393052699386</v>
      </c>
      <c r="F1272" s="57">
        <v>0</v>
      </c>
      <c r="G1272" s="109">
        <v>0</v>
      </c>
      <c r="H1272" s="57">
        <v>1</v>
      </c>
      <c r="I1272" s="109">
        <v>1.2126944858781727</v>
      </c>
      <c r="J1272" s="57">
        <v>0</v>
      </c>
      <c r="K1272" s="122">
        <v>0</v>
      </c>
      <c r="L1272" s="201">
        <v>0</v>
      </c>
      <c r="M1272" s="375">
        <v>0</v>
      </c>
      <c r="N1272" s="369"/>
      <c r="O1272" s="38"/>
      <c r="P1272" s="156"/>
      <c r="Q1272" s="3"/>
    </row>
    <row r="1273" spans="1:17" ht="11.25" customHeight="1">
      <c r="A1273" s="236" t="s">
        <v>434</v>
      </c>
      <c r="B1273" s="95">
        <v>1</v>
      </c>
      <c r="C1273" s="109">
        <v>7.3948088441913775</v>
      </c>
      <c r="D1273" s="59">
        <v>0</v>
      </c>
      <c r="E1273" s="109">
        <v>0</v>
      </c>
      <c r="F1273" s="59">
        <v>0</v>
      </c>
      <c r="G1273" s="109">
        <v>0</v>
      </c>
      <c r="H1273" s="59">
        <v>0</v>
      </c>
      <c r="I1273" s="109">
        <v>0</v>
      </c>
      <c r="J1273" s="59">
        <v>0</v>
      </c>
      <c r="K1273" s="122">
        <v>0</v>
      </c>
      <c r="L1273" s="374">
        <v>0</v>
      </c>
      <c r="M1273" s="375">
        <v>0</v>
      </c>
      <c r="N1273" s="369"/>
      <c r="O1273" s="38"/>
      <c r="P1273" s="156"/>
      <c r="Q1273" s="3"/>
    </row>
    <row r="1274" spans="1:17" ht="11.25" customHeight="1">
      <c r="A1274" s="236" t="s">
        <v>436</v>
      </c>
      <c r="B1274" s="94">
        <v>0</v>
      </c>
      <c r="C1274" s="109">
        <v>0</v>
      </c>
      <c r="D1274" s="57">
        <v>0</v>
      </c>
      <c r="E1274" s="109">
        <v>0</v>
      </c>
      <c r="F1274" s="57">
        <v>0</v>
      </c>
      <c r="G1274" s="109">
        <v>0</v>
      </c>
      <c r="H1274" s="57">
        <v>0</v>
      </c>
      <c r="I1274" s="109">
        <v>0</v>
      </c>
      <c r="J1274" s="57">
        <v>0</v>
      </c>
      <c r="K1274" s="122">
        <v>0</v>
      </c>
      <c r="L1274" s="201">
        <v>0</v>
      </c>
      <c r="M1274" s="375">
        <v>0</v>
      </c>
      <c r="N1274" s="369"/>
      <c r="O1274" s="38"/>
      <c r="P1274" s="156"/>
      <c r="Q1274" s="3"/>
    </row>
    <row r="1275" spans="1:17" ht="11.25" customHeight="1">
      <c r="A1275" s="236" t="s">
        <v>439</v>
      </c>
      <c r="B1275" s="95">
        <v>0</v>
      </c>
      <c r="C1275" s="109">
        <v>0</v>
      </c>
      <c r="D1275" s="59">
        <v>0</v>
      </c>
      <c r="E1275" s="109">
        <v>0</v>
      </c>
      <c r="F1275" s="59">
        <v>0</v>
      </c>
      <c r="G1275" s="109">
        <v>0</v>
      </c>
      <c r="H1275" s="59">
        <v>0</v>
      </c>
      <c r="I1275" s="109">
        <v>0</v>
      </c>
      <c r="J1275" s="59">
        <v>0</v>
      </c>
      <c r="K1275" s="122">
        <v>0</v>
      </c>
      <c r="L1275" s="374">
        <v>0</v>
      </c>
      <c r="M1275" s="375">
        <v>0</v>
      </c>
      <c r="N1275" s="369"/>
      <c r="O1275" s="38"/>
      <c r="P1275" s="156"/>
      <c r="Q1275" s="3"/>
    </row>
    <row r="1276" spans="1:17" ht="11.25" customHeight="1">
      <c r="A1276" s="236" t="s">
        <v>474</v>
      </c>
      <c r="B1276" s="96">
        <v>0</v>
      </c>
      <c r="C1276" s="109">
        <v>0</v>
      </c>
      <c r="D1276" s="102">
        <v>1</v>
      </c>
      <c r="E1276" s="109">
        <v>11.556685542586386</v>
      </c>
      <c r="F1276" s="102">
        <v>0</v>
      </c>
      <c r="G1276" s="109">
        <v>0</v>
      </c>
      <c r="H1276" s="102">
        <v>0</v>
      </c>
      <c r="I1276" s="109">
        <v>0</v>
      </c>
      <c r="J1276" s="102">
        <v>0</v>
      </c>
      <c r="K1276" s="122">
        <v>0</v>
      </c>
      <c r="L1276" s="202">
        <v>0</v>
      </c>
      <c r="M1276" s="375">
        <v>0</v>
      </c>
      <c r="N1276" s="369"/>
      <c r="O1276" s="38"/>
      <c r="P1276" s="156"/>
      <c r="Q1276" s="3"/>
    </row>
    <row r="1277" spans="1:17" ht="11.25" customHeight="1">
      <c r="A1277" s="236" t="s">
        <v>435</v>
      </c>
      <c r="B1277" s="95">
        <v>0</v>
      </c>
      <c r="C1277" s="109">
        <v>0</v>
      </c>
      <c r="D1277" s="59">
        <v>0</v>
      </c>
      <c r="E1277" s="109">
        <v>0</v>
      </c>
      <c r="F1277" s="59">
        <v>0</v>
      </c>
      <c r="G1277" s="109">
        <v>0</v>
      </c>
      <c r="H1277" s="59">
        <v>0</v>
      </c>
      <c r="I1277" s="109">
        <v>0</v>
      </c>
      <c r="J1277" s="59">
        <v>0</v>
      </c>
      <c r="K1277" s="122">
        <v>0</v>
      </c>
      <c r="L1277" s="374">
        <v>0</v>
      </c>
      <c r="M1277" s="375">
        <v>0</v>
      </c>
      <c r="N1277" s="369"/>
      <c r="O1277" s="38"/>
      <c r="P1277" s="156"/>
      <c r="Q1277" s="3"/>
    </row>
    <row r="1278" spans="1:17" ht="11.25" customHeight="1">
      <c r="A1278" s="236" t="s">
        <v>440</v>
      </c>
      <c r="B1278" s="94">
        <v>0</v>
      </c>
      <c r="C1278" s="109">
        <v>0</v>
      </c>
      <c r="D1278" s="57">
        <v>0</v>
      </c>
      <c r="E1278" s="109">
        <v>0</v>
      </c>
      <c r="F1278" s="57">
        <v>0</v>
      </c>
      <c r="G1278" s="109">
        <v>0</v>
      </c>
      <c r="H1278" s="57">
        <v>0</v>
      </c>
      <c r="I1278" s="109">
        <v>0</v>
      </c>
      <c r="J1278" s="57">
        <v>0</v>
      </c>
      <c r="K1278" s="122">
        <v>0</v>
      </c>
      <c r="L1278" s="201">
        <v>0</v>
      </c>
      <c r="M1278" s="375">
        <v>0</v>
      </c>
      <c r="N1278" s="369"/>
      <c r="O1278" s="38"/>
      <c r="P1278" s="156"/>
      <c r="Q1278" s="3"/>
    </row>
    <row r="1279" spans="1:17" ht="11.25" customHeight="1">
      <c r="A1279" s="236" t="s">
        <v>482</v>
      </c>
      <c r="B1279" s="95">
        <v>3</v>
      </c>
      <c r="C1279" s="109">
        <v>9.1720679955974074</v>
      </c>
      <c r="D1279" s="59">
        <v>0</v>
      </c>
      <c r="E1279" s="109">
        <v>0</v>
      </c>
      <c r="F1279" s="59">
        <v>0</v>
      </c>
      <c r="G1279" s="109">
        <v>0</v>
      </c>
      <c r="H1279" s="59">
        <v>0</v>
      </c>
      <c r="I1279" s="109">
        <v>0</v>
      </c>
      <c r="J1279" s="59">
        <v>1</v>
      </c>
      <c r="K1279" s="122">
        <v>3.1948881789137382</v>
      </c>
      <c r="L1279" s="374">
        <v>0</v>
      </c>
      <c r="M1279" s="375">
        <v>0</v>
      </c>
      <c r="N1279" s="369"/>
      <c r="O1279" s="38"/>
      <c r="P1279" s="156"/>
      <c r="Q1279" s="3"/>
    </row>
    <row r="1280" spans="1:17" ht="11.25" customHeight="1">
      <c r="A1280" s="236" t="s">
        <v>430</v>
      </c>
      <c r="B1280" s="94">
        <v>3</v>
      </c>
      <c r="C1280" s="109">
        <v>4.7223271628258408</v>
      </c>
      <c r="D1280" s="57">
        <v>3</v>
      </c>
      <c r="E1280" s="109">
        <v>4.6759562330496589</v>
      </c>
      <c r="F1280" s="57">
        <v>0</v>
      </c>
      <c r="G1280" s="109">
        <v>0</v>
      </c>
      <c r="H1280" s="57">
        <v>2</v>
      </c>
      <c r="I1280" s="109">
        <v>3.0497102775236353</v>
      </c>
      <c r="J1280" s="57">
        <v>2</v>
      </c>
      <c r="K1280" s="122">
        <v>3.0175015087507542</v>
      </c>
      <c r="L1280" s="201">
        <v>0</v>
      </c>
      <c r="M1280" s="375">
        <v>0</v>
      </c>
      <c r="N1280" s="369"/>
      <c r="O1280" s="38"/>
      <c r="P1280" s="156"/>
      <c r="Q1280" s="3"/>
    </row>
    <row r="1281" spans="1:17" ht="11.25" customHeight="1">
      <c r="A1281" s="236" t="s">
        <v>475</v>
      </c>
      <c r="B1281" s="95">
        <v>0</v>
      </c>
      <c r="C1281" s="109">
        <v>0</v>
      </c>
      <c r="D1281" s="59">
        <v>0</v>
      </c>
      <c r="E1281" s="109">
        <v>0</v>
      </c>
      <c r="F1281" s="59">
        <v>0</v>
      </c>
      <c r="G1281" s="109">
        <v>0</v>
      </c>
      <c r="H1281" s="59">
        <v>0</v>
      </c>
      <c r="I1281" s="109">
        <v>0</v>
      </c>
      <c r="J1281" s="59">
        <v>0</v>
      </c>
      <c r="K1281" s="122">
        <v>0</v>
      </c>
      <c r="L1281" s="374">
        <v>0</v>
      </c>
      <c r="M1281" s="375">
        <v>0</v>
      </c>
      <c r="N1281" s="369"/>
      <c r="O1281" s="38"/>
      <c r="P1281" s="156"/>
      <c r="Q1281" s="3"/>
    </row>
    <row r="1282" spans="1:17" ht="11.25" customHeight="1">
      <c r="A1282" s="237" t="s">
        <v>483</v>
      </c>
      <c r="B1282" s="94">
        <v>0</v>
      </c>
      <c r="C1282" s="110">
        <v>0</v>
      </c>
      <c r="D1282" s="57">
        <v>0</v>
      </c>
      <c r="E1282" s="110">
        <v>0</v>
      </c>
      <c r="F1282" s="57">
        <v>0</v>
      </c>
      <c r="G1282" s="110">
        <v>0</v>
      </c>
      <c r="H1282" s="57">
        <v>1</v>
      </c>
      <c r="I1282" s="110">
        <v>0</v>
      </c>
      <c r="J1282" s="57">
        <v>0</v>
      </c>
      <c r="K1282" s="131">
        <v>0</v>
      </c>
      <c r="L1282" s="201">
        <v>0</v>
      </c>
      <c r="M1282" s="376">
        <v>0</v>
      </c>
      <c r="N1282" s="369"/>
      <c r="O1282" s="38"/>
      <c r="P1282" s="156"/>
      <c r="Q1282" s="3"/>
    </row>
    <row r="1283" spans="1:17" ht="11.25" customHeight="1">
      <c r="A1283" s="238" t="s">
        <v>544</v>
      </c>
      <c r="B1283" s="239">
        <v>16</v>
      </c>
      <c r="C1283" s="241">
        <v>2.7099949695718379</v>
      </c>
      <c r="D1283" s="243">
        <v>17</v>
      </c>
      <c r="E1283" s="241">
        <v>2.8722523527125889</v>
      </c>
      <c r="F1283" s="243">
        <v>7</v>
      </c>
      <c r="G1283" s="241">
        <v>1.1787806019864138</v>
      </c>
      <c r="H1283" s="243">
        <v>5</v>
      </c>
      <c r="I1283" s="241">
        <v>0.83856457869677004</v>
      </c>
      <c r="J1283" s="243">
        <v>4</v>
      </c>
      <c r="K1283" s="366">
        <v>0.66829954522215951</v>
      </c>
      <c r="L1283" s="377">
        <v>0</v>
      </c>
      <c r="M1283" s="378">
        <v>0</v>
      </c>
      <c r="N1283" s="77"/>
      <c r="O1283" s="277"/>
      <c r="P1283" s="38"/>
      <c r="Q1283" s="3"/>
    </row>
    <row r="1284" spans="1:17" ht="11.25" customHeight="1">
      <c r="A1284" s="4" t="s">
        <v>480</v>
      </c>
      <c r="B1284" s="3"/>
      <c r="C1284" s="3"/>
      <c r="D1284" s="27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</row>
    <row r="1285" spans="1:17" ht="11.25" customHeight="1">
      <c r="A1285" s="43" t="s">
        <v>477</v>
      </c>
      <c r="B1285" s="4" t="s">
        <v>557</v>
      </c>
      <c r="C1285" s="3"/>
      <c r="D1285" s="27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</row>
    <row r="1286" spans="1:17" ht="11.25" customHeight="1">
      <c r="A1286" s="43" t="s">
        <v>478</v>
      </c>
      <c r="B1286" s="4" t="s">
        <v>550</v>
      </c>
      <c r="C1286" s="3"/>
      <c r="D1286" s="27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</row>
    <row r="1287" spans="1:17" ht="11.25" customHeight="1">
      <c r="A1287" s="43" t="s">
        <v>479</v>
      </c>
      <c r="B1287" s="4" t="s">
        <v>553</v>
      </c>
      <c r="C1287" s="3"/>
      <c r="D1287" s="27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</row>
  </sheetData>
  <mergeCells count="167">
    <mergeCell ref="A101:U102"/>
    <mergeCell ref="A126:A127"/>
    <mergeCell ref="B157:C157"/>
    <mergeCell ref="B158:C158"/>
    <mergeCell ref="D157:E157"/>
    <mergeCell ref="D158:E158"/>
    <mergeCell ref="H126:I126"/>
    <mergeCell ref="J126:K126"/>
    <mergeCell ref="L126:M126"/>
    <mergeCell ref="A1260:A1261"/>
    <mergeCell ref="B1260:C1260"/>
    <mergeCell ref="D1260:E1260"/>
    <mergeCell ref="F1260:G1260"/>
    <mergeCell ref="H1260:I1260"/>
    <mergeCell ref="J1260:K1260"/>
    <mergeCell ref="O1260:P1260"/>
    <mergeCell ref="H1123:I1123"/>
    <mergeCell ref="J1123:K1123"/>
    <mergeCell ref="L1123:M1123"/>
    <mergeCell ref="O1123:P1123"/>
    <mergeCell ref="H1216:I1216"/>
    <mergeCell ref="L1216:M1216"/>
    <mergeCell ref="N1216:O1216"/>
    <mergeCell ref="P1216:Q1216"/>
    <mergeCell ref="L1260:M1260"/>
    <mergeCell ref="A1216:A1217"/>
    <mergeCell ref="B1216:C1216"/>
    <mergeCell ref="D1216:E1216"/>
    <mergeCell ref="F1216:G1216"/>
    <mergeCell ref="A1123:A1124"/>
    <mergeCell ref="B1123:C1123"/>
    <mergeCell ref="D1123:E1123"/>
    <mergeCell ref="F1123:G1123"/>
    <mergeCell ref="A986:A987"/>
    <mergeCell ref="N1079:O1079"/>
    <mergeCell ref="A1079:A1080"/>
    <mergeCell ref="B1079:C1079"/>
    <mergeCell ref="D1079:E1079"/>
    <mergeCell ref="F1079:G1079"/>
    <mergeCell ref="H986:I986"/>
    <mergeCell ref="J986:K986"/>
    <mergeCell ref="L986:M986"/>
    <mergeCell ref="P1079:Q1079"/>
    <mergeCell ref="B986:C986"/>
    <mergeCell ref="D986:E986"/>
    <mergeCell ref="F986:G986"/>
    <mergeCell ref="H1079:I1079"/>
    <mergeCell ref="L1079:M1079"/>
    <mergeCell ref="P942:Q942"/>
    <mergeCell ref="A942:A943"/>
    <mergeCell ref="B942:C942"/>
    <mergeCell ref="D942:E942"/>
    <mergeCell ref="F942:G942"/>
    <mergeCell ref="H942:I942"/>
    <mergeCell ref="L942:M942"/>
    <mergeCell ref="N942:O942"/>
    <mergeCell ref="A544:C544"/>
    <mergeCell ref="D507:E507"/>
    <mergeCell ref="N507:O507"/>
    <mergeCell ref="A849:A850"/>
    <mergeCell ref="B849:C849"/>
    <mergeCell ref="D849:E849"/>
    <mergeCell ref="A507:C508"/>
    <mergeCell ref="H507:I507"/>
    <mergeCell ref="J507:K507"/>
    <mergeCell ref="L553:M553"/>
    <mergeCell ref="B523:C523"/>
    <mergeCell ref="D523:E523"/>
    <mergeCell ref="F523:G523"/>
    <mergeCell ref="H523:I523"/>
    <mergeCell ref="A536:C537"/>
    <mergeCell ref="D536:E536"/>
    <mergeCell ref="A523:A524"/>
    <mergeCell ref="B553:C553"/>
    <mergeCell ref="D553:E553"/>
    <mergeCell ref="F553:G553"/>
    <mergeCell ref="A553:A554"/>
    <mergeCell ref="D569:E569"/>
    <mergeCell ref="J553:K553"/>
    <mergeCell ref="H553:I553"/>
    <mergeCell ref="F849:G849"/>
    <mergeCell ref="H849:I849"/>
    <mergeCell ref="J849:K849"/>
    <mergeCell ref="L849:M849"/>
    <mergeCell ref="A569:A570"/>
    <mergeCell ref="F569:G569"/>
    <mergeCell ref="B569:C569"/>
    <mergeCell ref="B443:C443"/>
    <mergeCell ref="D443:E443"/>
    <mergeCell ref="F443:G443"/>
    <mergeCell ref="L443:M443"/>
    <mergeCell ref="K496:O496"/>
    <mergeCell ref="A516:C516"/>
    <mergeCell ref="B491:E491"/>
    <mergeCell ref="B496:E496"/>
    <mergeCell ref="L805:M805"/>
    <mergeCell ref="N805:O805"/>
    <mergeCell ref="P805:Q805"/>
    <mergeCell ref="L507:M507"/>
    <mergeCell ref="N523:O523"/>
    <mergeCell ref="L536:M536"/>
    <mergeCell ref="N536:O536"/>
    <mergeCell ref="L569:M569"/>
    <mergeCell ref="L399:M399"/>
    <mergeCell ref="F496:J496"/>
    <mergeCell ref="F491:I491"/>
    <mergeCell ref="J491:M491"/>
    <mergeCell ref="L523:M523"/>
    <mergeCell ref="H536:I536"/>
    <mergeCell ref="J536:K536"/>
    <mergeCell ref="J523:K523"/>
    <mergeCell ref="A805:A806"/>
    <mergeCell ref="B805:C805"/>
    <mergeCell ref="D805:E805"/>
    <mergeCell ref="F805:G805"/>
    <mergeCell ref="J443:K443"/>
    <mergeCell ref="H443:I443"/>
    <mergeCell ref="H805:I805"/>
    <mergeCell ref="H569:I569"/>
    <mergeCell ref="J569:K569"/>
    <mergeCell ref="A443:A444"/>
    <mergeCell ref="F126:G126"/>
    <mergeCell ref="B164:C164"/>
    <mergeCell ref="B159:C159"/>
    <mergeCell ref="B163:C163"/>
    <mergeCell ref="N399:O399"/>
    <mergeCell ref="P399:Q399"/>
    <mergeCell ref="H399:I399"/>
    <mergeCell ref="D164:E164"/>
    <mergeCell ref="A165:U166"/>
    <mergeCell ref="A174:I174"/>
    <mergeCell ref="D399:E399"/>
    <mergeCell ref="F399:G399"/>
    <mergeCell ref="D160:E160"/>
    <mergeCell ref="D161:E161"/>
    <mergeCell ref="D162:E162"/>
    <mergeCell ref="A284:A286"/>
    <mergeCell ref="A314:A315"/>
    <mergeCell ref="B314:C314"/>
    <mergeCell ref="D159:E159"/>
    <mergeCell ref="W443:X443"/>
    <mergeCell ref="A399:A400"/>
    <mergeCell ref="B399:C399"/>
    <mergeCell ref="B284:C285"/>
    <mergeCell ref="D284:E285"/>
    <mergeCell ref="F284:G285"/>
    <mergeCell ref="H284:I285"/>
    <mergeCell ref="D163:E163"/>
    <mergeCell ref="B126:C126"/>
    <mergeCell ref="D126:E126"/>
    <mergeCell ref="B160:C160"/>
    <mergeCell ref="B161:C161"/>
    <mergeCell ref="B162:C162"/>
    <mergeCell ref="N284:O285"/>
    <mergeCell ref="P284:Q285"/>
    <mergeCell ref="R284:S285"/>
    <mergeCell ref="T284:U285"/>
    <mergeCell ref="J284:K285"/>
    <mergeCell ref="L284:M285"/>
    <mergeCell ref="J623:K623"/>
    <mergeCell ref="L623:M623"/>
    <mergeCell ref="J579:K579"/>
    <mergeCell ref="L579:M579"/>
    <mergeCell ref="J591:K591"/>
    <mergeCell ref="J605:K605"/>
    <mergeCell ref="L591:M591"/>
    <mergeCell ref="L605:M605"/>
  </mergeCells>
  <phoneticPr fontId="0" type="noConversion"/>
  <hyperlinks>
    <hyperlink ref="A711" location="'Menores de un año'!A22" display="Escolaridad de la madre"/>
  </hyperlinks>
  <pageMargins left="0.25" right="0.25" top="0.75" bottom="0.75" header="0.3" footer="0.3"/>
  <pageSetup paperSize="5" orientation="landscape" r:id="rId1"/>
  <headerFooter>
    <oddHeader>&amp;L
&amp;C&amp;"Arial,Negrita"&amp;K002060MENORES DE 5 AÑOS</oddHeader>
    <oddFooter>&amp;C&amp;"Arial,Negrita"ANÁLISIS Y POLíTICAS 
DIRECCIÓN EN SALUD PÚBLICA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679A79D7B5A249958FD109245E0CE5" ma:contentTypeVersion="3" ma:contentTypeDescription="Crear nuevo documento." ma:contentTypeScope="" ma:versionID="2e98a253c8d24b3eba88e4d6c8e2a354">
  <xsd:schema xmlns:xsd="http://www.w3.org/2001/XMLSchema" xmlns:xs="http://www.w3.org/2001/XMLSchema" xmlns:p="http://schemas.microsoft.com/office/2006/metadata/properties" xmlns:ns1="http://schemas.microsoft.com/sharepoint/v3" xmlns:ns2="e1f23175-9bd2-4e57-bf2d-713c517afb54" targetNamespace="http://schemas.microsoft.com/office/2006/metadata/properties" ma:root="true" ma:fieldsID="605a3dccfe29d5accd1bb1655da7a40e" ns1:_="" ns2:_="">
    <xsd:import namespace="http://schemas.microsoft.com/sharepoint/v3"/>
    <xsd:import namespace="e1f23175-9bd2-4e57-bf2d-713c517afb5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3175-9bd2-4e57-bf2d-713c517af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A77484B-0799-4E22-9236-1BE299034F5D}"/>
</file>

<file path=customXml/itemProps2.xml><?xml version="1.0" encoding="utf-8"?>
<ds:datastoreItem xmlns:ds="http://schemas.openxmlformats.org/officeDocument/2006/customXml" ds:itemID="{C34E3FE1-DB2B-4310-86C7-FD7E491C7F47}"/>
</file>

<file path=customXml/itemProps3.xml><?xml version="1.0" encoding="utf-8"?>
<ds:datastoreItem xmlns:ds="http://schemas.openxmlformats.org/officeDocument/2006/customXml" ds:itemID="{C1AF9685-9012-45F2-8804-5DF37D9863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Contenido Gestantes</vt:lpstr>
      <vt:lpstr>Rtos Gestantes</vt:lpstr>
      <vt:lpstr>Contenido 1 año</vt:lpstr>
      <vt:lpstr>Rtos &gt;1 año</vt:lpstr>
      <vt:lpstr>Contenido &gt;5 años</vt:lpstr>
      <vt:lpstr>Rtos &gt;5 años</vt:lpstr>
      <vt:lpstr>'Rtos Gestantes'!Área_de_impresión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aevarela</cp:lastModifiedBy>
  <cp:lastPrinted>2014-09-11T15:39:03Z</cp:lastPrinted>
  <dcterms:created xsi:type="dcterms:W3CDTF">2014-01-19T15:46:44Z</dcterms:created>
  <dcterms:modified xsi:type="dcterms:W3CDTF">2014-09-11T15:42:55Z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0x0101001F679A79D7B5A249958FD109245E0CE5</vt:lpwstr>
  </property>
</Properties>
</file>